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C:\Users\andrew.froiland\Desktop\"/>
    </mc:Choice>
  </mc:AlternateContent>
  <xr:revisionPtr revIDLastSave="0" documentId="8_{9CC9C7F0-0B37-4E3E-9D5C-146129F59934}" xr6:coauthVersionLast="46" xr6:coauthVersionMax="46" xr10:uidLastSave="{00000000-0000-0000-0000-000000000000}"/>
  <workbookProtection workbookAlgorithmName="SHA-512" workbookHashValue="dotjOkfwtcVAvPCjqu/+o8vWvwHdOqrtIGR8qRVBU+0fLnoa2+L9J6l6wreuhjAeP7Wh2eYIO5KCox2mKNuveg==" workbookSaltValue="KsakB6KLBEVespt4mrwG0Q==" workbookSpinCount="100000" lockStructure="1"/>
  <bookViews>
    <workbookView xWindow="-108" yWindow="-108" windowWidth="23256" windowHeight="12576" tabRatio="627" xr2:uid="{00000000-000D-0000-FFFF-FFFF00000000}"/>
  </bookViews>
  <sheets>
    <sheet name="Start Here" sheetId="9" r:id="rId1"/>
    <sheet name="Table A" sheetId="2" r:id="rId2"/>
    <sheet name="Table A2" sheetId="1" r:id="rId3"/>
    <sheet name="Deed Rest And Asst Pgm Data" sheetId="17" state="hidden" r:id="rId4"/>
    <sheet name="Table B" sheetId="13" r:id="rId5"/>
    <sheet name="Planning Periods" sheetId="15" state="hidden" r:id="rId6"/>
    <sheet name="RHNA past year values" sheetId="18" state="hidden" r:id="rId7"/>
    <sheet name="RHNA Allocations" sheetId="16" state="hidden" r:id="rId8"/>
    <sheet name="Table C" sheetId="4" r:id="rId9"/>
    <sheet name="Table D" sheetId="5" r:id="rId10"/>
    <sheet name="Table E" sheetId="6" r:id="rId11"/>
    <sheet name="Table F" sheetId="7" r:id="rId12"/>
    <sheet name="Summary" sheetId="11" r:id="rId13"/>
  </sheets>
  <definedNames>
    <definedName name="_xlnm._FilterDatabase" localSheetId="3" hidden="1">'Deed Rest And Asst Pgm Data'!$A$1:$B$1</definedName>
    <definedName name="_xlnm._FilterDatabase" localSheetId="5" hidden="1">'Planning Periods'!$A$1:$O$540</definedName>
    <definedName name="_xlnm._FilterDatabase" localSheetId="7" hidden="1">'RHNA Allocations'!$A$1:$WVK$540</definedName>
    <definedName name="_xlnm._FilterDatabase" localSheetId="6" hidden="1">'RHNA past year values'!$A$1:$V$2433</definedName>
    <definedName name="ADU">'Table A2'!$F$13</definedName>
    <definedName name="_xlnm.Print_Area" localSheetId="12">Summary!$A$2:$E$44</definedName>
    <definedName name="_xlnm.Print_Area" localSheetId="1">'Table A'!$A$7:$T$60</definedName>
    <definedName name="_xlnm.Print_Area" localSheetId="2">'Table A2'!$A$7:$AS$60</definedName>
    <definedName name="_xlnm.Print_Area" localSheetId="4">'Table B'!$A$7:$N$22</definedName>
    <definedName name="_xlnm.Print_Area" localSheetId="8">'Table C'!$A$8:$R$26</definedName>
    <definedName name="_xlnm.Print_Area" localSheetId="9">'Table D'!$A$7:$D$80</definedName>
    <definedName name="_xlnm.Print_Area" localSheetId="10">'Table E'!$A$8:$J$29</definedName>
    <definedName name="_xlnm.Print_Area" localSheetId="11">'Table F'!$A$1:$J$19</definedName>
    <definedName name="_xlnm.Print_Titles" localSheetId="1">'Table A'!$A:$D,'Table A'!$7:$11</definedName>
    <definedName name="_xlnm.Print_Titles" localSheetId="2">'Table A2'!$B:$D,'Table A2'!$7:$11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3" l="1"/>
  <c r="E2" i="15"/>
  <c r="E3" i="15"/>
  <c r="E4" i="15"/>
  <c r="A5" i="15"/>
  <c r="E5" i="15"/>
  <c r="H2" i="15"/>
  <c r="I2" i="15"/>
  <c r="L2" i="15"/>
  <c r="M2" i="15"/>
  <c r="H3" i="15"/>
  <c r="I3" i="15"/>
  <c r="L3" i="15"/>
  <c r="M3" i="15"/>
  <c r="H4" i="15"/>
  <c r="I4" i="15"/>
  <c r="L4" i="15"/>
  <c r="M4" i="15"/>
  <c r="H5" i="15"/>
  <c r="I5" i="15"/>
  <c r="L5" i="15"/>
  <c r="M5" i="15"/>
  <c r="E6" i="15"/>
  <c r="H6" i="15"/>
  <c r="I6" i="15"/>
  <c r="L6" i="15"/>
  <c r="M6" i="15"/>
  <c r="E7" i="15"/>
  <c r="H7" i="15"/>
  <c r="I7" i="15"/>
  <c r="L7" i="15"/>
  <c r="M7" i="15"/>
  <c r="E8" i="15"/>
  <c r="H8" i="15"/>
  <c r="I8" i="15"/>
  <c r="L8" i="15"/>
  <c r="M8" i="15"/>
  <c r="E9" i="15"/>
  <c r="H9" i="15"/>
  <c r="I9" i="15"/>
  <c r="L9" i="15"/>
  <c r="M9" i="15"/>
  <c r="E10" i="15"/>
  <c r="H10" i="15"/>
  <c r="I10" i="15"/>
  <c r="L10" i="15"/>
  <c r="M10" i="15"/>
  <c r="E11" i="15"/>
  <c r="H11" i="15"/>
  <c r="I11" i="15"/>
  <c r="L11" i="15"/>
  <c r="M11" i="15"/>
  <c r="A12" i="15"/>
  <c r="E12" i="15"/>
  <c r="H12" i="15"/>
  <c r="I12" i="15"/>
  <c r="L12" i="15"/>
  <c r="M12" i="15"/>
  <c r="E13" i="15"/>
  <c r="H13" i="15"/>
  <c r="I13" i="15"/>
  <c r="L13" i="15"/>
  <c r="M13" i="15"/>
  <c r="E14" i="15"/>
  <c r="H14" i="15"/>
  <c r="I14" i="15"/>
  <c r="L14" i="15"/>
  <c r="M14" i="15"/>
  <c r="E15" i="15"/>
  <c r="H15" i="15"/>
  <c r="I15" i="15"/>
  <c r="L15" i="15"/>
  <c r="M15" i="15"/>
  <c r="E16" i="15"/>
  <c r="H16" i="15"/>
  <c r="I16" i="15"/>
  <c r="L16" i="15"/>
  <c r="M16" i="15"/>
  <c r="E17" i="15"/>
  <c r="H17" i="15"/>
  <c r="I17" i="15"/>
  <c r="L17" i="15"/>
  <c r="M17" i="15"/>
  <c r="E18" i="15"/>
  <c r="H18" i="15"/>
  <c r="I18" i="15"/>
  <c r="L18" i="15"/>
  <c r="M18" i="15"/>
  <c r="E19" i="15"/>
  <c r="H19" i="15"/>
  <c r="I19" i="15"/>
  <c r="L19" i="15"/>
  <c r="M19" i="15"/>
  <c r="E20" i="15"/>
  <c r="H20" i="15"/>
  <c r="I20" i="15"/>
  <c r="L20" i="15"/>
  <c r="M20" i="15"/>
  <c r="E21" i="15"/>
  <c r="H21" i="15"/>
  <c r="I21" i="15"/>
  <c r="L21" i="15"/>
  <c r="M21" i="15"/>
  <c r="E22" i="15"/>
  <c r="H22" i="15"/>
  <c r="I22" i="15"/>
  <c r="L22" i="15"/>
  <c r="M22" i="15"/>
  <c r="E23" i="15"/>
  <c r="H23" i="15"/>
  <c r="I23" i="15"/>
  <c r="L23" i="15"/>
  <c r="M23" i="15"/>
  <c r="E24" i="15"/>
  <c r="H24" i="15"/>
  <c r="I24" i="15"/>
  <c r="L24" i="15"/>
  <c r="M24" i="15"/>
  <c r="E25" i="15"/>
  <c r="H25" i="15"/>
  <c r="I25" i="15"/>
  <c r="L25" i="15"/>
  <c r="M25" i="15"/>
  <c r="E26" i="15"/>
  <c r="H26" i="15"/>
  <c r="I26" i="15"/>
  <c r="L26" i="15"/>
  <c r="M26" i="15"/>
  <c r="E27" i="15"/>
  <c r="H27" i="15"/>
  <c r="I27" i="15"/>
  <c r="L27" i="15"/>
  <c r="M27" i="15"/>
  <c r="E28" i="15"/>
  <c r="H28" i="15"/>
  <c r="I28" i="15"/>
  <c r="L28" i="15"/>
  <c r="M28" i="15"/>
  <c r="E29" i="15"/>
  <c r="H29" i="15"/>
  <c r="I29" i="15"/>
  <c r="L29" i="15"/>
  <c r="M29" i="15"/>
  <c r="E30" i="15"/>
  <c r="H30" i="15"/>
  <c r="I30" i="15"/>
  <c r="L30" i="15"/>
  <c r="M30" i="15"/>
  <c r="E31" i="15"/>
  <c r="H31" i="15"/>
  <c r="I31" i="15"/>
  <c r="L31" i="15"/>
  <c r="M31" i="15"/>
  <c r="E32" i="15"/>
  <c r="H32" i="15"/>
  <c r="I32" i="15"/>
  <c r="L32" i="15"/>
  <c r="M32" i="15"/>
  <c r="E33" i="15"/>
  <c r="H33" i="15"/>
  <c r="I33" i="15"/>
  <c r="L33" i="15"/>
  <c r="M33" i="15"/>
  <c r="E34" i="15"/>
  <c r="H34" i="15"/>
  <c r="I34" i="15"/>
  <c r="L34" i="15"/>
  <c r="M34" i="15"/>
  <c r="E35" i="15"/>
  <c r="H35" i="15"/>
  <c r="I35" i="15"/>
  <c r="L35" i="15"/>
  <c r="M35" i="15"/>
  <c r="E36" i="15"/>
  <c r="H36" i="15"/>
  <c r="I36" i="15"/>
  <c r="L36" i="15"/>
  <c r="M36" i="15"/>
  <c r="E37" i="15"/>
  <c r="H37" i="15"/>
  <c r="I37" i="15"/>
  <c r="L37" i="15"/>
  <c r="M37" i="15"/>
  <c r="E38" i="15"/>
  <c r="H38" i="15"/>
  <c r="I38" i="15"/>
  <c r="L38" i="15"/>
  <c r="M38" i="15"/>
  <c r="E39" i="15"/>
  <c r="H39" i="15"/>
  <c r="I39" i="15"/>
  <c r="L39" i="15"/>
  <c r="M39" i="15"/>
  <c r="E40" i="15"/>
  <c r="H40" i="15"/>
  <c r="I40" i="15"/>
  <c r="L40" i="15"/>
  <c r="M40" i="15"/>
  <c r="E41" i="15"/>
  <c r="H41" i="15"/>
  <c r="I41" i="15"/>
  <c r="L41" i="15"/>
  <c r="M41" i="15"/>
  <c r="E42" i="15"/>
  <c r="H42" i="15"/>
  <c r="I42" i="15"/>
  <c r="L42" i="15"/>
  <c r="M42" i="15"/>
  <c r="E43" i="15"/>
  <c r="H43" i="15"/>
  <c r="I43" i="15"/>
  <c r="L43" i="15"/>
  <c r="M43" i="15"/>
  <c r="E44" i="15"/>
  <c r="H44" i="15"/>
  <c r="I44" i="15"/>
  <c r="L44" i="15"/>
  <c r="M44" i="15"/>
  <c r="E45" i="15"/>
  <c r="H45" i="15"/>
  <c r="I45" i="15"/>
  <c r="L45" i="15"/>
  <c r="M45" i="15"/>
  <c r="E46" i="15"/>
  <c r="H46" i="15"/>
  <c r="I46" i="15"/>
  <c r="L46" i="15"/>
  <c r="M46" i="15"/>
  <c r="E47" i="15"/>
  <c r="H47" i="15"/>
  <c r="I47" i="15"/>
  <c r="L47" i="15"/>
  <c r="M47" i="15"/>
  <c r="E48" i="15"/>
  <c r="H48" i="15"/>
  <c r="I48" i="15"/>
  <c r="L48" i="15"/>
  <c r="M48" i="15"/>
  <c r="E49" i="15"/>
  <c r="H49" i="15"/>
  <c r="I49" i="15"/>
  <c r="L49" i="15"/>
  <c r="M49" i="15"/>
  <c r="E50" i="15"/>
  <c r="H50" i="15"/>
  <c r="I50" i="15"/>
  <c r="L50" i="15"/>
  <c r="M50" i="15"/>
  <c r="E51" i="15"/>
  <c r="H51" i="15"/>
  <c r="I51" i="15"/>
  <c r="L51" i="15"/>
  <c r="M51" i="15"/>
  <c r="E52" i="15"/>
  <c r="H52" i="15"/>
  <c r="I52" i="15"/>
  <c r="L52" i="15"/>
  <c r="M52" i="15"/>
  <c r="E53" i="15"/>
  <c r="H53" i="15"/>
  <c r="I53" i="15"/>
  <c r="L53" i="15"/>
  <c r="M53" i="15"/>
  <c r="E54" i="15"/>
  <c r="H54" i="15"/>
  <c r="I54" i="15"/>
  <c r="L54" i="15"/>
  <c r="M54" i="15"/>
  <c r="E55" i="15"/>
  <c r="H55" i="15"/>
  <c r="I55" i="15"/>
  <c r="L55" i="15"/>
  <c r="M55" i="15"/>
  <c r="E56" i="15"/>
  <c r="H56" i="15"/>
  <c r="I56" i="15"/>
  <c r="L56" i="15"/>
  <c r="M56" i="15"/>
  <c r="E57" i="15"/>
  <c r="H57" i="15"/>
  <c r="I57" i="15"/>
  <c r="L57" i="15"/>
  <c r="M57" i="15"/>
  <c r="A58" i="15"/>
  <c r="E58" i="15"/>
  <c r="H58" i="15"/>
  <c r="I58" i="15"/>
  <c r="L58" i="15"/>
  <c r="M58" i="15"/>
  <c r="E59" i="15"/>
  <c r="H59" i="15"/>
  <c r="I59" i="15"/>
  <c r="L59" i="15"/>
  <c r="M59" i="15"/>
  <c r="A60" i="15"/>
  <c r="E60" i="15"/>
  <c r="H60" i="15"/>
  <c r="I60" i="15"/>
  <c r="L60" i="15"/>
  <c r="M60" i="15"/>
  <c r="E61" i="15"/>
  <c r="H61" i="15"/>
  <c r="I61" i="15"/>
  <c r="L61" i="15"/>
  <c r="M61" i="15"/>
  <c r="E62" i="15"/>
  <c r="H62" i="15"/>
  <c r="I62" i="15"/>
  <c r="L62" i="15"/>
  <c r="M62" i="15"/>
  <c r="E63" i="15"/>
  <c r="H63" i="15"/>
  <c r="I63" i="15"/>
  <c r="L63" i="15"/>
  <c r="M63" i="15"/>
  <c r="E64" i="15"/>
  <c r="H64" i="15"/>
  <c r="I64" i="15"/>
  <c r="L64" i="15"/>
  <c r="M64" i="15"/>
  <c r="E65" i="15"/>
  <c r="H65" i="15"/>
  <c r="I65" i="15"/>
  <c r="L65" i="15"/>
  <c r="M65" i="15"/>
  <c r="E66" i="15"/>
  <c r="H66" i="15"/>
  <c r="I66" i="15"/>
  <c r="L66" i="15"/>
  <c r="M66" i="15"/>
  <c r="E67" i="15"/>
  <c r="H67" i="15"/>
  <c r="I67" i="15"/>
  <c r="L67" i="15"/>
  <c r="M67" i="15"/>
  <c r="E68" i="15"/>
  <c r="H68" i="15"/>
  <c r="I68" i="15"/>
  <c r="L68" i="15"/>
  <c r="M68" i="15"/>
  <c r="E69" i="15"/>
  <c r="H69" i="15"/>
  <c r="I69" i="15"/>
  <c r="L69" i="15"/>
  <c r="M69" i="15"/>
  <c r="E70" i="15"/>
  <c r="H70" i="15"/>
  <c r="I70" i="15"/>
  <c r="L70" i="15"/>
  <c r="M70" i="15"/>
  <c r="E71" i="15"/>
  <c r="H71" i="15"/>
  <c r="I71" i="15"/>
  <c r="L71" i="15"/>
  <c r="M71" i="15"/>
  <c r="E72" i="15"/>
  <c r="H72" i="15"/>
  <c r="I72" i="15"/>
  <c r="L72" i="15"/>
  <c r="M72" i="15"/>
  <c r="E73" i="15"/>
  <c r="H73" i="15"/>
  <c r="I73" i="15"/>
  <c r="L73" i="15"/>
  <c r="M73" i="15"/>
  <c r="E74" i="15"/>
  <c r="H74" i="15"/>
  <c r="I74" i="15"/>
  <c r="L74" i="15"/>
  <c r="M74" i="15"/>
  <c r="E75" i="15"/>
  <c r="H75" i="15"/>
  <c r="I75" i="15"/>
  <c r="L75" i="15"/>
  <c r="M75" i="15"/>
  <c r="E76" i="15"/>
  <c r="H76" i="15"/>
  <c r="I76" i="15"/>
  <c r="L76" i="15"/>
  <c r="M76" i="15"/>
  <c r="E77" i="15"/>
  <c r="H77" i="15"/>
  <c r="I77" i="15"/>
  <c r="L77" i="15"/>
  <c r="M77" i="15"/>
  <c r="E78" i="15"/>
  <c r="H78" i="15"/>
  <c r="I78" i="15"/>
  <c r="L78" i="15"/>
  <c r="M78" i="15"/>
  <c r="E79" i="15"/>
  <c r="H79" i="15"/>
  <c r="I79" i="15"/>
  <c r="L79" i="15"/>
  <c r="M79" i="15"/>
  <c r="E80" i="15"/>
  <c r="H80" i="15"/>
  <c r="I80" i="15"/>
  <c r="L80" i="15"/>
  <c r="M80" i="15"/>
  <c r="E81" i="15"/>
  <c r="H81" i="15"/>
  <c r="I81" i="15"/>
  <c r="L81" i="15"/>
  <c r="M81" i="15"/>
  <c r="E82" i="15"/>
  <c r="H82" i="15"/>
  <c r="I82" i="15"/>
  <c r="L82" i="15"/>
  <c r="M82" i="15"/>
  <c r="E83" i="15"/>
  <c r="H83" i="15"/>
  <c r="I83" i="15"/>
  <c r="L83" i="15"/>
  <c r="M83" i="15"/>
  <c r="E84" i="15"/>
  <c r="H84" i="15"/>
  <c r="I84" i="15"/>
  <c r="L84" i="15"/>
  <c r="M84" i="15"/>
  <c r="E85" i="15"/>
  <c r="H85" i="15"/>
  <c r="I85" i="15"/>
  <c r="L85" i="15"/>
  <c r="M85" i="15"/>
  <c r="E86" i="15"/>
  <c r="H86" i="15"/>
  <c r="I86" i="15"/>
  <c r="L86" i="15"/>
  <c r="M86" i="15"/>
  <c r="E87" i="15"/>
  <c r="H87" i="15"/>
  <c r="I87" i="15"/>
  <c r="L87" i="15"/>
  <c r="M87" i="15"/>
  <c r="E88" i="15"/>
  <c r="H88" i="15"/>
  <c r="I88" i="15"/>
  <c r="L88" i="15"/>
  <c r="M88" i="15"/>
  <c r="E89" i="15"/>
  <c r="H89" i="15"/>
  <c r="I89" i="15"/>
  <c r="L89" i="15"/>
  <c r="M89" i="15"/>
  <c r="E90" i="15"/>
  <c r="H90" i="15"/>
  <c r="I90" i="15"/>
  <c r="L90" i="15"/>
  <c r="M90" i="15"/>
  <c r="E91" i="15"/>
  <c r="H91" i="15"/>
  <c r="I91" i="15"/>
  <c r="L91" i="15"/>
  <c r="M91" i="15"/>
  <c r="E92" i="15"/>
  <c r="H92" i="15"/>
  <c r="I92" i="15"/>
  <c r="L92" i="15"/>
  <c r="M92" i="15"/>
  <c r="E93" i="15"/>
  <c r="H93" i="15"/>
  <c r="I93" i="15"/>
  <c r="L93" i="15"/>
  <c r="M93" i="15"/>
  <c r="A94" i="15"/>
  <c r="E94" i="15"/>
  <c r="H94" i="15"/>
  <c r="I94" i="15"/>
  <c r="L94" i="15"/>
  <c r="M94" i="15"/>
  <c r="E95" i="15"/>
  <c r="H95" i="15"/>
  <c r="I95" i="15"/>
  <c r="L95" i="15"/>
  <c r="M95" i="15"/>
  <c r="E96" i="15"/>
  <c r="H96" i="15"/>
  <c r="I96" i="15"/>
  <c r="L96" i="15"/>
  <c r="M96" i="15"/>
  <c r="E97" i="15"/>
  <c r="H97" i="15"/>
  <c r="I97" i="15"/>
  <c r="L97" i="15"/>
  <c r="M97" i="15"/>
  <c r="A98" i="15"/>
  <c r="E98" i="15"/>
  <c r="H98" i="15"/>
  <c r="I98" i="15"/>
  <c r="L98" i="15"/>
  <c r="M98" i="15"/>
  <c r="E99" i="15"/>
  <c r="H99" i="15"/>
  <c r="I99" i="15"/>
  <c r="L99" i="15"/>
  <c r="M99" i="15"/>
  <c r="E100" i="15"/>
  <c r="H100" i="15"/>
  <c r="I100" i="15"/>
  <c r="L100" i="15"/>
  <c r="M100" i="15"/>
  <c r="E101" i="15"/>
  <c r="H101" i="15"/>
  <c r="I101" i="15"/>
  <c r="L101" i="15"/>
  <c r="M101" i="15"/>
  <c r="E102" i="15"/>
  <c r="H102" i="15"/>
  <c r="I102" i="15"/>
  <c r="L102" i="15"/>
  <c r="M102" i="15"/>
  <c r="E103" i="15"/>
  <c r="H103" i="15"/>
  <c r="I103" i="15"/>
  <c r="L103" i="15"/>
  <c r="M103" i="15"/>
  <c r="E104" i="15"/>
  <c r="H104" i="15"/>
  <c r="I104" i="15"/>
  <c r="L104" i="15"/>
  <c r="M104" i="15"/>
  <c r="E105" i="15"/>
  <c r="H105" i="15"/>
  <c r="I105" i="15"/>
  <c r="L105" i="15"/>
  <c r="M105" i="15"/>
  <c r="E106" i="15"/>
  <c r="H106" i="15"/>
  <c r="I106" i="15"/>
  <c r="L106" i="15"/>
  <c r="M106" i="15"/>
  <c r="E107" i="15"/>
  <c r="H107" i="15"/>
  <c r="I107" i="15"/>
  <c r="L107" i="15"/>
  <c r="M107" i="15"/>
  <c r="E108" i="15"/>
  <c r="H108" i="15"/>
  <c r="I108" i="15"/>
  <c r="L108" i="15"/>
  <c r="M108" i="15"/>
  <c r="E109" i="15"/>
  <c r="H109" i="15"/>
  <c r="I109" i="15"/>
  <c r="L109" i="15"/>
  <c r="M109" i="15"/>
  <c r="E110" i="15"/>
  <c r="H110" i="15"/>
  <c r="I110" i="15"/>
  <c r="L110" i="15"/>
  <c r="M110" i="15"/>
  <c r="E111" i="15"/>
  <c r="H111" i="15"/>
  <c r="I111" i="15"/>
  <c r="L111" i="15"/>
  <c r="M111" i="15"/>
  <c r="E112" i="15"/>
  <c r="H112" i="15"/>
  <c r="I112" i="15"/>
  <c r="L112" i="15"/>
  <c r="M112" i="15"/>
  <c r="E113" i="15"/>
  <c r="H113" i="15"/>
  <c r="I113" i="15"/>
  <c r="L113" i="15"/>
  <c r="M113" i="15"/>
  <c r="E114" i="15"/>
  <c r="H114" i="15"/>
  <c r="I114" i="15"/>
  <c r="L114" i="15"/>
  <c r="M114" i="15"/>
  <c r="E115" i="15"/>
  <c r="H115" i="15"/>
  <c r="I115" i="15"/>
  <c r="L115" i="15"/>
  <c r="M115" i="15"/>
  <c r="E116" i="15"/>
  <c r="H116" i="15"/>
  <c r="I116" i="15"/>
  <c r="L116" i="15"/>
  <c r="M116" i="15"/>
  <c r="A117" i="15"/>
  <c r="E117" i="15"/>
  <c r="H117" i="15"/>
  <c r="I117" i="15"/>
  <c r="L117" i="15"/>
  <c r="M117" i="15"/>
  <c r="E118" i="15"/>
  <c r="H118" i="15"/>
  <c r="I118" i="15"/>
  <c r="L118" i="15"/>
  <c r="M118" i="15"/>
  <c r="E119" i="15"/>
  <c r="H119" i="15"/>
  <c r="I119" i="15"/>
  <c r="L119" i="15"/>
  <c r="M119" i="15"/>
  <c r="E120" i="15"/>
  <c r="H120" i="15"/>
  <c r="I120" i="15"/>
  <c r="L120" i="15"/>
  <c r="M120" i="15"/>
  <c r="E121" i="15"/>
  <c r="H121" i="15"/>
  <c r="I121" i="15"/>
  <c r="L121" i="15"/>
  <c r="M121" i="15"/>
  <c r="E122" i="15"/>
  <c r="H122" i="15"/>
  <c r="I122" i="15"/>
  <c r="L122" i="15"/>
  <c r="M122" i="15"/>
  <c r="E123" i="15"/>
  <c r="H123" i="15"/>
  <c r="I123" i="15"/>
  <c r="L123" i="15"/>
  <c r="M123" i="15"/>
  <c r="E124" i="15"/>
  <c r="H124" i="15"/>
  <c r="I124" i="15"/>
  <c r="L124" i="15"/>
  <c r="M124" i="15"/>
  <c r="E125" i="15"/>
  <c r="H125" i="15"/>
  <c r="I125" i="15"/>
  <c r="L125" i="15"/>
  <c r="M125" i="15"/>
  <c r="E126" i="15"/>
  <c r="H126" i="15"/>
  <c r="I126" i="15"/>
  <c r="L126" i="15"/>
  <c r="M126" i="15"/>
  <c r="E127" i="15"/>
  <c r="H127" i="15"/>
  <c r="I127" i="15"/>
  <c r="L127" i="15"/>
  <c r="M127" i="15"/>
  <c r="E128" i="15"/>
  <c r="H128" i="15"/>
  <c r="I128" i="15"/>
  <c r="L128" i="15"/>
  <c r="M128" i="15"/>
  <c r="E129" i="15"/>
  <c r="H129" i="15"/>
  <c r="I129" i="15"/>
  <c r="L129" i="15"/>
  <c r="M129" i="15"/>
  <c r="E130" i="15"/>
  <c r="H130" i="15"/>
  <c r="I130" i="15"/>
  <c r="L130" i="15"/>
  <c r="M130" i="15"/>
  <c r="E131" i="15"/>
  <c r="H131" i="15"/>
  <c r="I131" i="15"/>
  <c r="L131" i="15"/>
  <c r="M131" i="15"/>
  <c r="E132" i="15"/>
  <c r="H132" i="15"/>
  <c r="I132" i="15"/>
  <c r="L132" i="15"/>
  <c r="M132" i="15"/>
  <c r="E133" i="15"/>
  <c r="H133" i="15"/>
  <c r="I133" i="15"/>
  <c r="L133" i="15"/>
  <c r="M133" i="15"/>
  <c r="E134" i="15"/>
  <c r="H134" i="15"/>
  <c r="I134" i="15"/>
  <c r="L134" i="15"/>
  <c r="M134" i="15"/>
  <c r="A135" i="15"/>
  <c r="E135" i="15"/>
  <c r="H135" i="15"/>
  <c r="I135" i="15"/>
  <c r="L135" i="15"/>
  <c r="M135" i="15"/>
  <c r="E136" i="15"/>
  <c r="H136" i="15"/>
  <c r="I136" i="15"/>
  <c r="L136" i="15"/>
  <c r="M136" i="15"/>
  <c r="E137" i="15"/>
  <c r="H137" i="15"/>
  <c r="I137" i="15"/>
  <c r="L137" i="15"/>
  <c r="M137" i="15"/>
  <c r="E138" i="15"/>
  <c r="H138" i="15"/>
  <c r="I138" i="15"/>
  <c r="L138" i="15"/>
  <c r="M138" i="15"/>
  <c r="E139" i="15"/>
  <c r="E140" i="15"/>
  <c r="E141" i="15"/>
  <c r="E142" i="15"/>
  <c r="E143" i="15"/>
  <c r="H139" i="15"/>
  <c r="I139" i="15"/>
  <c r="L139" i="15"/>
  <c r="M139" i="15"/>
  <c r="H140" i="15"/>
  <c r="I140" i="15"/>
  <c r="L140" i="15"/>
  <c r="M140" i="15"/>
  <c r="H141" i="15"/>
  <c r="I141" i="15"/>
  <c r="L141" i="15"/>
  <c r="M141" i="15"/>
  <c r="H142" i="15"/>
  <c r="I142" i="15"/>
  <c r="L142" i="15"/>
  <c r="M142" i="15"/>
  <c r="H143" i="15"/>
  <c r="I143" i="15"/>
  <c r="L143" i="15"/>
  <c r="M143" i="15"/>
  <c r="E144" i="15"/>
  <c r="H144" i="15"/>
  <c r="I144" i="15"/>
  <c r="L144" i="15"/>
  <c r="M144" i="15"/>
  <c r="E145" i="15"/>
  <c r="H145" i="15"/>
  <c r="I145" i="15"/>
  <c r="L145" i="15"/>
  <c r="M145" i="15"/>
  <c r="E146" i="15"/>
  <c r="H146" i="15"/>
  <c r="I146" i="15"/>
  <c r="L146" i="15"/>
  <c r="M146" i="15"/>
  <c r="E147" i="15"/>
  <c r="H147" i="15"/>
  <c r="I147" i="15"/>
  <c r="L147" i="15"/>
  <c r="M147" i="15"/>
  <c r="E148" i="15"/>
  <c r="H148" i="15"/>
  <c r="I148" i="15"/>
  <c r="L148" i="15"/>
  <c r="M148" i="15"/>
  <c r="E149" i="15"/>
  <c r="H149" i="15"/>
  <c r="I149" i="15"/>
  <c r="L149" i="15"/>
  <c r="M149" i="15"/>
  <c r="E150" i="15"/>
  <c r="H150" i="15"/>
  <c r="I150" i="15"/>
  <c r="L150" i="15"/>
  <c r="M150" i="15"/>
  <c r="E151" i="15"/>
  <c r="H151" i="15"/>
  <c r="I151" i="15"/>
  <c r="L151" i="15"/>
  <c r="M151" i="15"/>
  <c r="E152" i="15"/>
  <c r="H152" i="15"/>
  <c r="I152" i="15"/>
  <c r="L152" i="15"/>
  <c r="M152" i="15"/>
  <c r="E153" i="15"/>
  <c r="H153" i="15"/>
  <c r="I153" i="15"/>
  <c r="L153" i="15"/>
  <c r="M153" i="15"/>
  <c r="E154" i="15"/>
  <c r="H154" i="15"/>
  <c r="I154" i="15"/>
  <c r="L154" i="15"/>
  <c r="M154" i="15"/>
  <c r="E155" i="15"/>
  <c r="H155" i="15"/>
  <c r="I155" i="15"/>
  <c r="L155" i="15"/>
  <c r="M155" i="15"/>
  <c r="E156" i="15"/>
  <c r="H156" i="15"/>
  <c r="I156" i="15"/>
  <c r="L156" i="15"/>
  <c r="M156" i="15"/>
  <c r="E157" i="15"/>
  <c r="H157" i="15"/>
  <c r="I157" i="15"/>
  <c r="L157" i="15"/>
  <c r="M157" i="15"/>
  <c r="E158" i="15"/>
  <c r="H158" i="15"/>
  <c r="I158" i="15"/>
  <c r="L158" i="15"/>
  <c r="M158" i="15"/>
  <c r="E159" i="15"/>
  <c r="H159" i="15"/>
  <c r="I159" i="15"/>
  <c r="L159" i="15"/>
  <c r="M159" i="15"/>
  <c r="E160" i="15"/>
  <c r="H160" i="15"/>
  <c r="I160" i="15"/>
  <c r="L160" i="15"/>
  <c r="M160" i="15"/>
  <c r="E161" i="15"/>
  <c r="H161" i="15"/>
  <c r="I161" i="15"/>
  <c r="L161" i="15"/>
  <c r="M161" i="15"/>
  <c r="A162" i="15"/>
  <c r="E162" i="15"/>
  <c r="H162" i="15"/>
  <c r="I162" i="15"/>
  <c r="L162" i="15"/>
  <c r="M162" i="15"/>
  <c r="E163" i="15"/>
  <c r="H163" i="15"/>
  <c r="I163" i="15"/>
  <c r="L163" i="15"/>
  <c r="M163" i="15"/>
  <c r="E164" i="15"/>
  <c r="H164" i="15"/>
  <c r="I164" i="15"/>
  <c r="L164" i="15"/>
  <c r="M164" i="15"/>
  <c r="E165" i="15"/>
  <c r="H165" i="15"/>
  <c r="I165" i="15"/>
  <c r="L165" i="15"/>
  <c r="M165" i="15"/>
  <c r="E166" i="15"/>
  <c r="H166" i="15"/>
  <c r="I166" i="15"/>
  <c r="L166" i="15"/>
  <c r="M166" i="15"/>
  <c r="E167" i="15"/>
  <c r="H167" i="15"/>
  <c r="I167" i="15"/>
  <c r="L167" i="15"/>
  <c r="M167" i="15"/>
  <c r="E168" i="15"/>
  <c r="H168" i="15"/>
  <c r="I168" i="15"/>
  <c r="L168" i="15"/>
  <c r="M168" i="15"/>
  <c r="E169" i="15"/>
  <c r="H169" i="15"/>
  <c r="I169" i="15"/>
  <c r="L169" i="15"/>
  <c r="M169" i="15"/>
  <c r="A170" i="15"/>
  <c r="E170" i="15"/>
  <c r="H170" i="15"/>
  <c r="I170" i="15"/>
  <c r="L170" i="15"/>
  <c r="M170" i="15"/>
  <c r="E171" i="15"/>
  <c r="H171" i="15"/>
  <c r="I171" i="15"/>
  <c r="L171" i="15"/>
  <c r="M171" i="15"/>
  <c r="E172" i="15"/>
  <c r="H172" i="15"/>
  <c r="I172" i="15"/>
  <c r="L172" i="15"/>
  <c r="M172" i="15"/>
  <c r="E173" i="15"/>
  <c r="H173" i="15"/>
  <c r="I173" i="15"/>
  <c r="L173" i="15"/>
  <c r="M173" i="15"/>
  <c r="E174" i="15"/>
  <c r="H174" i="15"/>
  <c r="I174" i="15"/>
  <c r="L174" i="15"/>
  <c r="M174" i="15"/>
  <c r="E175" i="15"/>
  <c r="H175" i="15"/>
  <c r="I175" i="15"/>
  <c r="L175" i="15"/>
  <c r="M175" i="15"/>
  <c r="E176" i="15"/>
  <c r="H176" i="15"/>
  <c r="I176" i="15"/>
  <c r="L176" i="15"/>
  <c r="M176" i="15"/>
  <c r="E177" i="15"/>
  <c r="H177" i="15"/>
  <c r="I177" i="15"/>
  <c r="L177" i="15"/>
  <c r="M177" i="15"/>
  <c r="E178" i="15"/>
  <c r="H178" i="15"/>
  <c r="I178" i="15"/>
  <c r="L178" i="15"/>
  <c r="M178" i="15"/>
  <c r="E179" i="15"/>
  <c r="H179" i="15"/>
  <c r="I179" i="15"/>
  <c r="L179" i="15"/>
  <c r="M179" i="15"/>
  <c r="E180" i="15"/>
  <c r="H180" i="15"/>
  <c r="I180" i="15"/>
  <c r="L180" i="15"/>
  <c r="M180" i="15"/>
  <c r="E181" i="15"/>
  <c r="H181" i="15"/>
  <c r="I181" i="15"/>
  <c r="L181" i="15"/>
  <c r="M181" i="15"/>
  <c r="E182" i="15"/>
  <c r="H182" i="15"/>
  <c r="I182" i="15"/>
  <c r="L182" i="15"/>
  <c r="M182" i="15"/>
  <c r="E183" i="15"/>
  <c r="H183" i="15"/>
  <c r="I183" i="15"/>
  <c r="L183" i="15"/>
  <c r="M183" i="15"/>
  <c r="E184" i="15"/>
  <c r="H184" i="15"/>
  <c r="I184" i="15"/>
  <c r="L184" i="15"/>
  <c r="M184" i="15"/>
  <c r="E185" i="15"/>
  <c r="H185" i="15"/>
  <c r="I185" i="15"/>
  <c r="L185" i="15"/>
  <c r="M185" i="15"/>
  <c r="E186" i="15"/>
  <c r="H186" i="15"/>
  <c r="I186" i="15"/>
  <c r="L186" i="15"/>
  <c r="M186" i="15"/>
  <c r="E187" i="15"/>
  <c r="H187" i="15"/>
  <c r="I187" i="15"/>
  <c r="L187" i="15"/>
  <c r="M187" i="15"/>
  <c r="E188" i="15"/>
  <c r="H188" i="15"/>
  <c r="I188" i="15"/>
  <c r="L188" i="15"/>
  <c r="M188" i="15"/>
  <c r="E189" i="15"/>
  <c r="H189" i="15"/>
  <c r="I189" i="15"/>
  <c r="L189" i="15"/>
  <c r="M189" i="15"/>
  <c r="E190" i="15"/>
  <c r="H190" i="15"/>
  <c r="I190" i="15"/>
  <c r="L190" i="15"/>
  <c r="M190" i="15"/>
  <c r="E191" i="15"/>
  <c r="H191" i="15"/>
  <c r="I191" i="15"/>
  <c r="L191" i="15"/>
  <c r="M191" i="15"/>
  <c r="E192" i="15"/>
  <c r="H192" i="15"/>
  <c r="I192" i="15"/>
  <c r="L192" i="15"/>
  <c r="M192" i="15"/>
  <c r="E193" i="15"/>
  <c r="H193" i="15"/>
  <c r="I193" i="15"/>
  <c r="L193" i="15"/>
  <c r="M193" i="15"/>
  <c r="E194" i="15"/>
  <c r="H194" i="15"/>
  <c r="I194" i="15"/>
  <c r="L194" i="15"/>
  <c r="M194" i="15"/>
  <c r="E195" i="15"/>
  <c r="H195" i="15"/>
  <c r="I195" i="15"/>
  <c r="L195" i="15"/>
  <c r="M195" i="15"/>
  <c r="A196" i="15"/>
  <c r="E196" i="15"/>
  <c r="H196" i="15"/>
  <c r="I196" i="15"/>
  <c r="L196" i="15"/>
  <c r="M196" i="15"/>
  <c r="E197" i="15"/>
  <c r="H197" i="15"/>
  <c r="I197" i="15"/>
  <c r="L197" i="15"/>
  <c r="M197" i="15"/>
  <c r="E198" i="15"/>
  <c r="H198" i="15"/>
  <c r="I198" i="15"/>
  <c r="L198" i="15"/>
  <c r="M198" i="15"/>
  <c r="E199" i="15"/>
  <c r="H199" i="15"/>
  <c r="I199" i="15"/>
  <c r="L199" i="15"/>
  <c r="M199" i="15"/>
  <c r="E200" i="15"/>
  <c r="H200" i="15"/>
  <c r="I200" i="15"/>
  <c r="L200" i="15"/>
  <c r="M200" i="15"/>
  <c r="E201" i="15"/>
  <c r="H201" i="15"/>
  <c r="I201" i="15"/>
  <c r="L201" i="15"/>
  <c r="M201" i="15"/>
  <c r="A202" i="15"/>
  <c r="E202" i="15"/>
  <c r="H202" i="15"/>
  <c r="I202" i="15"/>
  <c r="L202" i="15"/>
  <c r="M202" i="15"/>
  <c r="E203" i="15"/>
  <c r="H203" i="15"/>
  <c r="I203" i="15"/>
  <c r="L203" i="15"/>
  <c r="M203" i="15"/>
  <c r="E204" i="15"/>
  <c r="H204" i="15"/>
  <c r="I204" i="15"/>
  <c r="L204" i="15"/>
  <c r="M204" i="15"/>
  <c r="E205" i="15"/>
  <c r="H205" i="15"/>
  <c r="I205" i="15"/>
  <c r="L205" i="15"/>
  <c r="M205" i="15"/>
  <c r="E206" i="15"/>
  <c r="H206" i="15"/>
  <c r="I206" i="15"/>
  <c r="L206" i="15"/>
  <c r="M206" i="15"/>
  <c r="E207" i="15"/>
  <c r="H207" i="15"/>
  <c r="I207" i="15"/>
  <c r="L207" i="15"/>
  <c r="M207" i="15"/>
  <c r="E208" i="15"/>
  <c r="H208" i="15"/>
  <c r="I208" i="15"/>
  <c r="L208" i="15"/>
  <c r="M208" i="15"/>
  <c r="E209" i="15"/>
  <c r="H209" i="15"/>
  <c r="I209" i="15"/>
  <c r="L209" i="15"/>
  <c r="M209" i="15"/>
  <c r="E210" i="15"/>
  <c r="H210" i="15"/>
  <c r="I210" i="15"/>
  <c r="L210" i="15"/>
  <c r="M210" i="15"/>
  <c r="E211" i="15"/>
  <c r="H211" i="15"/>
  <c r="I211" i="15"/>
  <c r="L211" i="15"/>
  <c r="M211" i="15"/>
  <c r="E212" i="15"/>
  <c r="H212" i="15"/>
  <c r="I212" i="15"/>
  <c r="L212" i="15"/>
  <c r="M212" i="15"/>
  <c r="E213" i="15"/>
  <c r="H213" i="15"/>
  <c r="I213" i="15"/>
  <c r="L213" i="15"/>
  <c r="M213" i="15"/>
  <c r="E214" i="15"/>
  <c r="H214" i="15"/>
  <c r="I214" i="15"/>
  <c r="L214" i="15"/>
  <c r="M214" i="15"/>
  <c r="A215" i="15"/>
  <c r="E215" i="15"/>
  <c r="H215" i="15"/>
  <c r="I215" i="15"/>
  <c r="L215" i="15"/>
  <c r="M215" i="15"/>
  <c r="E216" i="15"/>
  <c r="H216" i="15"/>
  <c r="I216" i="15"/>
  <c r="L216" i="15"/>
  <c r="M216" i="15"/>
  <c r="A217" i="15"/>
  <c r="E217" i="15"/>
  <c r="H217" i="15"/>
  <c r="I217" i="15"/>
  <c r="L217" i="15"/>
  <c r="M217" i="15"/>
  <c r="E218" i="15"/>
  <c r="H218" i="15"/>
  <c r="I218" i="15"/>
  <c r="L218" i="15"/>
  <c r="M218" i="15"/>
  <c r="E219" i="15"/>
  <c r="H219" i="15"/>
  <c r="I219" i="15"/>
  <c r="L219" i="15"/>
  <c r="M219" i="15"/>
  <c r="E220" i="15"/>
  <c r="H220" i="15"/>
  <c r="I220" i="15"/>
  <c r="L220" i="15"/>
  <c r="M220" i="15"/>
  <c r="E221" i="15"/>
  <c r="H221" i="15"/>
  <c r="I221" i="15"/>
  <c r="L221" i="15"/>
  <c r="M221" i="15"/>
  <c r="E222" i="15"/>
  <c r="H222" i="15"/>
  <c r="I222" i="15"/>
  <c r="L222" i="15"/>
  <c r="M222" i="15"/>
  <c r="E223" i="15"/>
  <c r="H223" i="15"/>
  <c r="I223" i="15"/>
  <c r="L223" i="15"/>
  <c r="M223" i="15"/>
  <c r="E224" i="15"/>
  <c r="H224" i="15"/>
  <c r="I224" i="15"/>
  <c r="L224" i="15"/>
  <c r="M224" i="15"/>
  <c r="E225" i="15"/>
  <c r="H225" i="15"/>
  <c r="I225" i="15"/>
  <c r="L225" i="15"/>
  <c r="M225" i="15"/>
  <c r="E226" i="15"/>
  <c r="H226" i="15"/>
  <c r="I226" i="15"/>
  <c r="L226" i="15"/>
  <c r="M226" i="15"/>
  <c r="E227" i="15"/>
  <c r="H227" i="15"/>
  <c r="I227" i="15"/>
  <c r="L227" i="15"/>
  <c r="M227" i="15"/>
  <c r="E228" i="15"/>
  <c r="H228" i="15"/>
  <c r="I228" i="15"/>
  <c r="L228" i="15"/>
  <c r="M228" i="15"/>
  <c r="E229" i="15"/>
  <c r="H229" i="15"/>
  <c r="I229" i="15"/>
  <c r="L229" i="15"/>
  <c r="M229" i="15"/>
  <c r="E230" i="15"/>
  <c r="H230" i="15"/>
  <c r="I230" i="15"/>
  <c r="L230" i="15"/>
  <c r="M230" i="15"/>
  <c r="E231" i="15"/>
  <c r="H231" i="15"/>
  <c r="I231" i="15"/>
  <c r="L231" i="15"/>
  <c r="M231" i="15"/>
  <c r="E232" i="15"/>
  <c r="H232" i="15"/>
  <c r="I232" i="15"/>
  <c r="L232" i="15"/>
  <c r="M232" i="15"/>
  <c r="A233" i="15"/>
  <c r="E233" i="15"/>
  <c r="H233" i="15"/>
  <c r="I233" i="15"/>
  <c r="L233" i="15"/>
  <c r="M233" i="15"/>
  <c r="E234" i="15"/>
  <c r="H234" i="15"/>
  <c r="I234" i="15"/>
  <c r="L234" i="15"/>
  <c r="M234" i="15"/>
  <c r="E235" i="15"/>
  <c r="H235" i="15"/>
  <c r="I235" i="15"/>
  <c r="L235" i="15"/>
  <c r="M235" i="15"/>
  <c r="E236" i="15"/>
  <c r="H236" i="15"/>
  <c r="I236" i="15"/>
  <c r="L236" i="15"/>
  <c r="M236" i="15"/>
  <c r="E237" i="15"/>
  <c r="H237" i="15"/>
  <c r="I237" i="15"/>
  <c r="L237" i="15"/>
  <c r="M237" i="15"/>
  <c r="E238" i="15"/>
  <c r="H238" i="15"/>
  <c r="I238" i="15"/>
  <c r="L238" i="15"/>
  <c r="M238" i="15"/>
  <c r="E239" i="15"/>
  <c r="H239" i="15"/>
  <c r="I239" i="15"/>
  <c r="L239" i="15"/>
  <c r="M239" i="15"/>
  <c r="A240" i="15"/>
  <c r="E240" i="15"/>
  <c r="H240" i="15"/>
  <c r="I240" i="15"/>
  <c r="L240" i="15"/>
  <c r="M240" i="15"/>
  <c r="E241" i="15"/>
  <c r="H241" i="15"/>
  <c r="I241" i="15"/>
  <c r="L241" i="15"/>
  <c r="M241" i="15"/>
  <c r="E242" i="15"/>
  <c r="H242" i="15"/>
  <c r="I242" i="15"/>
  <c r="L242" i="15"/>
  <c r="M242" i="15"/>
  <c r="E243" i="15"/>
  <c r="H243" i="15"/>
  <c r="I243" i="15"/>
  <c r="L243" i="15"/>
  <c r="M243" i="15"/>
  <c r="E244" i="15"/>
  <c r="H244" i="15"/>
  <c r="I244" i="15"/>
  <c r="L244" i="15"/>
  <c r="M244" i="15"/>
  <c r="E245" i="15"/>
  <c r="H245" i="15"/>
  <c r="I245" i="15"/>
  <c r="L245" i="15"/>
  <c r="M245" i="15"/>
  <c r="E246" i="15"/>
  <c r="H246" i="15"/>
  <c r="I246" i="15"/>
  <c r="L246" i="15"/>
  <c r="M246" i="15"/>
  <c r="E247" i="15"/>
  <c r="H247" i="15"/>
  <c r="I247" i="15"/>
  <c r="L247" i="15"/>
  <c r="M247" i="15"/>
  <c r="E248" i="15"/>
  <c r="H248" i="15"/>
  <c r="I248" i="15"/>
  <c r="L248" i="15"/>
  <c r="M248" i="15"/>
  <c r="E249" i="15"/>
  <c r="H249" i="15"/>
  <c r="I249" i="15"/>
  <c r="L249" i="15"/>
  <c r="M249" i="15"/>
  <c r="E250" i="15"/>
  <c r="H250" i="15"/>
  <c r="I250" i="15"/>
  <c r="L250" i="15"/>
  <c r="M250" i="15"/>
  <c r="E251" i="15"/>
  <c r="H251" i="15"/>
  <c r="I251" i="15"/>
  <c r="L251" i="15"/>
  <c r="M251" i="15"/>
  <c r="E252" i="15"/>
  <c r="H252" i="15"/>
  <c r="I252" i="15"/>
  <c r="L252" i="15"/>
  <c r="M252" i="15"/>
  <c r="E253" i="15"/>
  <c r="H253" i="15"/>
  <c r="I253" i="15"/>
  <c r="L253" i="15"/>
  <c r="M253" i="15"/>
  <c r="E254" i="15"/>
  <c r="H254" i="15"/>
  <c r="I254" i="15"/>
  <c r="L254" i="15"/>
  <c r="M254" i="15"/>
  <c r="E255" i="15"/>
  <c r="H255" i="15"/>
  <c r="I255" i="15"/>
  <c r="L255" i="15"/>
  <c r="M255" i="15"/>
  <c r="E256" i="15"/>
  <c r="H256" i="15"/>
  <c r="I256" i="15"/>
  <c r="L256" i="15"/>
  <c r="M256" i="15"/>
  <c r="E257" i="15"/>
  <c r="H257" i="15"/>
  <c r="I257" i="15"/>
  <c r="L257" i="15"/>
  <c r="M257" i="15"/>
  <c r="E258" i="15"/>
  <c r="H258" i="15"/>
  <c r="I258" i="15"/>
  <c r="L258" i="15"/>
  <c r="M258" i="15"/>
  <c r="E259" i="15"/>
  <c r="H259" i="15"/>
  <c r="I259" i="15"/>
  <c r="L259" i="15"/>
  <c r="M259" i="15"/>
  <c r="A260" i="15"/>
  <c r="E260" i="15"/>
  <c r="H260" i="15"/>
  <c r="I260" i="15"/>
  <c r="L260" i="15"/>
  <c r="M260" i="15"/>
  <c r="E261" i="15"/>
  <c r="H261" i="15"/>
  <c r="I261" i="15"/>
  <c r="L261" i="15"/>
  <c r="M261" i="15"/>
  <c r="E262" i="15"/>
  <c r="H262" i="15"/>
  <c r="I262" i="15"/>
  <c r="L262" i="15"/>
  <c r="M262" i="15"/>
  <c r="E263" i="15"/>
  <c r="H263" i="15"/>
  <c r="I263" i="15"/>
  <c r="L263" i="15"/>
  <c r="M263" i="15"/>
  <c r="E264" i="15"/>
  <c r="H264" i="15"/>
  <c r="I264" i="15"/>
  <c r="L264" i="15"/>
  <c r="M264" i="15"/>
  <c r="E265" i="15"/>
  <c r="H265" i="15"/>
  <c r="I265" i="15"/>
  <c r="L265" i="15"/>
  <c r="M265" i="15"/>
  <c r="A266" i="15"/>
  <c r="E266" i="15"/>
  <c r="H266" i="15"/>
  <c r="I266" i="15"/>
  <c r="L266" i="15"/>
  <c r="M266" i="15"/>
  <c r="E267" i="15"/>
  <c r="H267" i="15"/>
  <c r="I267" i="15"/>
  <c r="L267" i="15"/>
  <c r="M267" i="15"/>
  <c r="E268" i="15"/>
  <c r="H268" i="15"/>
  <c r="I268" i="15"/>
  <c r="L268" i="15"/>
  <c r="M268" i="15"/>
  <c r="E269" i="15"/>
  <c r="H269" i="15"/>
  <c r="I269" i="15"/>
  <c r="L269" i="15"/>
  <c r="M269" i="15"/>
  <c r="E270" i="15"/>
  <c r="H270" i="15"/>
  <c r="I270" i="15"/>
  <c r="L270" i="15"/>
  <c r="M270" i="15"/>
  <c r="E271" i="15"/>
  <c r="H271" i="15"/>
  <c r="I271" i="15"/>
  <c r="L271" i="15"/>
  <c r="M271" i="15"/>
  <c r="A272" i="15"/>
  <c r="E272" i="15"/>
  <c r="H272" i="15"/>
  <c r="I272" i="15"/>
  <c r="L272" i="15"/>
  <c r="M272" i="15"/>
  <c r="E273" i="15"/>
  <c r="H273" i="15"/>
  <c r="I273" i="15"/>
  <c r="L273" i="15"/>
  <c r="M273" i="15"/>
  <c r="A274" i="15"/>
  <c r="E274" i="15"/>
  <c r="H274" i="15"/>
  <c r="I274" i="15"/>
  <c r="L274" i="15"/>
  <c r="M274" i="15"/>
  <c r="E275" i="15"/>
  <c r="H275" i="15"/>
  <c r="I275" i="15"/>
  <c r="L275" i="15"/>
  <c r="M275" i="15"/>
  <c r="E276" i="15"/>
  <c r="H276" i="15"/>
  <c r="I276" i="15"/>
  <c r="L276" i="15"/>
  <c r="M276" i="15"/>
  <c r="E277" i="15"/>
  <c r="H277" i="15"/>
  <c r="I277" i="15"/>
  <c r="L277" i="15"/>
  <c r="M277" i="15"/>
  <c r="E278" i="15"/>
  <c r="H278" i="15"/>
  <c r="I278" i="15"/>
  <c r="L278" i="15"/>
  <c r="M278" i="15"/>
  <c r="A279" i="15"/>
  <c r="E279" i="15"/>
  <c r="H279" i="15"/>
  <c r="I279" i="15"/>
  <c r="L279" i="15"/>
  <c r="M279" i="15"/>
  <c r="E280" i="15"/>
  <c r="H280" i="15"/>
  <c r="I280" i="15"/>
  <c r="L280" i="15"/>
  <c r="M280" i="15"/>
  <c r="E281" i="15"/>
  <c r="H281" i="15"/>
  <c r="I281" i="15"/>
  <c r="L281" i="15"/>
  <c r="M281" i="15"/>
  <c r="E282" i="15"/>
  <c r="H282" i="15"/>
  <c r="I282" i="15"/>
  <c r="L282" i="15"/>
  <c r="M282" i="15"/>
  <c r="E283" i="15"/>
  <c r="H283" i="15"/>
  <c r="I283" i="15"/>
  <c r="L283" i="15"/>
  <c r="M283" i="15"/>
  <c r="A284" i="15"/>
  <c r="E284" i="15"/>
  <c r="H284" i="15"/>
  <c r="I284" i="15"/>
  <c r="L284" i="15"/>
  <c r="M284" i="15"/>
  <c r="E285" i="15"/>
  <c r="H285" i="15"/>
  <c r="I285" i="15"/>
  <c r="L285" i="15"/>
  <c r="M285" i="15"/>
  <c r="E286" i="15"/>
  <c r="H286" i="15"/>
  <c r="I286" i="15"/>
  <c r="L286" i="15"/>
  <c r="M286" i="15"/>
  <c r="E287" i="15"/>
  <c r="H287" i="15"/>
  <c r="I287" i="15"/>
  <c r="L287" i="15"/>
  <c r="M287" i="15"/>
  <c r="E288" i="15"/>
  <c r="H288" i="15"/>
  <c r="I288" i="15"/>
  <c r="L288" i="15"/>
  <c r="M288" i="15"/>
  <c r="E289" i="15"/>
  <c r="H289" i="15"/>
  <c r="I289" i="15"/>
  <c r="L289" i="15"/>
  <c r="M289" i="15"/>
  <c r="A290" i="15"/>
  <c r="E290" i="15"/>
  <c r="H290" i="15"/>
  <c r="I290" i="15"/>
  <c r="L290" i="15"/>
  <c r="M290" i="15"/>
  <c r="A291" i="15"/>
  <c r="E291" i="15"/>
  <c r="H291" i="15"/>
  <c r="I291" i="15"/>
  <c r="L291" i="15"/>
  <c r="M291" i="15"/>
  <c r="E292" i="15"/>
  <c r="H292" i="15"/>
  <c r="I292" i="15"/>
  <c r="L292" i="15"/>
  <c r="M292" i="15"/>
  <c r="E293" i="15"/>
  <c r="H293" i="15"/>
  <c r="I293" i="15"/>
  <c r="L293" i="15"/>
  <c r="M293" i="15"/>
  <c r="E294" i="15"/>
  <c r="H294" i="15"/>
  <c r="I294" i="15"/>
  <c r="L294" i="15"/>
  <c r="M294" i="15"/>
  <c r="E295" i="15"/>
  <c r="H295" i="15"/>
  <c r="I295" i="15"/>
  <c r="L295" i="15"/>
  <c r="M295" i="15"/>
  <c r="E296" i="15"/>
  <c r="H296" i="15"/>
  <c r="I296" i="15"/>
  <c r="L296" i="15"/>
  <c r="M296" i="15"/>
  <c r="E297" i="15"/>
  <c r="H297" i="15"/>
  <c r="I297" i="15"/>
  <c r="L297" i="15"/>
  <c r="M297" i="15"/>
  <c r="A298" i="15"/>
  <c r="E298" i="15"/>
  <c r="H298" i="15"/>
  <c r="I298" i="15"/>
  <c r="L298" i="15"/>
  <c r="M298" i="15"/>
  <c r="E299" i="15"/>
  <c r="H299" i="15"/>
  <c r="I299" i="15"/>
  <c r="L299" i="15"/>
  <c r="M299" i="15"/>
  <c r="E300" i="15"/>
  <c r="H300" i="15"/>
  <c r="I300" i="15"/>
  <c r="L300" i="15"/>
  <c r="M300" i="15"/>
  <c r="E301" i="15"/>
  <c r="H301" i="15"/>
  <c r="I301" i="15"/>
  <c r="L301" i="15"/>
  <c r="M301" i="15"/>
  <c r="E302" i="15"/>
  <c r="H302" i="15"/>
  <c r="I302" i="15"/>
  <c r="L302" i="15"/>
  <c r="M302" i="15"/>
  <c r="E303" i="15"/>
  <c r="H303" i="15"/>
  <c r="I303" i="15"/>
  <c r="L303" i="15"/>
  <c r="M303" i="15"/>
  <c r="E304" i="15"/>
  <c r="H304" i="15"/>
  <c r="I304" i="15"/>
  <c r="L304" i="15"/>
  <c r="M304" i="15"/>
  <c r="E305" i="15"/>
  <c r="H305" i="15"/>
  <c r="I305" i="15"/>
  <c r="L305" i="15"/>
  <c r="M305" i="15"/>
  <c r="E306" i="15"/>
  <c r="H306" i="15"/>
  <c r="I306" i="15"/>
  <c r="L306" i="15"/>
  <c r="M306" i="15"/>
  <c r="E307" i="15"/>
  <c r="H307" i="15"/>
  <c r="I307" i="15"/>
  <c r="L307" i="15"/>
  <c r="M307" i="15"/>
  <c r="E308" i="15"/>
  <c r="H308" i="15"/>
  <c r="I308" i="15"/>
  <c r="L308" i="15"/>
  <c r="M308" i="15"/>
  <c r="A309" i="15"/>
  <c r="E309" i="15"/>
  <c r="H309" i="15"/>
  <c r="I309" i="15"/>
  <c r="L309" i="15"/>
  <c r="M309" i="15"/>
  <c r="E310" i="15"/>
  <c r="H310" i="15"/>
  <c r="I310" i="15"/>
  <c r="L310" i="15"/>
  <c r="M310" i="15"/>
  <c r="E311" i="15"/>
  <c r="H311" i="15"/>
  <c r="I311" i="15"/>
  <c r="L311" i="15"/>
  <c r="M311" i="15"/>
  <c r="E312" i="15"/>
  <c r="H312" i="15"/>
  <c r="I312" i="15"/>
  <c r="L312" i="15"/>
  <c r="M312" i="15"/>
  <c r="A313" i="15"/>
  <c r="E313" i="15"/>
  <c r="H313" i="15"/>
  <c r="I313" i="15"/>
  <c r="L313" i="15"/>
  <c r="M313" i="15"/>
  <c r="E314" i="15"/>
  <c r="H314" i="15"/>
  <c r="I314" i="15"/>
  <c r="L314" i="15"/>
  <c r="M314" i="15"/>
  <c r="E315" i="15"/>
  <c r="H315" i="15"/>
  <c r="I315" i="15"/>
  <c r="L315" i="15"/>
  <c r="M315" i="15"/>
  <c r="E316" i="15"/>
  <c r="H316" i="15"/>
  <c r="I316" i="15"/>
  <c r="L316" i="15"/>
  <c r="M316" i="15"/>
  <c r="E317" i="15"/>
  <c r="H317" i="15"/>
  <c r="I317" i="15"/>
  <c r="L317" i="15"/>
  <c r="M317" i="15"/>
  <c r="E318" i="15"/>
  <c r="H318" i="15"/>
  <c r="I318" i="15"/>
  <c r="L318" i="15"/>
  <c r="M318" i="15"/>
  <c r="E319" i="15"/>
  <c r="H319" i="15"/>
  <c r="I319" i="15"/>
  <c r="L319" i="15"/>
  <c r="M319" i="15"/>
  <c r="E320" i="15"/>
  <c r="H320" i="15"/>
  <c r="I320" i="15"/>
  <c r="L320" i="15"/>
  <c r="M320" i="15"/>
  <c r="E321" i="15"/>
  <c r="H321" i="15"/>
  <c r="I321" i="15"/>
  <c r="L321" i="15"/>
  <c r="M321" i="15"/>
  <c r="E322" i="15"/>
  <c r="H322" i="15"/>
  <c r="I322" i="15"/>
  <c r="L322" i="15"/>
  <c r="M322" i="15"/>
  <c r="E323" i="15"/>
  <c r="H323" i="15"/>
  <c r="I323" i="15"/>
  <c r="L323" i="15"/>
  <c r="M323" i="15"/>
  <c r="E324" i="15"/>
  <c r="H324" i="15"/>
  <c r="I324" i="15"/>
  <c r="L324" i="15"/>
  <c r="M324" i="15"/>
  <c r="E325" i="15"/>
  <c r="H325" i="15"/>
  <c r="I325" i="15"/>
  <c r="L325" i="15"/>
  <c r="M325" i="15"/>
  <c r="E326" i="15"/>
  <c r="H326" i="15"/>
  <c r="I326" i="15"/>
  <c r="L326" i="15"/>
  <c r="M326" i="15"/>
  <c r="A327" i="15"/>
  <c r="E327" i="15"/>
  <c r="H327" i="15"/>
  <c r="I327" i="15"/>
  <c r="L327" i="15"/>
  <c r="M327" i="15"/>
  <c r="E328" i="15"/>
  <c r="H328" i="15"/>
  <c r="I328" i="15"/>
  <c r="L328" i="15"/>
  <c r="M328" i="15"/>
  <c r="E329" i="15"/>
  <c r="H329" i="15"/>
  <c r="I329" i="15"/>
  <c r="L329" i="15"/>
  <c r="M329" i="15"/>
  <c r="E330" i="15"/>
  <c r="H330" i="15"/>
  <c r="I330" i="15"/>
  <c r="L330" i="15"/>
  <c r="M330" i="15"/>
  <c r="E331" i="15"/>
  <c r="H331" i="15"/>
  <c r="I331" i="15"/>
  <c r="L331" i="15"/>
  <c r="M331" i="15"/>
  <c r="E332" i="15"/>
  <c r="H332" i="15"/>
  <c r="I332" i="15"/>
  <c r="L332" i="15"/>
  <c r="M332" i="15"/>
  <c r="E333" i="15"/>
  <c r="H333" i="15"/>
  <c r="I333" i="15"/>
  <c r="L333" i="15"/>
  <c r="M333" i="15"/>
  <c r="E334" i="15"/>
  <c r="H334" i="15"/>
  <c r="I334" i="15"/>
  <c r="L334" i="15"/>
  <c r="M334" i="15"/>
  <c r="E335" i="15"/>
  <c r="H335" i="15"/>
  <c r="I335" i="15"/>
  <c r="L335" i="15"/>
  <c r="M335" i="15"/>
  <c r="E336" i="15"/>
  <c r="H336" i="15"/>
  <c r="I336" i="15"/>
  <c r="L336" i="15"/>
  <c r="M336" i="15"/>
  <c r="E337" i="15"/>
  <c r="H337" i="15"/>
  <c r="I337" i="15"/>
  <c r="L337" i="15"/>
  <c r="M337" i="15"/>
  <c r="E338" i="15"/>
  <c r="H338" i="15"/>
  <c r="I338" i="15"/>
  <c r="L338" i="15"/>
  <c r="M338" i="15"/>
  <c r="E339" i="15"/>
  <c r="H339" i="15"/>
  <c r="I339" i="15"/>
  <c r="L339" i="15"/>
  <c r="M339" i="15"/>
  <c r="E340" i="15"/>
  <c r="H340" i="15"/>
  <c r="I340" i="15"/>
  <c r="L340" i="15"/>
  <c r="M340" i="15"/>
  <c r="E341" i="15"/>
  <c r="H341" i="15"/>
  <c r="I341" i="15"/>
  <c r="L341" i="15"/>
  <c r="M341" i="15"/>
  <c r="E342" i="15"/>
  <c r="H342" i="15"/>
  <c r="I342" i="15"/>
  <c r="L342" i="15"/>
  <c r="M342" i="15"/>
  <c r="E343" i="15"/>
  <c r="H343" i="15"/>
  <c r="I343" i="15"/>
  <c r="L343" i="15"/>
  <c r="M343" i="15"/>
  <c r="E344" i="15"/>
  <c r="H344" i="15"/>
  <c r="I344" i="15"/>
  <c r="L344" i="15"/>
  <c r="M344" i="15"/>
  <c r="E345" i="15"/>
  <c r="H345" i="15"/>
  <c r="I345" i="15"/>
  <c r="L345" i="15"/>
  <c r="M345" i="15"/>
  <c r="E346" i="15"/>
  <c r="H346" i="15"/>
  <c r="I346" i="15"/>
  <c r="L346" i="15"/>
  <c r="M346" i="15"/>
  <c r="E347" i="15"/>
  <c r="H347" i="15"/>
  <c r="I347" i="15"/>
  <c r="L347" i="15"/>
  <c r="M347" i="15"/>
  <c r="E348" i="15"/>
  <c r="H348" i="15"/>
  <c r="I348" i="15"/>
  <c r="L348" i="15"/>
  <c r="M348" i="15"/>
  <c r="E349" i="15"/>
  <c r="H349" i="15"/>
  <c r="I349" i="15"/>
  <c r="L349" i="15"/>
  <c r="M349" i="15"/>
  <c r="E350" i="15"/>
  <c r="H350" i="15"/>
  <c r="I350" i="15"/>
  <c r="L350" i="15"/>
  <c r="M350" i="15"/>
  <c r="E351" i="15"/>
  <c r="H351" i="15"/>
  <c r="I351" i="15"/>
  <c r="L351" i="15"/>
  <c r="M351" i="15"/>
  <c r="E352" i="15"/>
  <c r="H352" i="15"/>
  <c r="I352" i="15"/>
  <c r="L352" i="15"/>
  <c r="M352" i="15"/>
  <c r="E353" i="15"/>
  <c r="H353" i="15"/>
  <c r="I353" i="15"/>
  <c r="L353" i="15"/>
  <c r="M353" i="15"/>
  <c r="A354" i="15"/>
  <c r="E354" i="15"/>
  <c r="H354" i="15"/>
  <c r="I354" i="15"/>
  <c r="L354" i="15"/>
  <c r="M354" i="15"/>
  <c r="E355" i="15"/>
  <c r="H355" i="15"/>
  <c r="I355" i="15"/>
  <c r="L355" i="15"/>
  <c r="M355" i="15"/>
  <c r="E356" i="15"/>
  <c r="H356" i="15"/>
  <c r="I356" i="15"/>
  <c r="L356" i="15"/>
  <c r="M356" i="15"/>
  <c r="E357" i="15"/>
  <c r="H357" i="15"/>
  <c r="I357" i="15"/>
  <c r="L357" i="15"/>
  <c r="M357" i="15"/>
  <c r="A358" i="15"/>
  <c r="E358" i="15"/>
  <c r="H358" i="15"/>
  <c r="I358" i="15"/>
  <c r="L358" i="15"/>
  <c r="M358" i="15"/>
  <c r="E359" i="15"/>
  <c r="H359" i="15"/>
  <c r="I359" i="15"/>
  <c r="L359" i="15"/>
  <c r="M359" i="15"/>
  <c r="E360" i="15"/>
  <c r="H360" i="15"/>
  <c r="I360" i="15"/>
  <c r="L360" i="15"/>
  <c r="M360" i="15"/>
  <c r="E361" i="15"/>
  <c r="H361" i="15"/>
  <c r="I361" i="15"/>
  <c r="L361" i="15"/>
  <c r="M361" i="15"/>
  <c r="E362" i="15"/>
  <c r="H362" i="15"/>
  <c r="I362" i="15"/>
  <c r="L362" i="15"/>
  <c r="M362" i="15"/>
  <c r="E363" i="15"/>
  <c r="H363" i="15"/>
  <c r="I363" i="15"/>
  <c r="L363" i="15"/>
  <c r="M363" i="15"/>
  <c r="E364" i="15"/>
  <c r="H364" i="15"/>
  <c r="I364" i="15"/>
  <c r="L364" i="15"/>
  <c r="M364" i="15"/>
  <c r="E365" i="15"/>
  <c r="H365" i="15"/>
  <c r="I365" i="15"/>
  <c r="L365" i="15"/>
  <c r="M365" i="15"/>
  <c r="E366" i="15"/>
  <c r="H366" i="15"/>
  <c r="I366" i="15"/>
  <c r="L366" i="15"/>
  <c r="M366" i="15"/>
  <c r="E367" i="15"/>
  <c r="H367" i="15"/>
  <c r="I367" i="15"/>
  <c r="L367" i="15"/>
  <c r="M367" i="15"/>
  <c r="E368" i="15"/>
  <c r="H368" i="15"/>
  <c r="I368" i="15"/>
  <c r="L368" i="15"/>
  <c r="M368" i="15"/>
  <c r="E369" i="15"/>
  <c r="H369" i="15"/>
  <c r="I369" i="15"/>
  <c r="L369" i="15"/>
  <c r="M369" i="15"/>
  <c r="E370" i="15"/>
  <c r="H370" i="15"/>
  <c r="I370" i="15"/>
  <c r="L370" i="15"/>
  <c r="M370" i="15"/>
  <c r="E371" i="15"/>
  <c r="H371" i="15"/>
  <c r="I371" i="15"/>
  <c r="L371" i="15"/>
  <c r="M371" i="15"/>
  <c r="E372" i="15"/>
  <c r="H372" i="15"/>
  <c r="I372" i="15"/>
  <c r="L372" i="15"/>
  <c r="M372" i="15"/>
  <c r="E373" i="15"/>
  <c r="H373" i="15"/>
  <c r="I373" i="15"/>
  <c r="L373" i="15"/>
  <c r="M373" i="15"/>
  <c r="E374" i="15"/>
  <c r="H374" i="15"/>
  <c r="I374" i="15"/>
  <c r="L374" i="15"/>
  <c r="M374" i="15"/>
  <c r="E375" i="15"/>
  <c r="H375" i="15"/>
  <c r="I375" i="15"/>
  <c r="L375" i="15"/>
  <c r="M375" i="15"/>
  <c r="E376" i="15"/>
  <c r="H376" i="15"/>
  <c r="I376" i="15"/>
  <c r="L376" i="15"/>
  <c r="M376" i="15"/>
  <c r="E377" i="15"/>
  <c r="H377" i="15"/>
  <c r="I377" i="15"/>
  <c r="L377" i="15"/>
  <c r="M377" i="15"/>
  <c r="E378" i="15"/>
  <c r="H378" i="15"/>
  <c r="I378" i="15"/>
  <c r="L378" i="15"/>
  <c r="M378" i="15"/>
  <c r="E379" i="15"/>
  <c r="H379" i="15"/>
  <c r="I379" i="15"/>
  <c r="L379" i="15"/>
  <c r="M379" i="15"/>
  <c r="E380" i="15"/>
  <c r="H380" i="15"/>
  <c r="I380" i="15"/>
  <c r="L380" i="15"/>
  <c r="M380" i="15"/>
  <c r="E381" i="15"/>
  <c r="H381" i="15"/>
  <c r="I381" i="15"/>
  <c r="L381" i="15"/>
  <c r="M381" i="15"/>
  <c r="E382" i="15"/>
  <c r="H382" i="15"/>
  <c r="I382" i="15"/>
  <c r="L382" i="15"/>
  <c r="M382" i="15"/>
  <c r="E383" i="15"/>
  <c r="H383" i="15"/>
  <c r="I383" i="15"/>
  <c r="L383" i="15"/>
  <c r="M383" i="15"/>
  <c r="E384" i="15"/>
  <c r="H384" i="15"/>
  <c r="I384" i="15"/>
  <c r="L384" i="15"/>
  <c r="M384" i="15"/>
  <c r="E385" i="15"/>
  <c r="H385" i="15"/>
  <c r="I385" i="15"/>
  <c r="L385" i="15"/>
  <c r="M385" i="15"/>
  <c r="A386" i="15"/>
  <c r="E386" i="15"/>
  <c r="H386" i="15"/>
  <c r="I386" i="15"/>
  <c r="L386" i="15"/>
  <c r="M386" i="15"/>
  <c r="E387" i="15"/>
  <c r="H387" i="15"/>
  <c r="I387" i="15"/>
  <c r="L387" i="15"/>
  <c r="M387" i="15"/>
  <c r="E388" i="15"/>
  <c r="H388" i="15"/>
  <c r="I388" i="15"/>
  <c r="L388" i="15"/>
  <c r="M388" i="15"/>
  <c r="E389" i="15"/>
  <c r="H389" i="15"/>
  <c r="I389" i="15"/>
  <c r="L389" i="15"/>
  <c r="M389" i="15"/>
  <c r="E390" i="15"/>
  <c r="H390" i="15"/>
  <c r="I390" i="15"/>
  <c r="L390" i="15"/>
  <c r="M390" i="15"/>
  <c r="E391" i="15"/>
  <c r="H391" i="15"/>
  <c r="I391" i="15"/>
  <c r="L391" i="15"/>
  <c r="M391" i="15"/>
  <c r="E392" i="15"/>
  <c r="H392" i="15"/>
  <c r="I392" i="15"/>
  <c r="L392" i="15"/>
  <c r="M392" i="15"/>
  <c r="E393" i="15"/>
  <c r="H393" i="15"/>
  <c r="I393" i="15"/>
  <c r="L393" i="15"/>
  <c r="M393" i="15"/>
  <c r="E394" i="15"/>
  <c r="H394" i="15"/>
  <c r="I394" i="15"/>
  <c r="L394" i="15"/>
  <c r="M394" i="15"/>
  <c r="A395" i="15"/>
  <c r="E395" i="15"/>
  <c r="H395" i="15"/>
  <c r="I395" i="15"/>
  <c r="L395" i="15"/>
  <c r="M395" i="15"/>
  <c r="E396" i="15"/>
  <c r="H396" i="15"/>
  <c r="I396" i="15"/>
  <c r="L396" i="15"/>
  <c r="M396" i="15"/>
  <c r="E397" i="15"/>
  <c r="H397" i="15"/>
  <c r="I397" i="15"/>
  <c r="L397" i="15"/>
  <c r="M397" i="15"/>
  <c r="A398" i="15"/>
  <c r="E398" i="15"/>
  <c r="H398" i="15"/>
  <c r="I398" i="15"/>
  <c r="L398" i="15"/>
  <c r="M398" i="15"/>
  <c r="E399" i="15"/>
  <c r="H399" i="15"/>
  <c r="I399" i="15"/>
  <c r="L399" i="15"/>
  <c r="M399" i="15"/>
  <c r="A400" i="15"/>
  <c r="E400" i="15"/>
  <c r="H400" i="15"/>
  <c r="I400" i="15"/>
  <c r="L400" i="15"/>
  <c r="M400" i="15"/>
  <c r="E401" i="15"/>
  <c r="H401" i="15"/>
  <c r="I401" i="15"/>
  <c r="L401" i="15"/>
  <c r="M401" i="15"/>
  <c r="E402" i="15"/>
  <c r="H402" i="15"/>
  <c r="I402" i="15"/>
  <c r="L402" i="15"/>
  <c r="M402" i="15"/>
  <c r="E403" i="15"/>
  <c r="H403" i="15"/>
  <c r="I403" i="15"/>
  <c r="L403" i="15"/>
  <c r="M403" i="15"/>
  <c r="E404" i="15"/>
  <c r="H404" i="15"/>
  <c r="I404" i="15"/>
  <c r="L404" i="15"/>
  <c r="M404" i="15"/>
  <c r="E405" i="15"/>
  <c r="H405" i="15"/>
  <c r="I405" i="15"/>
  <c r="L405" i="15"/>
  <c r="M405" i="15"/>
  <c r="A406" i="15"/>
  <c r="E406" i="15"/>
  <c r="H406" i="15"/>
  <c r="I406" i="15"/>
  <c r="L406" i="15"/>
  <c r="M406" i="15"/>
  <c r="E407" i="15"/>
  <c r="H407" i="15"/>
  <c r="I407" i="15"/>
  <c r="L407" i="15"/>
  <c r="M407" i="15"/>
  <c r="E408" i="15"/>
  <c r="H408" i="15"/>
  <c r="I408" i="15"/>
  <c r="L408" i="15"/>
  <c r="M408" i="15"/>
  <c r="E409" i="15"/>
  <c r="H409" i="15"/>
  <c r="I409" i="15"/>
  <c r="L409" i="15"/>
  <c r="M409" i="15"/>
  <c r="E410" i="15"/>
  <c r="H410" i="15"/>
  <c r="I410" i="15"/>
  <c r="L410" i="15"/>
  <c r="M410" i="15"/>
  <c r="E411" i="15"/>
  <c r="H411" i="15"/>
  <c r="I411" i="15"/>
  <c r="L411" i="15"/>
  <c r="M411" i="15"/>
  <c r="E412" i="15"/>
  <c r="H412" i="15"/>
  <c r="I412" i="15"/>
  <c r="L412" i="15"/>
  <c r="M412" i="15"/>
  <c r="E413" i="15"/>
  <c r="H413" i="15"/>
  <c r="I413" i="15"/>
  <c r="L413" i="15"/>
  <c r="M413" i="15"/>
  <c r="E414" i="15"/>
  <c r="H414" i="15"/>
  <c r="I414" i="15"/>
  <c r="L414" i="15"/>
  <c r="M414" i="15"/>
  <c r="E415" i="15"/>
  <c r="H415" i="15"/>
  <c r="I415" i="15"/>
  <c r="L415" i="15"/>
  <c r="M415" i="15"/>
  <c r="E416" i="15"/>
  <c r="H416" i="15"/>
  <c r="I416" i="15"/>
  <c r="L416" i="15"/>
  <c r="M416" i="15"/>
  <c r="E417" i="15"/>
  <c r="H417" i="15"/>
  <c r="I417" i="15"/>
  <c r="L417" i="15"/>
  <c r="M417" i="15"/>
  <c r="E418" i="15"/>
  <c r="H418" i="15"/>
  <c r="I418" i="15"/>
  <c r="L418" i="15"/>
  <c r="M418" i="15"/>
  <c r="A419" i="15"/>
  <c r="E419" i="15"/>
  <c r="H419" i="15"/>
  <c r="I419" i="15"/>
  <c r="L419" i="15"/>
  <c r="M419" i="15"/>
  <c r="E420" i="15"/>
  <c r="H420" i="15"/>
  <c r="I420" i="15"/>
  <c r="L420" i="15"/>
  <c r="M420" i="15"/>
  <c r="E421" i="15"/>
  <c r="H421" i="15"/>
  <c r="I421" i="15"/>
  <c r="L421" i="15"/>
  <c r="M421" i="15"/>
  <c r="E422" i="15"/>
  <c r="H422" i="15"/>
  <c r="I422" i="15"/>
  <c r="L422" i="15"/>
  <c r="M422" i="15"/>
  <c r="A423" i="15"/>
  <c r="E423" i="15"/>
  <c r="H423" i="15"/>
  <c r="I423" i="15"/>
  <c r="L423" i="15"/>
  <c r="M423" i="15"/>
  <c r="E424" i="15"/>
  <c r="H424" i="15"/>
  <c r="I424" i="15"/>
  <c r="L424" i="15"/>
  <c r="M424" i="15"/>
  <c r="E425" i="15"/>
  <c r="H425" i="15"/>
  <c r="I425" i="15"/>
  <c r="L425" i="15"/>
  <c r="M425" i="15"/>
  <c r="E426" i="15"/>
  <c r="H426" i="15"/>
  <c r="I426" i="15"/>
  <c r="L426" i="15"/>
  <c r="M426" i="15"/>
  <c r="E427" i="15"/>
  <c r="H427" i="15"/>
  <c r="I427" i="15"/>
  <c r="L427" i="15"/>
  <c r="M427" i="15"/>
  <c r="E428" i="15"/>
  <c r="H428" i="15"/>
  <c r="I428" i="15"/>
  <c r="L428" i="15"/>
  <c r="M428" i="15"/>
  <c r="E429" i="15"/>
  <c r="H429" i="15"/>
  <c r="I429" i="15"/>
  <c r="L429" i="15"/>
  <c r="M429" i="15"/>
  <c r="E430" i="15"/>
  <c r="H430" i="15"/>
  <c r="I430" i="15"/>
  <c r="L430" i="15"/>
  <c r="M430" i="15"/>
  <c r="A431" i="15"/>
  <c r="E431" i="15"/>
  <c r="H431" i="15"/>
  <c r="I431" i="15"/>
  <c r="L431" i="15"/>
  <c r="M431" i="15"/>
  <c r="E432" i="15"/>
  <c r="H432" i="15"/>
  <c r="I432" i="15"/>
  <c r="L432" i="15"/>
  <c r="M432" i="15"/>
  <c r="A433" i="15"/>
  <c r="E433" i="15"/>
  <c r="H433" i="15"/>
  <c r="I433" i="15"/>
  <c r="L433" i="15"/>
  <c r="M433" i="15"/>
  <c r="E434" i="15"/>
  <c r="H434" i="15"/>
  <c r="I434" i="15"/>
  <c r="L434" i="15"/>
  <c r="M434" i="15"/>
  <c r="E435" i="15"/>
  <c r="H435" i="15"/>
  <c r="I435" i="15"/>
  <c r="L435" i="15"/>
  <c r="M435" i="15"/>
  <c r="A436" i="15"/>
  <c r="E436" i="15"/>
  <c r="H436" i="15"/>
  <c r="I436" i="15"/>
  <c r="L436" i="15"/>
  <c r="M436" i="15"/>
  <c r="E437" i="15"/>
  <c r="H437" i="15"/>
  <c r="I437" i="15"/>
  <c r="L437" i="15"/>
  <c r="M437" i="15"/>
  <c r="E438" i="15"/>
  <c r="H438" i="15"/>
  <c r="I438" i="15"/>
  <c r="L438" i="15"/>
  <c r="M438" i="15"/>
  <c r="E439" i="15"/>
  <c r="H439" i="15"/>
  <c r="I439" i="15"/>
  <c r="L439" i="15"/>
  <c r="M439" i="15"/>
  <c r="E440" i="15"/>
  <c r="H440" i="15"/>
  <c r="I440" i="15"/>
  <c r="L440" i="15"/>
  <c r="M440" i="15"/>
  <c r="E441" i="15"/>
  <c r="H441" i="15"/>
  <c r="I441" i="15"/>
  <c r="L441" i="15"/>
  <c r="M441" i="15"/>
  <c r="E442" i="15"/>
  <c r="H442" i="15"/>
  <c r="I442" i="15"/>
  <c r="L442" i="15"/>
  <c r="M442" i="15"/>
  <c r="E443" i="15"/>
  <c r="H443" i="15"/>
  <c r="I443" i="15"/>
  <c r="L443" i="15"/>
  <c r="M443" i="15"/>
  <c r="E444" i="15"/>
  <c r="H444" i="15"/>
  <c r="I444" i="15"/>
  <c r="L444" i="15"/>
  <c r="M444" i="15"/>
  <c r="E445" i="15"/>
  <c r="H445" i="15"/>
  <c r="I445" i="15"/>
  <c r="L445" i="15"/>
  <c r="M445" i="15"/>
  <c r="E446" i="15"/>
  <c r="H446" i="15"/>
  <c r="I446" i="15"/>
  <c r="L446" i="15"/>
  <c r="M446" i="15"/>
  <c r="E447" i="15"/>
  <c r="H447" i="15"/>
  <c r="I447" i="15"/>
  <c r="L447" i="15"/>
  <c r="M447" i="15"/>
  <c r="E448" i="15"/>
  <c r="H448" i="15"/>
  <c r="I448" i="15"/>
  <c r="L448" i="15"/>
  <c r="M448" i="15"/>
  <c r="E449" i="15"/>
  <c r="H449" i="15"/>
  <c r="I449" i="15"/>
  <c r="L449" i="15"/>
  <c r="M449" i="15"/>
  <c r="E450" i="15"/>
  <c r="H450" i="15"/>
  <c r="I450" i="15"/>
  <c r="L450" i="15"/>
  <c r="M450" i="15"/>
  <c r="A451" i="15"/>
  <c r="E451" i="15"/>
  <c r="H451" i="15"/>
  <c r="I451" i="15"/>
  <c r="L451" i="15"/>
  <c r="M451" i="15"/>
  <c r="E452" i="15"/>
  <c r="H452" i="15"/>
  <c r="I452" i="15"/>
  <c r="L452" i="15"/>
  <c r="M452" i="15"/>
  <c r="A453" i="15"/>
  <c r="E453" i="15"/>
  <c r="H453" i="15"/>
  <c r="I453" i="15"/>
  <c r="L453" i="15"/>
  <c r="M453" i="15"/>
  <c r="E454" i="15"/>
  <c r="H454" i="15"/>
  <c r="I454" i="15"/>
  <c r="L454" i="15"/>
  <c r="M454" i="15"/>
  <c r="E455" i="15"/>
  <c r="H455" i="15"/>
  <c r="I455" i="15"/>
  <c r="L455" i="15"/>
  <c r="M455" i="15"/>
  <c r="E456" i="15"/>
  <c r="H456" i="15"/>
  <c r="I456" i="15"/>
  <c r="L456" i="15"/>
  <c r="M456" i="15"/>
  <c r="A457" i="15"/>
  <c r="E457" i="15"/>
  <c r="H457" i="15"/>
  <c r="I457" i="15"/>
  <c r="L457" i="15"/>
  <c r="M457" i="15"/>
  <c r="E458" i="15"/>
  <c r="H458" i="15"/>
  <c r="I458" i="15"/>
  <c r="L458" i="15"/>
  <c r="M458" i="15"/>
  <c r="A459" i="15"/>
  <c r="E459" i="15"/>
  <c r="H459" i="15"/>
  <c r="I459" i="15"/>
  <c r="L459" i="15"/>
  <c r="M459" i="15"/>
  <c r="E460" i="15"/>
  <c r="H460" i="15"/>
  <c r="I460" i="15"/>
  <c r="L460" i="15"/>
  <c r="M460" i="15"/>
  <c r="E461" i="15"/>
  <c r="H461" i="15"/>
  <c r="I461" i="15"/>
  <c r="L461" i="15"/>
  <c r="M461" i="15"/>
  <c r="E462" i="15"/>
  <c r="H462" i="15"/>
  <c r="I462" i="15"/>
  <c r="L462" i="15"/>
  <c r="M462" i="15"/>
  <c r="A463" i="15"/>
  <c r="E463" i="15"/>
  <c r="H463" i="15"/>
  <c r="I463" i="15"/>
  <c r="L463" i="15"/>
  <c r="M463" i="15"/>
  <c r="E464" i="15"/>
  <c r="H464" i="15"/>
  <c r="I464" i="15"/>
  <c r="L464" i="15"/>
  <c r="M464" i="15"/>
  <c r="E465" i="15"/>
  <c r="H465" i="15"/>
  <c r="I465" i="15"/>
  <c r="L465" i="15"/>
  <c r="M465" i="15"/>
  <c r="E466" i="15"/>
  <c r="H466" i="15"/>
  <c r="I466" i="15"/>
  <c r="L466" i="15"/>
  <c r="M466" i="15"/>
  <c r="E467" i="15"/>
  <c r="H467" i="15"/>
  <c r="I467" i="15"/>
  <c r="L467" i="15"/>
  <c r="M467" i="15"/>
  <c r="E468" i="15"/>
  <c r="H468" i="15"/>
  <c r="I468" i="15"/>
  <c r="L468" i="15"/>
  <c r="M468" i="15"/>
  <c r="E469" i="15"/>
  <c r="H469" i="15"/>
  <c r="I469" i="15"/>
  <c r="L469" i="15"/>
  <c r="M469" i="15"/>
  <c r="E470" i="15"/>
  <c r="H470" i="15"/>
  <c r="I470" i="15"/>
  <c r="L470" i="15"/>
  <c r="M470" i="15"/>
  <c r="A471" i="15"/>
  <c r="E471" i="15"/>
  <c r="H471" i="15"/>
  <c r="I471" i="15"/>
  <c r="L471" i="15"/>
  <c r="M471" i="15"/>
  <c r="E472" i="15"/>
  <c r="H472" i="15"/>
  <c r="I472" i="15"/>
  <c r="L472" i="15"/>
  <c r="M472" i="15"/>
  <c r="E473" i="15"/>
  <c r="H473" i="15"/>
  <c r="I473" i="15"/>
  <c r="L473" i="15"/>
  <c r="M473" i="15"/>
  <c r="E474" i="15"/>
  <c r="H474" i="15"/>
  <c r="I474" i="15"/>
  <c r="L474" i="15"/>
  <c r="M474" i="15"/>
  <c r="E475" i="15"/>
  <c r="H475" i="15"/>
  <c r="I475" i="15"/>
  <c r="L475" i="15"/>
  <c r="M475" i="15"/>
  <c r="E476" i="15"/>
  <c r="H476" i="15"/>
  <c r="I476" i="15"/>
  <c r="L476" i="15"/>
  <c r="M476" i="15"/>
  <c r="A477" i="15"/>
  <c r="E477" i="15"/>
  <c r="H477" i="15"/>
  <c r="I477" i="15"/>
  <c r="L477" i="15"/>
  <c r="M477" i="15"/>
  <c r="E478" i="15"/>
  <c r="H478" i="15"/>
  <c r="I478" i="15"/>
  <c r="L478" i="15"/>
  <c r="M478" i="15"/>
  <c r="E479" i="15"/>
  <c r="H479" i="15"/>
  <c r="I479" i="15"/>
  <c r="L479" i="15"/>
  <c r="M479" i="15"/>
  <c r="E480" i="15"/>
  <c r="H480" i="15"/>
  <c r="I480" i="15"/>
  <c r="L480" i="15"/>
  <c r="M480" i="15"/>
  <c r="E481" i="15"/>
  <c r="H481" i="15"/>
  <c r="I481" i="15"/>
  <c r="L481" i="15"/>
  <c r="M481" i="15"/>
  <c r="A482" i="15"/>
  <c r="E482" i="15"/>
  <c r="H482" i="15"/>
  <c r="I482" i="15"/>
  <c r="L482" i="15"/>
  <c r="M482" i="15"/>
  <c r="E483" i="15"/>
  <c r="H483" i="15"/>
  <c r="I483" i="15"/>
  <c r="L483" i="15"/>
  <c r="M483" i="15"/>
  <c r="E484" i="15"/>
  <c r="H484" i="15"/>
  <c r="I484" i="15"/>
  <c r="L484" i="15"/>
  <c r="M484" i="15"/>
  <c r="E485" i="15"/>
  <c r="H485" i="15"/>
  <c r="I485" i="15"/>
  <c r="L485" i="15"/>
  <c r="M485" i="15"/>
  <c r="E486" i="15"/>
  <c r="H486" i="15"/>
  <c r="I486" i="15"/>
  <c r="L486" i="15"/>
  <c r="M486" i="15"/>
  <c r="E487" i="15"/>
  <c r="H487" i="15"/>
  <c r="I487" i="15"/>
  <c r="L487" i="15"/>
  <c r="M487" i="15"/>
  <c r="E488" i="15"/>
  <c r="H488" i="15"/>
  <c r="I488" i="15"/>
  <c r="L488" i="15"/>
  <c r="M488" i="15"/>
  <c r="E489" i="15"/>
  <c r="H489" i="15"/>
  <c r="I489" i="15"/>
  <c r="L489" i="15"/>
  <c r="M489" i="15"/>
  <c r="A490" i="15"/>
  <c r="E490" i="15"/>
  <c r="H490" i="15"/>
  <c r="I490" i="15"/>
  <c r="L490" i="15"/>
  <c r="M490" i="15"/>
  <c r="E491" i="15"/>
  <c r="H491" i="15"/>
  <c r="I491" i="15"/>
  <c r="L491" i="15"/>
  <c r="M491" i="15"/>
  <c r="E492" i="15"/>
  <c r="H492" i="15"/>
  <c r="I492" i="15"/>
  <c r="L492" i="15"/>
  <c r="M492" i="15"/>
  <c r="A493" i="15"/>
  <c r="E493" i="15"/>
  <c r="H493" i="15"/>
  <c r="I493" i="15"/>
  <c r="L493" i="15"/>
  <c r="M493" i="15"/>
  <c r="E494" i="15"/>
  <c r="H494" i="15"/>
  <c r="I494" i="15"/>
  <c r="L494" i="15"/>
  <c r="M494" i="15"/>
  <c r="A495" i="15"/>
  <c r="E495" i="15"/>
  <c r="H495" i="15"/>
  <c r="I495" i="15"/>
  <c r="L495" i="15"/>
  <c r="M495" i="15"/>
  <c r="E496" i="15"/>
  <c r="H496" i="15"/>
  <c r="I496" i="15"/>
  <c r="L496" i="15"/>
  <c r="M496" i="15"/>
  <c r="E497" i="15"/>
  <c r="H497" i="15"/>
  <c r="I497" i="15"/>
  <c r="L497" i="15"/>
  <c r="M497" i="15"/>
  <c r="E498" i="15"/>
  <c r="H498" i="15"/>
  <c r="I498" i="15"/>
  <c r="L498" i="15"/>
  <c r="M498" i="15"/>
  <c r="E499" i="15"/>
  <c r="H499" i="15"/>
  <c r="I499" i="15"/>
  <c r="L499" i="15"/>
  <c r="M499" i="15"/>
  <c r="E500" i="15"/>
  <c r="H500" i="15"/>
  <c r="I500" i="15"/>
  <c r="L500" i="15"/>
  <c r="M500" i="15"/>
  <c r="E501" i="15"/>
  <c r="H501" i="15"/>
  <c r="I501" i="15"/>
  <c r="L501" i="15"/>
  <c r="M501" i="15"/>
  <c r="E502" i="15"/>
  <c r="H502" i="15"/>
  <c r="I502" i="15"/>
  <c r="L502" i="15"/>
  <c r="M502" i="15"/>
  <c r="E503" i="15"/>
  <c r="H503" i="15"/>
  <c r="I503" i="15"/>
  <c r="L503" i="15"/>
  <c r="M503" i="15"/>
  <c r="A504" i="15"/>
  <c r="E504" i="15"/>
  <c r="H504" i="15"/>
  <c r="I504" i="15"/>
  <c r="L504" i="15"/>
  <c r="M504" i="15"/>
  <c r="E505" i="15"/>
  <c r="H505" i="15"/>
  <c r="I505" i="15"/>
  <c r="L505" i="15"/>
  <c r="M505" i="15"/>
  <c r="E506" i="15"/>
  <c r="H506" i="15"/>
  <c r="I506" i="15"/>
  <c r="L506" i="15"/>
  <c r="M506" i="15"/>
  <c r="E507" i="15"/>
  <c r="H507" i="15"/>
  <c r="I507" i="15"/>
  <c r="L507" i="15"/>
  <c r="M507" i="15"/>
  <c r="E508" i="15"/>
  <c r="H508" i="15"/>
  <c r="I508" i="15"/>
  <c r="L508" i="15"/>
  <c r="M508" i="15"/>
  <c r="E509" i="15"/>
  <c r="H509" i="15"/>
  <c r="I509" i="15"/>
  <c r="L509" i="15"/>
  <c r="M509" i="15"/>
  <c r="E510" i="15"/>
  <c r="H510" i="15"/>
  <c r="I510" i="15"/>
  <c r="L510" i="15"/>
  <c r="M510" i="15"/>
  <c r="E511" i="15"/>
  <c r="H511" i="15"/>
  <c r="I511" i="15"/>
  <c r="L511" i="15"/>
  <c r="M511" i="15"/>
  <c r="E512" i="15"/>
  <c r="H512" i="15"/>
  <c r="I512" i="15"/>
  <c r="L512" i="15"/>
  <c r="M512" i="15"/>
  <c r="E513" i="15"/>
  <c r="H513" i="15"/>
  <c r="I513" i="15"/>
  <c r="L513" i="15"/>
  <c r="M513" i="15"/>
  <c r="E514" i="15"/>
  <c r="H514" i="15"/>
  <c r="I514" i="15"/>
  <c r="L514" i="15"/>
  <c r="M514" i="15"/>
  <c r="E515" i="15"/>
  <c r="H515" i="15"/>
  <c r="I515" i="15"/>
  <c r="L515" i="15"/>
  <c r="M515" i="15"/>
  <c r="E516" i="15"/>
  <c r="H516" i="15"/>
  <c r="I516" i="15"/>
  <c r="L516" i="15"/>
  <c r="M516" i="15"/>
  <c r="E517" i="15"/>
  <c r="H517" i="15"/>
  <c r="I517" i="15"/>
  <c r="L517" i="15"/>
  <c r="M517" i="15"/>
  <c r="E518" i="15"/>
  <c r="H518" i="15"/>
  <c r="I518" i="15"/>
  <c r="L518" i="15"/>
  <c r="M518" i="15"/>
  <c r="E519" i="15"/>
  <c r="H519" i="15"/>
  <c r="I519" i="15"/>
  <c r="L519" i="15"/>
  <c r="M519" i="15"/>
  <c r="E520" i="15"/>
  <c r="H520" i="15"/>
  <c r="I520" i="15"/>
  <c r="L520" i="15"/>
  <c r="M520" i="15"/>
  <c r="E521" i="15"/>
  <c r="H521" i="15"/>
  <c r="I521" i="15"/>
  <c r="L521" i="15"/>
  <c r="M521" i="15"/>
  <c r="E522" i="15"/>
  <c r="H522" i="15"/>
  <c r="I522" i="15"/>
  <c r="L522" i="15"/>
  <c r="M522" i="15"/>
  <c r="E523" i="15"/>
  <c r="H523" i="15"/>
  <c r="I523" i="15"/>
  <c r="L523" i="15"/>
  <c r="M523" i="15"/>
  <c r="E524" i="15"/>
  <c r="H524" i="15"/>
  <c r="I524" i="15"/>
  <c r="L524" i="15"/>
  <c r="M524" i="15"/>
  <c r="E525" i="15"/>
  <c r="H525" i="15"/>
  <c r="I525" i="15"/>
  <c r="L525" i="15"/>
  <c r="M525" i="15"/>
  <c r="E526" i="15"/>
  <c r="H526" i="15"/>
  <c r="I526" i="15"/>
  <c r="L526" i="15"/>
  <c r="M526" i="15"/>
  <c r="E527" i="15"/>
  <c r="H527" i="15"/>
  <c r="I527" i="15"/>
  <c r="L527" i="15"/>
  <c r="M527" i="15"/>
  <c r="E528" i="15"/>
  <c r="H528" i="15"/>
  <c r="I528" i="15"/>
  <c r="L528" i="15"/>
  <c r="M528" i="15"/>
  <c r="E529" i="15"/>
  <c r="H529" i="15"/>
  <c r="I529" i="15"/>
  <c r="L529" i="15"/>
  <c r="M529" i="15"/>
  <c r="E530" i="15"/>
  <c r="H530" i="15"/>
  <c r="I530" i="15"/>
  <c r="L530" i="15"/>
  <c r="M530" i="15"/>
  <c r="E531" i="15"/>
  <c r="H531" i="15"/>
  <c r="I531" i="15"/>
  <c r="L531" i="15"/>
  <c r="M531" i="15"/>
  <c r="E532" i="15"/>
  <c r="H532" i="15"/>
  <c r="I532" i="15"/>
  <c r="L532" i="15"/>
  <c r="M532" i="15"/>
  <c r="A533" i="15"/>
  <c r="E533" i="15"/>
  <c r="H533" i="15"/>
  <c r="I533" i="15"/>
  <c r="L533" i="15"/>
  <c r="M533" i="15"/>
  <c r="E534" i="15"/>
  <c r="H534" i="15"/>
  <c r="I534" i="15"/>
  <c r="L534" i="15"/>
  <c r="M534" i="15"/>
  <c r="E535" i="15"/>
  <c r="H535" i="15"/>
  <c r="I535" i="15"/>
  <c r="L535" i="15"/>
  <c r="M535" i="15"/>
  <c r="E536" i="15"/>
  <c r="H536" i="15"/>
  <c r="I536" i="15"/>
  <c r="L536" i="15"/>
  <c r="M536" i="15"/>
  <c r="E537" i="15"/>
  <c r="H537" i="15"/>
  <c r="I537" i="15"/>
  <c r="L537" i="15"/>
  <c r="M537" i="15"/>
  <c r="E538" i="15"/>
  <c r="H538" i="15"/>
  <c r="I538" i="15"/>
  <c r="L538" i="15"/>
  <c r="M538" i="15"/>
  <c r="E539" i="15"/>
  <c r="H539" i="15"/>
  <c r="I539" i="15"/>
  <c r="L539" i="15"/>
  <c r="M539" i="15"/>
  <c r="E540" i="15"/>
  <c r="H540" i="15"/>
  <c r="I540" i="15"/>
  <c r="L540" i="15"/>
  <c r="M540" i="15"/>
  <c r="B786" i="18"/>
  <c r="B859" i="18"/>
  <c r="B1248" i="18"/>
  <c r="B2215" i="18"/>
  <c r="B1895" i="18"/>
  <c r="B1941" i="18"/>
  <c r="B1694" i="18"/>
  <c r="B2108" i="18"/>
  <c r="B1544" i="18"/>
  <c r="B1793" i="18"/>
  <c r="B1768" i="18"/>
  <c r="B2041" i="18"/>
  <c r="B2263" i="18"/>
  <c r="B5" i="13"/>
  <c r="P13" i="4"/>
  <c r="P13" i="2"/>
  <c r="P14" i="2"/>
  <c r="P17" i="2"/>
  <c r="P16" i="2"/>
  <c r="R16" i="2"/>
  <c r="P13" i="1"/>
  <c r="P14" i="1"/>
  <c r="P500" i="2"/>
  <c r="R500" i="2"/>
  <c r="P1000" i="2"/>
  <c r="R1000" i="2"/>
  <c r="P999" i="2"/>
  <c r="R999" i="2"/>
  <c r="P998" i="2"/>
  <c r="R998" i="2"/>
  <c r="P997" i="2"/>
  <c r="R997" i="2"/>
  <c r="P996" i="2"/>
  <c r="R996" i="2"/>
  <c r="P995" i="2"/>
  <c r="R995" i="2"/>
  <c r="P994" i="2"/>
  <c r="R994" i="2"/>
  <c r="P993" i="2"/>
  <c r="R993" i="2"/>
  <c r="P992" i="2"/>
  <c r="R992" i="2"/>
  <c r="P991" i="2"/>
  <c r="R991" i="2"/>
  <c r="P990" i="2"/>
  <c r="R990" i="2"/>
  <c r="P989" i="2"/>
  <c r="R989" i="2"/>
  <c r="P988" i="2"/>
  <c r="R988" i="2"/>
  <c r="P987" i="2"/>
  <c r="R987" i="2"/>
  <c r="P986" i="2"/>
  <c r="R986" i="2"/>
  <c r="P985" i="2"/>
  <c r="R985" i="2"/>
  <c r="P984" i="2"/>
  <c r="R984" i="2"/>
  <c r="P983" i="2"/>
  <c r="R983" i="2"/>
  <c r="P982" i="2"/>
  <c r="R982" i="2"/>
  <c r="P981" i="2"/>
  <c r="R981" i="2"/>
  <c r="P980" i="2"/>
  <c r="R980" i="2"/>
  <c r="P979" i="2"/>
  <c r="R979" i="2"/>
  <c r="P978" i="2"/>
  <c r="R978" i="2"/>
  <c r="P977" i="2"/>
  <c r="R977" i="2"/>
  <c r="P976" i="2"/>
  <c r="R976" i="2"/>
  <c r="P975" i="2"/>
  <c r="R975" i="2"/>
  <c r="P974" i="2"/>
  <c r="R974" i="2"/>
  <c r="P973" i="2"/>
  <c r="R973" i="2"/>
  <c r="P972" i="2"/>
  <c r="R972" i="2"/>
  <c r="P971" i="2"/>
  <c r="R971" i="2"/>
  <c r="P970" i="2"/>
  <c r="R970" i="2"/>
  <c r="P969" i="2"/>
  <c r="R969" i="2"/>
  <c r="P968" i="2"/>
  <c r="R968" i="2"/>
  <c r="P967" i="2"/>
  <c r="R967" i="2"/>
  <c r="P966" i="2"/>
  <c r="R966" i="2"/>
  <c r="P965" i="2"/>
  <c r="R965" i="2"/>
  <c r="P964" i="2"/>
  <c r="R964" i="2"/>
  <c r="P963" i="2"/>
  <c r="R963" i="2"/>
  <c r="P962" i="2"/>
  <c r="R962" i="2"/>
  <c r="P961" i="2"/>
  <c r="R961" i="2"/>
  <c r="P960" i="2"/>
  <c r="R960" i="2"/>
  <c r="P959" i="2"/>
  <c r="R959" i="2"/>
  <c r="P958" i="2"/>
  <c r="R958" i="2"/>
  <c r="P957" i="2"/>
  <c r="R957" i="2"/>
  <c r="P956" i="2"/>
  <c r="R956" i="2"/>
  <c r="P955" i="2"/>
  <c r="R955" i="2"/>
  <c r="P954" i="2"/>
  <c r="R954" i="2"/>
  <c r="P953" i="2"/>
  <c r="R953" i="2"/>
  <c r="P952" i="2"/>
  <c r="R952" i="2"/>
  <c r="P951" i="2"/>
  <c r="R951" i="2"/>
  <c r="P950" i="2"/>
  <c r="R950" i="2"/>
  <c r="P949" i="2"/>
  <c r="R949" i="2"/>
  <c r="P948" i="2"/>
  <c r="R948" i="2"/>
  <c r="P947" i="2"/>
  <c r="R947" i="2"/>
  <c r="P946" i="2"/>
  <c r="R946" i="2"/>
  <c r="P945" i="2"/>
  <c r="R945" i="2"/>
  <c r="P944" i="2"/>
  <c r="R944" i="2"/>
  <c r="P943" i="2"/>
  <c r="R943" i="2"/>
  <c r="P942" i="2"/>
  <c r="R942" i="2"/>
  <c r="P941" i="2"/>
  <c r="R941" i="2"/>
  <c r="P940" i="2"/>
  <c r="R940" i="2"/>
  <c r="P939" i="2"/>
  <c r="R939" i="2"/>
  <c r="P938" i="2"/>
  <c r="R938" i="2"/>
  <c r="P937" i="2"/>
  <c r="R937" i="2"/>
  <c r="P936" i="2"/>
  <c r="R936" i="2"/>
  <c r="P935" i="2"/>
  <c r="R935" i="2"/>
  <c r="P934" i="2"/>
  <c r="R934" i="2"/>
  <c r="P933" i="2"/>
  <c r="R933" i="2"/>
  <c r="P932" i="2"/>
  <c r="R932" i="2"/>
  <c r="P931" i="2"/>
  <c r="R931" i="2"/>
  <c r="P930" i="2"/>
  <c r="R930" i="2"/>
  <c r="P929" i="2"/>
  <c r="R929" i="2"/>
  <c r="P928" i="2"/>
  <c r="R928" i="2"/>
  <c r="P927" i="2"/>
  <c r="R927" i="2"/>
  <c r="P926" i="2"/>
  <c r="R926" i="2"/>
  <c r="P925" i="2"/>
  <c r="R925" i="2"/>
  <c r="P924" i="2"/>
  <c r="R924" i="2"/>
  <c r="P923" i="2"/>
  <c r="R923" i="2"/>
  <c r="P922" i="2"/>
  <c r="R922" i="2"/>
  <c r="P921" i="2"/>
  <c r="R921" i="2"/>
  <c r="P920" i="2"/>
  <c r="R920" i="2"/>
  <c r="P919" i="2"/>
  <c r="R919" i="2"/>
  <c r="P918" i="2"/>
  <c r="R918" i="2"/>
  <c r="P917" i="2"/>
  <c r="R917" i="2"/>
  <c r="P916" i="2"/>
  <c r="R916" i="2"/>
  <c r="P915" i="2"/>
  <c r="R915" i="2"/>
  <c r="P914" i="2"/>
  <c r="R914" i="2"/>
  <c r="P913" i="2"/>
  <c r="R913" i="2"/>
  <c r="P912" i="2"/>
  <c r="R912" i="2"/>
  <c r="P911" i="2"/>
  <c r="R911" i="2"/>
  <c r="P910" i="2"/>
  <c r="R910" i="2"/>
  <c r="P909" i="2"/>
  <c r="R909" i="2"/>
  <c r="P908" i="2"/>
  <c r="R908" i="2"/>
  <c r="P907" i="2"/>
  <c r="R907" i="2"/>
  <c r="P906" i="2"/>
  <c r="R906" i="2"/>
  <c r="P905" i="2"/>
  <c r="R905" i="2"/>
  <c r="P904" i="2"/>
  <c r="R904" i="2"/>
  <c r="P903" i="2"/>
  <c r="R903" i="2"/>
  <c r="P902" i="2"/>
  <c r="R902" i="2"/>
  <c r="P901" i="2"/>
  <c r="R901" i="2"/>
  <c r="P900" i="2"/>
  <c r="R900" i="2"/>
  <c r="P899" i="2"/>
  <c r="R899" i="2"/>
  <c r="P898" i="2"/>
  <c r="R898" i="2"/>
  <c r="P897" i="2"/>
  <c r="R897" i="2"/>
  <c r="P896" i="2"/>
  <c r="R896" i="2"/>
  <c r="P895" i="2"/>
  <c r="R895" i="2"/>
  <c r="P894" i="2"/>
  <c r="R894" i="2"/>
  <c r="P893" i="2"/>
  <c r="R893" i="2"/>
  <c r="P892" i="2"/>
  <c r="R892" i="2"/>
  <c r="P891" i="2"/>
  <c r="R891" i="2"/>
  <c r="P890" i="2"/>
  <c r="R890" i="2"/>
  <c r="P889" i="2"/>
  <c r="R889" i="2"/>
  <c r="P888" i="2"/>
  <c r="R888" i="2"/>
  <c r="P887" i="2"/>
  <c r="R887" i="2"/>
  <c r="P886" i="2"/>
  <c r="R886" i="2"/>
  <c r="P885" i="2"/>
  <c r="R885" i="2"/>
  <c r="P884" i="2"/>
  <c r="R884" i="2"/>
  <c r="P883" i="2"/>
  <c r="R883" i="2"/>
  <c r="P882" i="2"/>
  <c r="R882" i="2"/>
  <c r="P881" i="2"/>
  <c r="R881" i="2"/>
  <c r="P880" i="2"/>
  <c r="R880" i="2"/>
  <c r="P879" i="2"/>
  <c r="R879" i="2"/>
  <c r="P878" i="2"/>
  <c r="R878" i="2"/>
  <c r="P877" i="2"/>
  <c r="R877" i="2"/>
  <c r="P876" i="2"/>
  <c r="R876" i="2"/>
  <c r="P875" i="2"/>
  <c r="R875" i="2"/>
  <c r="P874" i="2"/>
  <c r="R874" i="2"/>
  <c r="P873" i="2"/>
  <c r="R873" i="2"/>
  <c r="P872" i="2"/>
  <c r="R872" i="2"/>
  <c r="P871" i="2"/>
  <c r="R871" i="2"/>
  <c r="P870" i="2"/>
  <c r="R870" i="2"/>
  <c r="P869" i="2"/>
  <c r="R869" i="2"/>
  <c r="P868" i="2"/>
  <c r="R868" i="2"/>
  <c r="P867" i="2"/>
  <c r="R867" i="2"/>
  <c r="P866" i="2"/>
  <c r="R866" i="2"/>
  <c r="P865" i="2"/>
  <c r="R865" i="2"/>
  <c r="P864" i="2"/>
  <c r="R864" i="2"/>
  <c r="P863" i="2"/>
  <c r="R863" i="2"/>
  <c r="P862" i="2"/>
  <c r="R862" i="2"/>
  <c r="P861" i="2"/>
  <c r="R861" i="2"/>
  <c r="P860" i="2"/>
  <c r="R860" i="2"/>
  <c r="P859" i="2"/>
  <c r="R859" i="2"/>
  <c r="P858" i="2"/>
  <c r="R858" i="2"/>
  <c r="P857" i="2"/>
  <c r="R857" i="2"/>
  <c r="P856" i="2"/>
  <c r="R856" i="2"/>
  <c r="P855" i="2"/>
  <c r="R855" i="2"/>
  <c r="P854" i="2"/>
  <c r="R854" i="2"/>
  <c r="P853" i="2"/>
  <c r="R853" i="2"/>
  <c r="P852" i="2"/>
  <c r="R852" i="2"/>
  <c r="P851" i="2"/>
  <c r="R851" i="2"/>
  <c r="P850" i="2"/>
  <c r="R850" i="2"/>
  <c r="P849" i="2"/>
  <c r="R849" i="2"/>
  <c r="P848" i="2"/>
  <c r="R848" i="2"/>
  <c r="P847" i="2"/>
  <c r="R847" i="2"/>
  <c r="P846" i="2"/>
  <c r="R846" i="2"/>
  <c r="P845" i="2"/>
  <c r="R845" i="2"/>
  <c r="P844" i="2"/>
  <c r="R844" i="2"/>
  <c r="P843" i="2"/>
  <c r="R843" i="2"/>
  <c r="P842" i="2"/>
  <c r="R842" i="2"/>
  <c r="P841" i="2"/>
  <c r="R841" i="2"/>
  <c r="P840" i="2"/>
  <c r="R840" i="2"/>
  <c r="P839" i="2"/>
  <c r="R839" i="2"/>
  <c r="P838" i="2"/>
  <c r="R838" i="2"/>
  <c r="P837" i="2"/>
  <c r="R837" i="2"/>
  <c r="P836" i="2"/>
  <c r="R836" i="2"/>
  <c r="P835" i="2"/>
  <c r="R835" i="2"/>
  <c r="P834" i="2"/>
  <c r="R834" i="2"/>
  <c r="P833" i="2"/>
  <c r="R833" i="2"/>
  <c r="P832" i="2"/>
  <c r="R832" i="2"/>
  <c r="P831" i="2"/>
  <c r="R831" i="2"/>
  <c r="P830" i="2"/>
  <c r="R830" i="2"/>
  <c r="P829" i="2"/>
  <c r="R829" i="2"/>
  <c r="P828" i="2"/>
  <c r="R828" i="2"/>
  <c r="P827" i="2"/>
  <c r="R827" i="2"/>
  <c r="P826" i="2"/>
  <c r="R826" i="2"/>
  <c r="P825" i="2"/>
  <c r="R825" i="2"/>
  <c r="P824" i="2"/>
  <c r="R824" i="2"/>
  <c r="P823" i="2"/>
  <c r="R823" i="2"/>
  <c r="P822" i="2"/>
  <c r="R822" i="2"/>
  <c r="P821" i="2"/>
  <c r="R821" i="2"/>
  <c r="P820" i="2"/>
  <c r="R820" i="2"/>
  <c r="P819" i="2"/>
  <c r="R819" i="2"/>
  <c r="P818" i="2"/>
  <c r="R818" i="2"/>
  <c r="P817" i="2"/>
  <c r="R817" i="2"/>
  <c r="P816" i="2"/>
  <c r="R816" i="2"/>
  <c r="P815" i="2"/>
  <c r="R815" i="2"/>
  <c r="P814" i="2"/>
  <c r="R814" i="2"/>
  <c r="P813" i="2"/>
  <c r="R813" i="2"/>
  <c r="P812" i="2"/>
  <c r="R812" i="2"/>
  <c r="P811" i="2"/>
  <c r="R811" i="2"/>
  <c r="P810" i="2"/>
  <c r="R810" i="2"/>
  <c r="P809" i="2"/>
  <c r="R809" i="2"/>
  <c r="P808" i="2"/>
  <c r="R808" i="2"/>
  <c r="P807" i="2"/>
  <c r="R807" i="2"/>
  <c r="P806" i="2"/>
  <c r="R806" i="2"/>
  <c r="P805" i="2"/>
  <c r="R805" i="2"/>
  <c r="P804" i="2"/>
  <c r="R804" i="2"/>
  <c r="P803" i="2"/>
  <c r="R803" i="2"/>
  <c r="P802" i="2"/>
  <c r="R802" i="2"/>
  <c r="P801" i="2"/>
  <c r="R801" i="2"/>
  <c r="P800" i="2"/>
  <c r="R800" i="2"/>
  <c r="P799" i="2"/>
  <c r="R799" i="2"/>
  <c r="P798" i="2"/>
  <c r="R798" i="2"/>
  <c r="P797" i="2"/>
  <c r="R797" i="2"/>
  <c r="P796" i="2"/>
  <c r="R796" i="2"/>
  <c r="P795" i="2"/>
  <c r="R795" i="2"/>
  <c r="P794" i="2"/>
  <c r="R794" i="2"/>
  <c r="P793" i="2"/>
  <c r="R793" i="2"/>
  <c r="P792" i="2"/>
  <c r="R792" i="2"/>
  <c r="P791" i="2"/>
  <c r="R791" i="2"/>
  <c r="P790" i="2"/>
  <c r="R790" i="2"/>
  <c r="P789" i="2"/>
  <c r="R789" i="2"/>
  <c r="P788" i="2"/>
  <c r="R788" i="2"/>
  <c r="P787" i="2"/>
  <c r="R787" i="2"/>
  <c r="P786" i="2"/>
  <c r="R786" i="2"/>
  <c r="P785" i="2"/>
  <c r="R785" i="2"/>
  <c r="P784" i="2"/>
  <c r="R784" i="2"/>
  <c r="P783" i="2"/>
  <c r="R783" i="2"/>
  <c r="P782" i="2"/>
  <c r="R782" i="2"/>
  <c r="P781" i="2"/>
  <c r="R781" i="2"/>
  <c r="P780" i="2"/>
  <c r="R780" i="2"/>
  <c r="P779" i="2"/>
  <c r="R779" i="2"/>
  <c r="P778" i="2"/>
  <c r="R778" i="2"/>
  <c r="P777" i="2"/>
  <c r="R777" i="2"/>
  <c r="P776" i="2"/>
  <c r="R776" i="2"/>
  <c r="P775" i="2"/>
  <c r="R775" i="2"/>
  <c r="P774" i="2"/>
  <c r="R774" i="2"/>
  <c r="P773" i="2"/>
  <c r="R773" i="2"/>
  <c r="P772" i="2"/>
  <c r="R772" i="2"/>
  <c r="P771" i="2"/>
  <c r="R771" i="2"/>
  <c r="P770" i="2"/>
  <c r="R770" i="2"/>
  <c r="P769" i="2"/>
  <c r="R769" i="2"/>
  <c r="P768" i="2"/>
  <c r="R768" i="2"/>
  <c r="P767" i="2"/>
  <c r="R767" i="2"/>
  <c r="P766" i="2"/>
  <c r="R766" i="2"/>
  <c r="P765" i="2"/>
  <c r="R765" i="2"/>
  <c r="P764" i="2"/>
  <c r="R764" i="2"/>
  <c r="P763" i="2"/>
  <c r="R763" i="2"/>
  <c r="P762" i="2"/>
  <c r="R762" i="2"/>
  <c r="P761" i="2"/>
  <c r="R761" i="2"/>
  <c r="P760" i="2"/>
  <c r="R760" i="2"/>
  <c r="P759" i="2"/>
  <c r="R759" i="2"/>
  <c r="P758" i="2"/>
  <c r="R758" i="2"/>
  <c r="P757" i="2"/>
  <c r="R757" i="2"/>
  <c r="P756" i="2"/>
  <c r="R756" i="2"/>
  <c r="P755" i="2"/>
  <c r="R755" i="2"/>
  <c r="P754" i="2"/>
  <c r="R754" i="2"/>
  <c r="P753" i="2"/>
  <c r="R753" i="2"/>
  <c r="P752" i="2"/>
  <c r="R752" i="2"/>
  <c r="P751" i="2"/>
  <c r="R751" i="2"/>
  <c r="P750" i="2"/>
  <c r="R750" i="2"/>
  <c r="P749" i="2"/>
  <c r="R749" i="2"/>
  <c r="P748" i="2"/>
  <c r="R748" i="2"/>
  <c r="P747" i="2"/>
  <c r="R747" i="2"/>
  <c r="P746" i="2"/>
  <c r="R746" i="2"/>
  <c r="P745" i="2"/>
  <c r="R745" i="2"/>
  <c r="P744" i="2"/>
  <c r="R744" i="2"/>
  <c r="P743" i="2"/>
  <c r="R743" i="2"/>
  <c r="P742" i="2"/>
  <c r="R742" i="2"/>
  <c r="P741" i="2"/>
  <c r="R741" i="2"/>
  <c r="P740" i="2"/>
  <c r="R740" i="2"/>
  <c r="P739" i="2"/>
  <c r="R739" i="2"/>
  <c r="P738" i="2"/>
  <c r="R738" i="2"/>
  <c r="P737" i="2"/>
  <c r="R737" i="2"/>
  <c r="P736" i="2"/>
  <c r="R736" i="2"/>
  <c r="P735" i="2"/>
  <c r="R735" i="2"/>
  <c r="P734" i="2"/>
  <c r="R734" i="2"/>
  <c r="P733" i="2"/>
  <c r="R733" i="2"/>
  <c r="P732" i="2"/>
  <c r="R732" i="2"/>
  <c r="P731" i="2"/>
  <c r="R731" i="2"/>
  <c r="P730" i="2"/>
  <c r="R730" i="2"/>
  <c r="P729" i="2"/>
  <c r="R729" i="2"/>
  <c r="P728" i="2"/>
  <c r="R728" i="2"/>
  <c r="P727" i="2"/>
  <c r="R727" i="2"/>
  <c r="P726" i="2"/>
  <c r="R726" i="2"/>
  <c r="P725" i="2"/>
  <c r="R725" i="2"/>
  <c r="P724" i="2"/>
  <c r="R724" i="2"/>
  <c r="P723" i="2"/>
  <c r="R723" i="2"/>
  <c r="P722" i="2"/>
  <c r="R722" i="2"/>
  <c r="P721" i="2"/>
  <c r="R721" i="2"/>
  <c r="P720" i="2"/>
  <c r="R720" i="2"/>
  <c r="P719" i="2"/>
  <c r="R719" i="2"/>
  <c r="P718" i="2"/>
  <c r="R718" i="2"/>
  <c r="P717" i="2"/>
  <c r="R717" i="2"/>
  <c r="P716" i="2"/>
  <c r="R716" i="2"/>
  <c r="P715" i="2"/>
  <c r="R715" i="2"/>
  <c r="P714" i="2"/>
  <c r="R714" i="2"/>
  <c r="P713" i="2"/>
  <c r="R713" i="2"/>
  <c r="P712" i="2"/>
  <c r="R712" i="2"/>
  <c r="P711" i="2"/>
  <c r="R711" i="2"/>
  <c r="P710" i="2"/>
  <c r="R710" i="2"/>
  <c r="P709" i="2"/>
  <c r="R709" i="2"/>
  <c r="P708" i="2"/>
  <c r="R708" i="2"/>
  <c r="P707" i="2"/>
  <c r="R707" i="2"/>
  <c r="P706" i="2"/>
  <c r="R706" i="2"/>
  <c r="P705" i="2"/>
  <c r="R705" i="2"/>
  <c r="P704" i="2"/>
  <c r="R704" i="2"/>
  <c r="P703" i="2"/>
  <c r="R703" i="2"/>
  <c r="P702" i="2"/>
  <c r="R702" i="2"/>
  <c r="P701" i="2"/>
  <c r="R701" i="2"/>
  <c r="P700" i="2"/>
  <c r="R700" i="2"/>
  <c r="P699" i="2"/>
  <c r="R699" i="2"/>
  <c r="P698" i="2"/>
  <c r="R698" i="2"/>
  <c r="P697" i="2"/>
  <c r="R697" i="2"/>
  <c r="P696" i="2"/>
  <c r="R696" i="2"/>
  <c r="P695" i="2"/>
  <c r="R695" i="2"/>
  <c r="P694" i="2"/>
  <c r="R694" i="2"/>
  <c r="P693" i="2"/>
  <c r="R693" i="2"/>
  <c r="P692" i="2"/>
  <c r="R692" i="2"/>
  <c r="P691" i="2"/>
  <c r="R691" i="2"/>
  <c r="P690" i="2"/>
  <c r="R690" i="2"/>
  <c r="P689" i="2"/>
  <c r="R689" i="2"/>
  <c r="P688" i="2"/>
  <c r="R688" i="2"/>
  <c r="P687" i="2"/>
  <c r="R687" i="2"/>
  <c r="P686" i="2"/>
  <c r="R686" i="2"/>
  <c r="P685" i="2"/>
  <c r="R685" i="2"/>
  <c r="P684" i="2"/>
  <c r="R684" i="2"/>
  <c r="P683" i="2"/>
  <c r="R683" i="2"/>
  <c r="P682" i="2"/>
  <c r="R682" i="2"/>
  <c r="P681" i="2"/>
  <c r="R681" i="2"/>
  <c r="P680" i="2"/>
  <c r="R680" i="2"/>
  <c r="P679" i="2"/>
  <c r="R679" i="2"/>
  <c r="P678" i="2"/>
  <c r="R678" i="2"/>
  <c r="P677" i="2"/>
  <c r="R677" i="2"/>
  <c r="P676" i="2"/>
  <c r="R676" i="2"/>
  <c r="P675" i="2"/>
  <c r="R675" i="2"/>
  <c r="P674" i="2"/>
  <c r="R674" i="2"/>
  <c r="P673" i="2"/>
  <c r="R673" i="2"/>
  <c r="P672" i="2"/>
  <c r="R672" i="2"/>
  <c r="P671" i="2"/>
  <c r="R671" i="2"/>
  <c r="P670" i="2"/>
  <c r="R670" i="2"/>
  <c r="P669" i="2"/>
  <c r="R669" i="2"/>
  <c r="P668" i="2"/>
  <c r="R668" i="2"/>
  <c r="P667" i="2"/>
  <c r="R667" i="2"/>
  <c r="P666" i="2"/>
  <c r="R666" i="2"/>
  <c r="P665" i="2"/>
  <c r="R665" i="2"/>
  <c r="P664" i="2"/>
  <c r="R664" i="2"/>
  <c r="P663" i="2"/>
  <c r="R663" i="2"/>
  <c r="P662" i="2"/>
  <c r="R662" i="2"/>
  <c r="P661" i="2"/>
  <c r="R661" i="2"/>
  <c r="P660" i="2"/>
  <c r="R660" i="2"/>
  <c r="P659" i="2"/>
  <c r="R659" i="2"/>
  <c r="P658" i="2"/>
  <c r="R658" i="2"/>
  <c r="P657" i="2"/>
  <c r="R657" i="2"/>
  <c r="P656" i="2"/>
  <c r="R656" i="2"/>
  <c r="P655" i="2"/>
  <c r="R655" i="2"/>
  <c r="P654" i="2"/>
  <c r="R654" i="2"/>
  <c r="P653" i="2"/>
  <c r="R653" i="2"/>
  <c r="P652" i="2"/>
  <c r="R652" i="2"/>
  <c r="P651" i="2"/>
  <c r="R651" i="2"/>
  <c r="P650" i="2"/>
  <c r="R650" i="2"/>
  <c r="P649" i="2"/>
  <c r="R649" i="2"/>
  <c r="P648" i="2"/>
  <c r="R648" i="2"/>
  <c r="P647" i="2"/>
  <c r="R647" i="2"/>
  <c r="P646" i="2"/>
  <c r="R646" i="2"/>
  <c r="P645" i="2"/>
  <c r="R645" i="2"/>
  <c r="P644" i="2"/>
  <c r="R644" i="2"/>
  <c r="P643" i="2"/>
  <c r="R643" i="2"/>
  <c r="P642" i="2"/>
  <c r="R642" i="2"/>
  <c r="P641" i="2"/>
  <c r="R641" i="2"/>
  <c r="P640" i="2"/>
  <c r="R640" i="2"/>
  <c r="P639" i="2"/>
  <c r="R639" i="2"/>
  <c r="P638" i="2"/>
  <c r="R638" i="2"/>
  <c r="P637" i="2"/>
  <c r="R637" i="2"/>
  <c r="P636" i="2"/>
  <c r="R636" i="2"/>
  <c r="P635" i="2"/>
  <c r="R635" i="2"/>
  <c r="P634" i="2"/>
  <c r="R634" i="2"/>
  <c r="P633" i="2"/>
  <c r="R633" i="2"/>
  <c r="P632" i="2"/>
  <c r="R632" i="2"/>
  <c r="P631" i="2"/>
  <c r="R631" i="2"/>
  <c r="P630" i="2"/>
  <c r="R630" i="2"/>
  <c r="P629" i="2"/>
  <c r="R629" i="2"/>
  <c r="P628" i="2"/>
  <c r="R628" i="2"/>
  <c r="P627" i="2"/>
  <c r="R627" i="2"/>
  <c r="P626" i="2"/>
  <c r="R626" i="2"/>
  <c r="P625" i="2"/>
  <c r="R625" i="2"/>
  <c r="P624" i="2"/>
  <c r="R624" i="2"/>
  <c r="P623" i="2"/>
  <c r="R623" i="2"/>
  <c r="P622" i="2"/>
  <c r="R622" i="2"/>
  <c r="P621" i="2"/>
  <c r="R621" i="2"/>
  <c r="P620" i="2"/>
  <c r="R620" i="2"/>
  <c r="P619" i="2"/>
  <c r="R619" i="2"/>
  <c r="P618" i="2"/>
  <c r="R618" i="2"/>
  <c r="P617" i="2"/>
  <c r="R617" i="2"/>
  <c r="P616" i="2"/>
  <c r="R616" i="2"/>
  <c r="P615" i="2"/>
  <c r="R615" i="2"/>
  <c r="P614" i="2"/>
  <c r="R614" i="2"/>
  <c r="P613" i="2"/>
  <c r="R613" i="2"/>
  <c r="P612" i="2"/>
  <c r="R612" i="2"/>
  <c r="P611" i="2"/>
  <c r="R611" i="2"/>
  <c r="P610" i="2"/>
  <c r="R610" i="2"/>
  <c r="P609" i="2"/>
  <c r="R609" i="2"/>
  <c r="P608" i="2"/>
  <c r="R608" i="2"/>
  <c r="P607" i="2"/>
  <c r="R607" i="2"/>
  <c r="P606" i="2"/>
  <c r="R606" i="2"/>
  <c r="P605" i="2"/>
  <c r="R605" i="2"/>
  <c r="P604" i="2"/>
  <c r="R604" i="2"/>
  <c r="P603" i="2"/>
  <c r="R603" i="2"/>
  <c r="P602" i="2"/>
  <c r="R602" i="2"/>
  <c r="P601" i="2"/>
  <c r="R601" i="2"/>
  <c r="P600" i="2"/>
  <c r="R600" i="2"/>
  <c r="P599" i="2"/>
  <c r="R599" i="2"/>
  <c r="P598" i="2"/>
  <c r="R598" i="2"/>
  <c r="P597" i="2"/>
  <c r="R597" i="2"/>
  <c r="P596" i="2"/>
  <c r="R596" i="2"/>
  <c r="P595" i="2"/>
  <c r="R595" i="2"/>
  <c r="P594" i="2"/>
  <c r="R594" i="2"/>
  <c r="P593" i="2"/>
  <c r="R593" i="2"/>
  <c r="P592" i="2"/>
  <c r="R592" i="2"/>
  <c r="P591" i="2"/>
  <c r="R591" i="2"/>
  <c r="P590" i="2"/>
  <c r="R590" i="2"/>
  <c r="P589" i="2"/>
  <c r="R589" i="2"/>
  <c r="P588" i="2"/>
  <c r="R588" i="2"/>
  <c r="P587" i="2"/>
  <c r="R587" i="2"/>
  <c r="P586" i="2"/>
  <c r="R586" i="2"/>
  <c r="P585" i="2"/>
  <c r="R585" i="2"/>
  <c r="P584" i="2"/>
  <c r="R584" i="2"/>
  <c r="P583" i="2"/>
  <c r="R583" i="2"/>
  <c r="P582" i="2"/>
  <c r="R582" i="2"/>
  <c r="P581" i="2"/>
  <c r="R581" i="2"/>
  <c r="P580" i="2"/>
  <c r="R580" i="2"/>
  <c r="P579" i="2"/>
  <c r="R579" i="2"/>
  <c r="P578" i="2"/>
  <c r="R578" i="2"/>
  <c r="P577" i="2"/>
  <c r="R577" i="2"/>
  <c r="P576" i="2"/>
  <c r="R576" i="2"/>
  <c r="P575" i="2"/>
  <c r="R575" i="2"/>
  <c r="P574" i="2"/>
  <c r="R574" i="2"/>
  <c r="P573" i="2"/>
  <c r="R573" i="2"/>
  <c r="P572" i="2"/>
  <c r="R572" i="2"/>
  <c r="P571" i="2"/>
  <c r="R571" i="2"/>
  <c r="P570" i="2"/>
  <c r="R570" i="2"/>
  <c r="P569" i="2"/>
  <c r="R569" i="2"/>
  <c r="P568" i="2"/>
  <c r="R568" i="2"/>
  <c r="P567" i="2"/>
  <c r="R567" i="2"/>
  <c r="P566" i="2"/>
  <c r="R566" i="2"/>
  <c r="P565" i="2"/>
  <c r="R565" i="2"/>
  <c r="P564" i="2"/>
  <c r="R564" i="2"/>
  <c r="P563" i="2"/>
  <c r="R563" i="2"/>
  <c r="P562" i="2"/>
  <c r="R562" i="2"/>
  <c r="P561" i="2"/>
  <c r="R561" i="2"/>
  <c r="P560" i="2"/>
  <c r="R560" i="2"/>
  <c r="P559" i="2"/>
  <c r="R559" i="2"/>
  <c r="P558" i="2"/>
  <c r="R558" i="2"/>
  <c r="P557" i="2"/>
  <c r="R557" i="2"/>
  <c r="P556" i="2"/>
  <c r="R556" i="2"/>
  <c r="P555" i="2"/>
  <c r="R555" i="2"/>
  <c r="P554" i="2"/>
  <c r="R554" i="2"/>
  <c r="P553" i="2"/>
  <c r="R553" i="2"/>
  <c r="P552" i="2"/>
  <c r="R552" i="2"/>
  <c r="P551" i="2"/>
  <c r="R551" i="2"/>
  <c r="P550" i="2"/>
  <c r="R550" i="2"/>
  <c r="P549" i="2"/>
  <c r="R549" i="2"/>
  <c r="P548" i="2"/>
  <c r="R548" i="2"/>
  <c r="P547" i="2"/>
  <c r="R547" i="2"/>
  <c r="P546" i="2"/>
  <c r="R546" i="2"/>
  <c r="P545" i="2"/>
  <c r="R545" i="2"/>
  <c r="P544" i="2"/>
  <c r="R544" i="2"/>
  <c r="P543" i="2"/>
  <c r="R543" i="2"/>
  <c r="P542" i="2"/>
  <c r="R542" i="2"/>
  <c r="P541" i="2"/>
  <c r="R541" i="2"/>
  <c r="P540" i="2"/>
  <c r="R540" i="2"/>
  <c r="P539" i="2"/>
  <c r="R539" i="2"/>
  <c r="P538" i="2"/>
  <c r="R538" i="2"/>
  <c r="P537" i="2"/>
  <c r="R537" i="2"/>
  <c r="P536" i="2"/>
  <c r="R536" i="2"/>
  <c r="P535" i="2"/>
  <c r="R535" i="2"/>
  <c r="P534" i="2"/>
  <c r="R534" i="2"/>
  <c r="P533" i="2"/>
  <c r="R533" i="2"/>
  <c r="P532" i="2"/>
  <c r="R532" i="2"/>
  <c r="P531" i="2"/>
  <c r="R531" i="2"/>
  <c r="P530" i="2"/>
  <c r="R530" i="2"/>
  <c r="P529" i="2"/>
  <c r="R529" i="2"/>
  <c r="P528" i="2"/>
  <c r="R528" i="2"/>
  <c r="P527" i="2"/>
  <c r="R527" i="2"/>
  <c r="P526" i="2"/>
  <c r="R526" i="2"/>
  <c r="P525" i="2"/>
  <c r="R525" i="2"/>
  <c r="P524" i="2"/>
  <c r="R524" i="2"/>
  <c r="P523" i="2"/>
  <c r="R523" i="2"/>
  <c r="P522" i="2"/>
  <c r="R522" i="2"/>
  <c r="P521" i="2"/>
  <c r="R521" i="2"/>
  <c r="P520" i="2"/>
  <c r="R520" i="2"/>
  <c r="P519" i="2"/>
  <c r="R519" i="2"/>
  <c r="P518" i="2"/>
  <c r="R518" i="2"/>
  <c r="P517" i="2"/>
  <c r="R517" i="2"/>
  <c r="P516" i="2"/>
  <c r="R516" i="2"/>
  <c r="P515" i="2"/>
  <c r="R515" i="2"/>
  <c r="P514" i="2"/>
  <c r="R514" i="2"/>
  <c r="P513" i="2"/>
  <c r="R513" i="2"/>
  <c r="P512" i="2"/>
  <c r="R512" i="2"/>
  <c r="P511" i="2"/>
  <c r="R511" i="2"/>
  <c r="P510" i="2"/>
  <c r="R510" i="2"/>
  <c r="P509" i="2"/>
  <c r="R509" i="2"/>
  <c r="P508" i="2"/>
  <c r="R508" i="2"/>
  <c r="P507" i="2"/>
  <c r="R507" i="2"/>
  <c r="P506" i="2"/>
  <c r="R506" i="2"/>
  <c r="P505" i="2"/>
  <c r="R505" i="2"/>
  <c r="P504" i="2"/>
  <c r="R504" i="2"/>
  <c r="P503" i="2"/>
  <c r="R503" i="2"/>
  <c r="P502" i="2"/>
  <c r="R502" i="2"/>
  <c r="P501" i="2"/>
  <c r="R501" i="2"/>
  <c r="H259" i="16"/>
  <c r="AQ12" i="1"/>
  <c r="AR12" i="1"/>
  <c r="S12" i="2"/>
  <c r="D29" i="11"/>
  <c r="D31" i="11"/>
  <c r="I13" i="6"/>
  <c r="H13" i="6"/>
  <c r="G13" i="6"/>
  <c r="F13" i="6"/>
  <c r="E13" i="6"/>
  <c r="AH1000" i="1"/>
  <c r="AH999" i="1"/>
  <c r="AH998" i="1"/>
  <c r="AH997" i="1"/>
  <c r="AH996" i="1"/>
  <c r="AH995" i="1"/>
  <c r="AH994" i="1"/>
  <c r="AH993" i="1"/>
  <c r="AH992" i="1"/>
  <c r="AH991" i="1"/>
  <c r="AH990" i="1"/>
  <c r="AH989" i="1"/>
  <c r="AH988" i="1"/>
  <c r="AH987" i="1"/>
  <c r="AH986" i="1"/>
  <c r="AH985" i="1"/>
  <c r="AH984" i="1"/>
  <c r="AH983" i="1"/>
  <c r="AH982" i="1"/>
  <c r="AH981" i="1"/>
  <c r="AH980" i="1"/>
  <c r="AH979" i="1"/>
  <c r="AH978" i="1"/>
  <c r="AH977" i="1"/>
  <c r="AH976" i="1"/>
  <c r="AH975" i="1"/>
  <c r="AH974" i="1"/>
  <c r="AH973" i="1"/>
  <c r="AH972" i="1"/>
  <c r="AH971" i="1"/>
  <c r="AH970" i="1"/>
  <c r="AH969" i="1"/>
  <c r="AH968" i="1"/>
  <c r="AH967" i="1"/>
  <c r="AH966" i="1"/>
  <c r="AH965" i="1"/>
  <c r="AH964" i="1"/>
  <c r="AH963" i="1"/>
  <c r="AH962" i="1"/>
  <c r="AH961" i="1"/>
  <c r="AH960" i="1"/>
  <c r="AH959" i="1"/>
  <c r="AH958" i="1"/>
  <c r="AH957" i="1"/>
  <c r="AH956" i="1"/>
  <c r="AH955" i="1"/>
  <c r="AH954" i="1"/>
  <c r="AH953" i="1"/>
  <c r="AH952" i="1"/>
  <c r="AH951" i="1"/>
  <c r="AH950" i="1"/>
  <c r="AH949" i="1"/>
  <c r="AH948" i="1"/>
  <c r="AH947" i="1"/>
  <c r="AH946" i="1"/>
  <c r="AH945" i="1"/>
  <c r="AH944" i="1"/>
  <c r="AH943" i="1"/>
  <c r="AH942" i="1"/>
  <c r="AH941" i="1"/>
  <c r="AH940" i="1"/>
  <c r="AH939" i="1"/>
  <c r="AH938" i="1"/>
  <c r="AH937" i="1"/>
  <c r="AH936" i="1"/>
  <c r="AH935" i="1"/>
  <c r="AH934" i="1"/>
  <c r="AH933" i="1"/>
  <c r="AH932" i="1"/>
  <c r="AH931" i="1"/>
  <c r="AH930" i="1"/>
  <c r="AH929" i="1"/>
  <c r="AH928" i="1"/>
  <c r="AH927" i="1"/>
  <c r="AH926" i="1"/>
  <c r="AH925" i="1"/>
  <c r="AH924" i="1"/>
  <c r="AH923" i="1"/>
  <c r="AH922" i="1"/>
  <c r="AH921" i="1"/>
  <c r="AH920" i="1"/>
  <c r="AH919" i="1"/>
  <c r="AH918" i="1"/>
  <c r="AH917" i="1"/>
  <c r="AH916" i="1"/>
  <c r="AH915" i="1"/>
  <c r="AH914" i="1"/>
  <c r="AH913" i="1"/>
  <c r="AH912" i="1"/>
  <c r="AH911" i="1"/>
  <c r="AH910" i="1"/>
  <c r="AH909" i="1"/>
  <c r="AH908" i="1"/>
  <c r="AH907" i="1"/>
  <c r="AH906" i="1"/>
  <c r="AH905" i="1"/>
  <c r="AH904" i="1"/>
  <c r="AH903" i="1"/>
  <c r="AH902" i="1"/>
  <c r="AH901" i="1"/>
  <c r="AH900" i="1"/>
  <c r="AH899" i="1"/>
  <c r="AH898" i="1"/>
  <c r="AH897" i="1"/>
  <c r="AH896" i="1"/>
  <c r="AH895" i="1"/>
  <c r="AH894" i="1"/>
  <c r="AH893" i="1"/>
  <c r="AH892" i="1"/>
  <c r="AH891" i="1"/>
  <c r="AH890" i="1"/>
  <c r="AH889" i="1"/>
  <c r="AH888" i="1"/>
  <c r="AH887" i="1"/>
  <c r="AH886" i="1"/>
  <c r="AH885" i="1"/>
  <c r="AH884" i="1"/>
  <c r="AH883" i="1"/>
  <c r="AH882" i="1"/>
  <c r="AH881" i="1"/>
  <c r="AH880" i="1"/>
  <c r="AH879" i="1"/>
  <c r="AH878" i="1"/>
  <c r="AH877" i="1"/>
  <c r="AH876" i="1"/>
  <c r="AH875" i="1"/>
  <c r="AH874" i="1"/>
  <c r="AH873" i="1"/>
  <c r="AH872" i="1"/>
  <c r="AH871" i="1"/>
  <c r="AH870" i="1"/>
  <c r="AH869" i="1"/>
  <c r="AH868" i="1"/>
  <c r="AH867" i="1"/>
  <c r="AH866" i="1"/>
  <c r="AH865" i="1"/>
  <c r="AH864" i="1"/>
  <c r="AH863" i="1"/>
  <c r="AH862" i="1"/>
  <c r="AH861" i="1"/>
  <c r="AH860" i="1"/>
  <c r="AH859" i="1"/>
  <c r="AH858" i="1"/>
  <c r="AH857" i="1"/>
  <c r="AH856" i="1"/>
  <c r="AH855" i="1"/>
  <c r="AH854" i="1"/>
  <c r="AH853" i="1"/>
  <c r="AH852" i="1"/>
  <c r="AH851" i="1"/>
  <c r="AH850" i="1"/>
  <c r="AH849" i="1"/>
  <c r="AH848" i="1"/>
  <c r="AH847" i="1"/>
  <c r="AH846" i="1"/>
  <c r="AH845" i="1"/>
  <c r="AH844" i="1"/>
  <c r="AH843" i="1"/>
  <c r="AH842" i="1"/>
  <c r="AH841" i="1"/>
  <c r="AH840" i="1"/>
  <c r="AH839" i="1"/>
  <c r="AH838" i="1"/>
  <c r="AH837" i="1"/>
  <c r="AH836" i="1"/>
  <c r="AH835" i="1"/>
  <c r="AH834" i="1"/>
  <c r="AH833" i="1"/>
  <c r="AH832" i="1"/>
  <c r="AH831" i="1"/>
  <c r="AH830" i="1"/>
  <c r="AH829" i="1"/>
  <c r="AH828" i="1"/>
  <c r="AH827" i="1"/>
  <c r="AH826" i="1"/>
  <c r="AH825" i="1"/>
  <c r="AH824" i="1"/>
  <c r="AH823" i="1"/>
  <c r="AH822" i="1"/>
  <c r="AH821" i="1"/>
  <c r="AH820" i="1"/>
  <c r="AH819" i="1"/>
  <c r="AH818" i="1"/>
  <c r="AH817" i="1"/>
  <c r="AH816" i="1"/>
  <c r="AH815" i="1"/>
  <c r="AH814" i="1"/>
  <c r="AH813" i="1"/>
  <c r="AH812" i="1"/>
  <c r="AH811" i="1"/>
  <c r="AH810" i="1"/>
  <c r="AH809" i="1"/>
  <c r="AH808" i="1"/>
  <c r="AH807" i="1"/>
  <c r="AH806" i="1"/>
  <c r="AH805" i="1"/>
  <c r="AH804" i="1"/>
  <c r="AH803" i="1"/>
  <c r="AH802" i="1"/>
  <c r="AH801" i="1"/>
  <c r="AH800" i="1"/>
  <c r="AH799" i="1"/>
  <c r="AH798" i="1"/>
  <c r="AH797" i="1"/>
  <c r="AH796" i="1"/>
  <c r="AH795" i="1"/>
  <c r="AH794" i="1"/>
  <c r="AH793" i="1"/>
  <c r="AH792" i="1"/>
  <c r="AH791" i="1"/>
  <c r="AH790" i="1"/>
  <c r="AH789" i="1"/>
  <c r="AH788" i="1"/>
  <c r="AH787" i="1"/>
  <c r="AH786" i="1"/>
  <c r="AH785" i="1"/>
  <c r="AH784" i="1"/>
  <c r="AH783" i="1"/>
  <c r="AH782" i="1"/>
  <c r="AH781" i="1"/>
  <c r="AH780" i="1"/>
  <c r="AH779" i="1"/>
  <c r="AH778" i="1"/>
  <c r="AH777" i="1"/>
  <c r="AH776" i="1"/>
  <c r="AH775" i="1"/>
  <c r="AH774" i="1"/>
  <c r="AH773" i="1"/>
  <c r="AH772" i="1"/>
  <c r="AH771" i="1"/>
  <c r="AH770" i="1"/>
  <c r="AH769" i="1"/>
  <c r="AH768" i="1"/>
  <c r="AH767" i="1"/>
  <c r="AH766" i="1"/>
  <c r="AH765" i="1"/>
  <c r="AH764" i="1"/>
  <c r="AH763" i="1"/>
  <c r="AH762" i="1"/>
  <c r="AH761" i="1"/>
  <c r="AH760" i="1"/>
  <c r="AH759" i="1"/>
  <c r="AH758" i="1"/>
  <c r="AH757" i="1"/>
  <c r="AH756" i="1"/>
  <c r="AH755" i="1"/>
  <c r="AH754" i="1"/>
  <c r="AH753" i="1"/>
  <c r="AH752" i="1"/>
  <c r="AH751" i="1"/>
  <c r="AH750" i="1"/>
  <c r="AH749" i="1"/>
  <c r="AH748" i="1"/>
  <c r="AH747" i="1"/>
  <c r="AH746" i="1"/>
  <c r="AH745" i="1"/>
  <c r="AH744" i="1"/>
  <c r="AH743" i="1"/>
  <c r="AH742" i="1"/>
  <c r="AH741" i="1"/>
  <c r="AH740" i="1"/>
  <c r="AH739" i="1"/>
  <c r="AH738" i="1"/>
  <c r="AH737" i="1"/>
  <c r="AH736" i="1"/>
  <c r="AH735" i="1"/>
  <c r="AH734" i="1"/>
  <c r="AH733" i="1"/>
  <c r="AH732" i="1"/>
  <c r="AH731" i="1"/>
  <c r="AH730" i="1"/>
  <c r="AH729" i="1"/>
  <c r="AH728" i="1"/>
  <c r="AH727" i="1"/>
  <c r="AH726" i="1"/>
  <c r="AH725" i="1"/>
  <c r="AH724" i="1"/>
  <c r="AH723" i="1"/>
  <c r="AH722" i="1"/>
  <c r="AH721" i="1"/>
  <c r="AH720" i="1"/>
  <c r="AH719" i="1"/>
  <c r="AH718" i="1"/>
  <c r="AH717" i="1"/>
  <c r="AH716" i="1"/>
  <c r="AH715" i="1"/>
  <c r="AH714" i="1"/>
  <c r="AH713" i="1"/>
  <c r="AH712" i="1"/>
  <c r="AH711" i="1"/>
  <c r="AH710" i="1"/>
  <c r="AH709" i="1"/>
  <c r="AH708" i="1"/>
  <c r="AH707" i="1"/>
  <c r="AH706" i="1"/>
  <c r="AH705" i="1"/>
  <c r="AH704" i="1"/>
  <c r="AH703" i="1"/>
  <c r="AH702" i="1"/>
  <c r="AH701" i="1"/>
  <c r="AH700" i="1"/>
  <c r="AH699" i="1"/>
  <c r="AH698" i="1"/>
  <c r="AH697" i="1"/>
  <c r="AH696" i="1"/>
  <c r="AH695" i="1"/>
  <c r="AH694" i="1"/>
  <c r="AH693" i="1"/>
  <c r="AH692" i="1"/>
  <c r="AH691" i="1"/>
  <c r="AH690" i="1"/>
  <c r="AH689" i="1"/>
  <c r="AH688" i="1"/>
  <c r="AH687" i="1"/>
  <c r="AH686" i="1"/>
  <c r="AH685" i="1"/>
  <c r="AH684" i="1"/>
  <c r="AH683" i="1"/>
  <c r="AH682" i="1"/>
  <c r="AH681" i="1"/>
  <c r="AH680" i="1"/>
  <c r="AH679" i="1"/>
  <c r="AH678" i="1"/>
  <c r="AH677" i="1"/>
  <c r="AH676" i="1"/>
  <c r="AH675" i="1"/>
  <c r="AH674" i="1"/>
  <c r="AH673" i="1"/>
  <c r="AH672" i="1"/>
  <c r="AH671" i="1"/>
  <c r="AH670" i="1"/>
  <c r="AH669" i="1"/>
  <c r="AH668" i="1"/>
  <c r="AH667" i="1"/>
  <c r="AH666" i="1"/>
  <c r="AH665" i="1"/>
  <c r="AH664" i="1"/>
  <c r="AH663" i="1"/>
  <c r="AH662" i="1"/>
  <c r="AH661" i="1"/>
  <c r="AH660" i="1"/>
  <c r="AH659" i="1"/>
  <c r="AH658" i="1"/>
  <c r="AH657" i="1"/>
  <c r="AH656" i="1"/>
  <c r="AH655" i="1"/>
  <c r="AH654" i="1"/>
  <c r="AH653" i="1"/>
  <c r="AH652" i="1"/>
  <c r="AH651" i="1"/>
  <c r="AH650" i="1"/>
  <c r="AH649" i="1"/>
  <c r="AH648" i="1"/>
  <c r="AH647" i="1"/>
  <c r="AH646" i="1"/>
  <c r="AH645" i="1"/>
  <c r="AH644" i="1"/>
  <c r="AH643" i="1"/>
  <c r="AH642" i="1"/>
  <c r="AH641" i="1"/>
  <c r="AH640" i="1"/>
  <c r="AH639" i="1"/>
  <c r="AH638" i="1"/>
  <c r="AH637" i="1"/>
  <c r="AH636" i="1"/>
  <c r="AH635" i="1"/>
  <c r="AH634" i="1"/>
  <c r="AH633" i="1"/>
  <c r="AH632" i="1"/>
  <c r="AH631" i="1"/>
  <c r="AH630" i="1"/>
  <c r="AH629" i="1"/>
  <c r="AH628" i="1"/>
  <c r="AH627" i="1"/>
  <c r="AH626" i="1"/>
  <c r="AH625" i="1"/>
  <c r="AH624" i="1"/>
  <c r="AH623" i="1"/>
  <c r="AH622" i="1"/>
  <c r="AH621" i="1"/>
  <c r="AH620" i="1"/>
  <c r="AH619" i="1"/>
  <c r="AH618" i="1"/>
  <c r="AH617" i="1"/>
  <c r="AH616" i="1"/>
  <c r="AH615" i="1"/>
  <c r="AH614" i="1"/>
  <c r="AH613" i="1"/>
  <c r="AH612" i="1"/>
  <c r="AH611" i="1"/>
  <c r="AH610" i="1"/>
  <c r="AH609" i="1"/>
  <c r="AH608" i="1"/>
  <c r="AH607" i="1"/>
  <c r="AH606" i="1"/>
  <c r="AH605" i="1"/>
  <c r="AH604" i="1"/>
  <c r="AH603" i="1"/>
  <c r="AH602" i="1"/>
  <c r="AH601" i="1"/>
  <c r="AH600" i="1"/>
  <c r="AH599" i="1"/>
  <c r="AH598" i="1"/>
  <c r="AH597" i="1"/>
  <c r="AH596" i="1"/>
  <c r="AH595" i="1"/>
  <c r="AH594" i="1"/>
  <c r="AH593" i="1"/>
  <c r="AH592" i="1"/>
  <c r="AH591" i="1"/>
  <c r="AH590" i="1"/>
  <c r="AH589" i="1"/>
  <c r="AH588" i="1"/>
  <c r="AH587" i="1"/>
  <c r="AH586" i="1"/>
  <c r="AH585" i="1"/>
  <c r="AH584" i="1"/>
  <c r="AH583" i="1"/>
  <c r="AH582" i="1"/>
  <c r="AH581" i="1"/>
  <c r="AH580" i="1"/>
  <c r="AH579" i="1"/>
  <c r="AH578" i="1"/>
  <c r="AH577" i="1"/>
  <c r="AH576" i="1"/>
  <c r="AH575" i="1"/>
  <c r="AH574" i="1"/>
  <c r="AH573" i="1"/>
  <c r="AH572" i="1"/>
  <c r="AH571" i="1"/>
  <c r="AH570" i="1"/>
  <c r="AH569" i="1"/>
  <c r="AH568" i="1"/>
  <c r="AH567" i="1"/>
  <c r="AH566" i="1"/>
  <c r="AH565" i="1"/>
  <c r="AH564" i="1"/>
  <c r="AH563" i="1"/>
  <c r="AH562" i="1"/>
  <c r="AH561" i="1"/>
  <c r="AH560" i="1"/>
  <c r="AH559" i="1"/>
  <c r="AH558" i="1"/>
  <c r="AH557" i="1"/>
  <c r="AH556" i="1"/>
  <c r="AH555" i="1"/>
  <c r="AH554" i="1"/>
  <c r="AH553" i="1"/>
  <c r="AH552" i="1"/>
  <c r="AH551" i="1"/>
  <c r="AH550" i="1"/>
  <c r="AH549" i="1"/>
  <c r="AH548" i="1"/>
  <c r="AH547" i="1"/>
  <c r="AH546" i="1"/>
  <c r="AH545" i="1"/>
  <c r="AH544" i="1"/>
  <c r="AH543" i="1"/>
  <c r="AH542" i="1"/>
  <c r="AH541" i="1"/>
  <c r="AH540" i="1"/>
  <c r="AH539" i="1"/>
  <c r="AH538" i="1"/>
  <c r="AH537" i="1"/>
  <c r="AH536" i="1"/>
  <c r="AH535" i="1"/>
  <c r="AH534" i="1"/>
  <c r="AH533" i="1"/>
  <c r="AH532" i="1"/>
  <c r="AH531" i="1"/>
  <c r="AH530" i="1"/>
  <c r="AH529" i="1"/>
  <c r="AH528" i="1"/>
  <c r="AH527" i="1"/>
  <c r="AH526" i="1"/>
  <c r="AH525" i="1"/>
  <c r="AH524" i="1"/>
  <c r="AH523" i="1"/>
  <c r="AH522" i="1"/>
  <c r="AH521" i="1"/>
  <c r="AH520" i="1"/>
  <c r="AH519" i="1"/>
  <c r="AH518" i="1"/>
  <c r="AH517" i="1"/>
  <c r="AH516" i="1"/>
  <c r="AH515" i="1"/>
  <c r="AH514" i="1"/>
  <c r="AH513" i="1"/>
  <c r="AH512" i="1"/>
  <c r="AH511" i="1"/>
  <c r="AH510" i="1"/>
  <c r="AH509" i="1"/>
  <c r="AH508" i="1"/>
  <c r="AH507" i="1"/>
  <c r="AH506" i="1"/>
  <c r="AH505" i="1"/>
  <c r="AH504" i="1"/>
  <c r="AH503" i="1"/>
  <c r="AH502" i="1"/>
  <c r="AH501" i="1"/>
  <c r="AI12" i="1"/>
  <c r="AP12" i="1"/>
  <c r="AJ12" i="1"/>
  <c r="C39" i="11"/>
  <c r="G13" i="4"/>
  <c r="I13" i="4"/>
  <c r="H13" i="4"/>
  <c r="F13" i="4"/>
  <c r="AF12" i="1"/>
  <c r="AE12" i="1"/>
  <c r="AD12" i="1"/>
  <c r="AC12" i="1"/>
  <c r="AB12" i="1"/>
  <c r="AA12" i="1"/>
  <c r="Z12" i="1"/>
  <c r="W12" i="1"/>
  <c r="V12" i="1"/>
  <c r="U12" i="1"/>
  <c r="T12" i="1"/>
  <c r="S12" i="1"/>
  <c r="R12" i="1"/>
  <c r="Q12" i="1"/>
  <c r="N12" i="1"/>
  <c r="C16" i="11"/>
  <c r="M12" i="1"/>
  <c r="C15" i="11"/>
  <c r="L12" i="1"/>
  <c r="C14" i="11"/>
  <c r="K12" i="1"/>
  <c r="J12" i="1"/>
  <c r="I12" i="1"/>
  <c r="H12" i="1"/>
  <c r="Y1000" i="1"/>
  <c r="Y999" i="1"/>
  <c r="Y998" i="1"/>
  <c r="Y997" i="1"/>
  <c r="Y996" i="1"/>
  <c r="Y995" i="1"/>
  <c r="Y994" i="1"/>
  <c r="Y993" i="1"/>
  <c r="Y992" i="1"/>
  <c r="Y991" i="1"/>
  <c r="Y990" i="1"/>
  <c r="Y989" i="1"/>
  <c r="Y988" i="1"/>
  <c r="Y987" i="1"/>
  <c r="Y986" i="1"/>
  <c r="Y985" i="1"/>
  <c r="Y984" i="1"/>
  <c r="Y983" i="1"/>
  <c r="Y982" i="1"/>
  <c r="Y981" i="1"/>
  <c r="Y980" i="1"/>
  <c r="Y979" i="1"/>
  <c r="Y978" i="1"/>
  <c r="Y977" i="1"/>
  <c r="Y976" i="1"/>
  <c r="Y975" i="1"/>
  <c r="Y974" i="1"/>
  <c r="Y973" i="1"/>
  <c r="Y972" i="1"/>
  <c r="Y971" i="1"/>
  <c r="Y970" i="1"/>
  <c r="Y969" i="1"/>
  <c r="Y968" i="1"/>
  <c r="Y967" i="1"/>
  <c r="Y966" i="1"/>
  <c r="Y965" i="1"/>
  <c r="Y964" i="1"/>
  <c r="Y963" i="1"/>
  <c r="Y962" i="1"/>
  <c r="Y961" i="1"/>
  <c r="Y960" i="1"/>
  <c r="Y959" i="1"/>
  <c r="Y958" i="1"/>
  <c r="Y957" i="1"/>
  <c r="Y956" i="1"/>
  <c r="Y955" i="1"/>
  <c r="Y954" i="1"/>
  <c r="Y953" i="1"/>
  <c r="Y952" i="1"/>
  <c r="Y951" i="1"/>
  <c r="Y950" i="1"/>
  <c r="Y949" i="1"/>
  <c r="Y948" i="1"/>
  <c r="Y947" i="1"/>
  <c r="Y946" i="1"/>
  <c r="Y945" i="1"/>
  <c r="Y944" i="1"/>
  <c r="Y943" i="1"/>
  <c r="Y942" i="1"/>
  <c r="Y941" i="1"/>
  <c r="Y940" i="1"/>
  <c r="Y939" i="1"/>
  <c r="Y938" i="1"/>
  <c r="Y937" i="1"/>
  <c r="Y936" i="1"/>
  <c r="Y935" i="1"/>
  <c r="Y934" i="1"/>
  <c r="Y933" i="1"/>
  <c r="Y932" i="1"/>
  <c r="Y931" i="1"/>
  <c r="Y930" i="1"/>
  <c r="Y929" i="1"/>
  <c r="Y928" i="1"/>
  <c r="Y927" i="1"/>
  <c r="Y926" i="1"/>
  <c r="Y925" i="1"/>
  <c r="Y924" i="1"/>
  <c r="Y923" i="1"/>
  <c r="Y922" i="1"/>
  <c r="Y921" i="1"/>
  <c r="Y920" i="1"/>
  <c r="Y919" i="1"/>
  <c r="Y918" i="1"/>
  <c r="Y917" i="1"/>
  <c r="Y916" i="1"/>
  <c r="Y915" i="1"/>
  <c r="Y914" i="1"/>
  <c r="Y913" i="1"/>
  <c r="Y912" i="1"/>
  <c r="Y911" i="1"/>
  <c r="Y910" i="1"/>
  <c r="Y909" i="1"/>
  <c r="Y908" i="1"/>
  <c r="Y907" i="1"/>
  <c r="Y906" i="1"/>
  <c r="Y905" i="1"/>
  <c r="Y904" i="1"/>
  <c r="Y903" i="1"/>
  <c r="Y902" i="1"/>
  <c r="Y901" i="1"/>
  <c r="Y900" i="1"/>
  <c r="Y899" i="1"/>
  <c r="Y898" i="1"/>
  <c r="Y897" i="1"/>
  <c r="Y896" i="1"/>
  <c r="Y895" i="1"/>
  <c r="Y894" i="1"/>
  <c r="Y893" i="1"/>
  <c r="Y892" i="1"/>
  <c r="Y891" i="1"/>
  <c r="Y890" i="1"/>
  <c r="Y889" i="1"/>
  <c r="Y888" i="1"/>
  <c r="Y887" i="1"/>
  <c r="Y886" i="1"/>
  <c r="Y885" i="1"/>
  <c r="Y884" i="1"/>
  <c r="Y883" i="1"/>
  <c r="Y882" i="1"/>
  <c r="Y881" i="1"/>
  <c r="Y880" i="1"/>
  <c r="Y879" i="1"/>
  <c r="Y878" i="1"/>
  <c r="Y877" i="1"/>
  <c r="Y876" i="1"/>
  <c r="Y875" i="1"/>
  <c r="Y874" i="1"/>
  <c r="Y873" i="1"/>
  <c r="Y872" i="1"/>
  <c r="Y871" i="1"/>
  <c r="Y870" i="1"/>
  <c r="Y869" i="1"/>
  <c r="Y868" i="1"/>
  <c r="Y867" i="1"/>
  <c r="Y866" i="1"/>
  <c r="Y865" i="1"/>
  <c r="Y864" i="1"/>
  <c r="Y863" i="1"/>
  <c r="Y862" i="1"/>
  <c r="Y861" i="1"/>
  <c r="Y860" i="1"/>
  <c r="Y859" i="1"/>
  <c r="Y858" i="1"/>
  <c r="Y857" i="1"/>
  <c r="Y856" i="1"/>
  <c r="Y855" i="1"/>
  <c r="Y854" i="1"/>
  <c r="Y853" i="1"/>
  <c r="Y852" i="1"/>
  <c r="Y851" i="1"/>
  <c r="Y850" i="1"/>
  <c r="Y849" i="1"/>
  <c r="Y848" i="1"/>
  <c r="Y847" i="1"/>
  <c r="Y846" i="1"/>
  <c r="Y845" i="1"/>
  <c r="Y844" i="1"/>
  <c r="Y843" i="1"/>
  <c r="Y842" i="1"/>
  <c r="Y841" i="1"/>
  <c r="Y840" i="1"/>
  <c r="Y839" i="1"/>
  <c r="Y838" i="1"/>
  <c r="Y837" i="1"/>
  <c r="Y836" i="1"/>
  <c r="Y835" i="1"/>
  <c r="Y834" i="1"/>
  <c r="Y833" i="1"/>
  <c r="Y832" i="1"/>
  <c r="Y831" i="1"/>
  <c r="Y830" i="1"/>
  <c r="Y829" i="1"/>
  <c r="Y828" i="1"/>
  <c r="Y827" i="1"/>
  <c r="Y826" i="1"/>
  <c r="Y825" i="1"/>
  <c r="Y824" i="1"/>
  <c r="Y823" i="1"/>
  <c r="Y822" i="1"/>
  <c r="Y821" i="1"/>
  <c r="Y820" i="1"/>
  <c r="Y819" i="1"/>
  <c r="Y818" i="1"/>
  <c r="Y817" i="1"/>
  <c r="Y816" i="1"/>
  <c r="Y815" i="1"/>
  <c r="Y814" i="1"/>
  <c r="Y813" i="1"/>
  <c r="Y812" i="1"/>
  <c r="Y811" i="1"/>
  <c r="Y810" i="1"/>
  <c r="Y809" i="1"/>
  <c r="Y808" i="1"/>
  <c r="Y807" i="1"/>
  <c r="Y806" i="1"/>
  <c r="Y805" i="1"/>
  <c r="Y804" i="1"/>
  <c r="Y803" i="1"/>
  <c r="Y802" i="1"/>
  <c r="Y801" i="1"/>
  <c r="Y800" i="1"/>
  <c r="Y799" i="1"/>
  <c r="Y798" i="1"/>
  <c r="Y797" i="1"/>
  <c r="Y796" i="1"/>
  <c r="Y795" i="1"/>
  <c r="Y794" i="1"/>
  <c r="Y793" i="1"/>
  <c r="Y792" i="1"/>
  <c r="Y791" i="1"/>
  <c r="Y790" i="1"/>
  <c r="Y789" i="1"/>
  <c r="Y788" i="1"/>
  <c r="Y787" i="1"/>
  <c r="Y786" i="1"/>
  <c r="Y785" i="1"/>
  <c r="Y784" i="1"/>
  <c r="Y783" i="1"/>
  <c r="Y782" i="1"/>
  <c r="Y781" i="1"/>
  <c r="Y780" i="1"/>
  <c r="Y779" i="1"/>
  <c r="Y778" i="1"/>
  <c r="Y777" i="1"/>
  <c r="Y776" i="1"/>
  <c r="Y775" i="1"/>
  <c r="Y774" i="1"/>
  <c r="Y773" i="1"/>
  <c r="Y772" i="1"/>
  <c r="Y771" i="1"/>
  <c r="Y770" i="1"/>
  <c r="Y769" i="1"/>
  <c r="Y768" i="1"/>
  <c r="Y767" i="1"/>
  <c r="Y766" i="1"/>
  <c r="Y765" i="1"/>
  <c r="Y764" i="1"/>
  <c r="Y763" i="1"/>
  <c r="Y762" i="1"/>
  <c r="Y761" i="1"/>
  <c r="Y760" i="1"/>
  <c r="Y759" i="1"/>
  <c r="Y758" i="1"/>
  <c r="Y757" i="1"/>
  <c r="Y756" i="1"/>
  <c r="Y755" i="1"/>
  <c r="Y754" i="1"/>
  <c r="Y753" i="1"/>
  <c r="Y752" i="1"/>
  <c r="Y751" i="1"/>
  <c r="Y750" i="1"/>
  <c r="Y749" i="1"/>
  <c r="Y748" i="1"/>
  <c r="Y747" i="1"/>
  <c r="Y746" i="1"/>
  <c r="Y745" i="1"/>
  <c r="Y744" i="1"/>
  <c r="Y743" i="1"/>
  <c r="Y742" i="1"/>
  <c r="Y741" i="1"/>
  <c r="Y740" i="1"/>
  <c r="Y739" i="1"/>
  <c r="Y738" i="1"/>
  <c r="Y737" i="1"/>
  <c r="Y736" i="1"/>
  <c r="Y735" i="1"/>
  <c r="Y734" i="1"/>
  <c r="Y733" i="1"/>
  <c r="Y732" i="1"/>
  <c r="Y731" i="1"/>
  <c r="Y730" i="1"/>
  <c r="Y729" i="1"/>
  <c r="Y728" i="1"/>
  <c r="Y727" i="1"/>
  <c r="Y726" i="1"/>
  <c r="Y725" i="1"/>
  <c r="Y724" i="1"/>
  <c r="Y723" i="1"/>
  <c r="Y722" i="1"/>
  <c r="Y721" i="1"/>
  <c r="Y720" i="1"/>
  <c r="Y719" i="1"/>
  <c r="Y718" i="1"/>
  <c r="Y717" i="1"/>
  <c r="Y716" i="1"/>
  <c r="Y715" i="1"/>
  <c r="Y714" i="1"/>
  <c r="Y713" i="1"/>
  <c r="Y712" i="1"/>
  <c r="Y711" i="1"/>
  <c r="Y710" i="1"/>
  <c r="Y709" i="1"/>
  <c r="Y708" i="1"/>
  <c r="Y707" i="1"/>
  <c r="Y706" i="1"/>
  <c r="Y705" i="1"/>
  <c r="Y704" i="1"/>
  <c r="Y703" i="1"/>
  <c r="Y702" i="1"/>
  <c r="Y701" i="1"/>
  <c r="Y700" i="1"/>
  <c r="Y699" i="1"/>
  <c r="Y698" i="1"/>
  <c r="Y697" i="1"/>
  <c r="Y696" i="1"/>
  <c r="Y695" i="1"/>
  <c r="Y694" i="1"/>
  <c r="Y693" i="1"/>
  <c r="Y692" i="1"/>
  <c r="Y691" i="1"/>
  <c r="Y690" i="1"/>
  <c r="Y689" i="1"/>
  <c r="Y688" i="1"/>
  <c r="Y687" i="1"/>
  <c r="Y686" i="1"/>
  <c r="Y685" i="1"/>
  <c r="Y684" i="1"/>
  <c r="Y683" i="1"/>
  <c r="Y682" i="1"/>
  <c r="Y681" i="1"/>
  <c r="Y680" i="1"/>
  <c r="Y679" i="1"/>
  <c r="Y678" i="1"/>
  <c r="Y677" i="1"/>
  <c r="Y676" i="1"/>
  <c r="Y675" i="1"/>
  <c r="Y674" i="1"/>
  <c r="Y673" i="1"/>
  <c r="Y672" i="1"/>
  <c r="Y671" i="1"/>
  <c r="Y670" i="1"/>
  <c r="Y669" i="1"/>
  <c r="Y668" i="1"/>
  <c r="Y667" i="1"/>
  <c r="Y666" i="1"/>
  <c r="Y665" i="1"/>
  <c r="Y664" i="1"/>
  <c r="Y663" i="1"/>
  <c r="Y662" i="1"/>
  <c r="Y661" i="1"/>
  <c r="Y660" i="1"/>
  <c r="Y659" i="1"/>
  <c r="Y658" i="1"/>
  <c r="Y657" i="1"/>
  <c r="Y656" i="1"/>
  <c r="Y655" i="1"/>
  <c r="Y654" i="1"/>
  <c r="Y653" i="1"/>
  <c r="Y652" i="1"/>
  <c r="Y651" i="1"/>
  <c r="Y650" i="1"/>
  <c r="Y649" i="1"/>
  <c r="Y648" i="1"/>
  <c r="Y647" i="1"/>
  <c r="Y646" i="1"/>
  <c r="Y645" i="1"/>
  <c r="Y644" i="1"/>
  <c r="Y643" i="1"/>
  <c r="Y642" i="1"/>
  <c r="Y641" i="1"/>
  <c r="Y640" i="1"/>
  <c r="Y639" i="1"/>
  <c r="Y638" i="1"/>
  <c r="Y637" i="1"/>
  <c r="Y636" i="1"/>
  <c r="Y635" i="1"/>
  <c r="Y634" i="1"/>
  <c r="Y633" i="1"/>
  <c r="Y632" i="1"/>
  <c r="Y631" i="1"/>
  <c r="Y630" i="1"/>
  <c r="Y629" i="1"/>
  <c r="Y628" i="1"/>
  <c r="Y627" i="1"/>
  <c r="Y626" i="1"/>
  <c r="Y625" i="1"/>
  <c r="Y624" i="1"/>
  <c r="Y623" i="1"/>
  <c r="Y622" i="1"/>
  <c r="Y621" i="1"/>
  <c r="Y620" i="1"/>
  <c r="Y619" i="1"/>
  <c r="Y618" i="1"/>
  <c r="Y617" i="1"/>
  <c r="Y616" i="1"/>
  <c r="Y615" i="1"/>
  <c r="Y614" i="1"/>
  <c r="Y613" i="1"/>
  <c r="Y612" i="1"/>
  <c r="Y611" i="1"/>
  <c r="Y610" i="1"/>
  <c r="Y609" i="1"/>
  <c r="Y608" i="1"/>
  <c r="Y607" i="1"/>
  <c r="Y606" i="1"/>
  <c r="Y605" i="1"/>
  <c r="Y604" i="1"/>
  <c r="Y603" i="1"/>
  <c r="Y602" i="1"/>
  <c r="Y601" i="1"/>
  <c r="Y600" i="1"/>
  <c r="Y599" i="1"/>
  <c r="Y598" i="1"/>
  <c r="Y597" i="1"/>
  <c r="Y596" i="1"/>
  <c r="Y595" i="1"/>
  <c r="Y594" i="1"/>
  <c r="Y593" i="1"/>
  <c r="Y592" i="1"/>
  <c r="Y591" i="1"/>
  <c r="Y590" i="1"/>
  <c r="Y589" i="1"/>
  <c r="Y588" i="1"/>
  <c r="Y587" i="1"/>
  <c r="Y586" i="1"/>
  <c r="Y585" i="1"/>
  <c r="Y584" i="1"/>
  <c r="Y583" i="1"/>
  <c r="Y582" i="1"/>
  <c r="Y581" i="1"/>
  <c r="Y580" i="1"/>
  <c r="Y579" i="1"/>
  <c r="Y578" i="1"/>
  <c r="Y577" i="1"/>
  <c r="Y576" i="1"/>
  <c r="Y575" i="1"/>
  <c r="Y574" i="1"/>
  <c r="Y573" i="1"/>
  <c r="Y572" i="1"/>
  <c r="Y571" i="1"/>
  <c r="Y570" i="1"/>
  <c r="Y569" i="1"/>
  <c r="Y568" i="1"/>
  <c r="Y567" i="1"/>
  <c r="Y566" i="1"/>
  <c r="Y565" i="1"/>
  <c r="Y564" i="1"/>
  <c r="Y563" i="1"/>
  <c r="Y562" i="1"/>
  <c r="Y561" i="1"/>
  <c r="Y560" i="1"/>
  <c r="Y559" i="1"/>
  <c r="Y558" i="1"/>
  <c r="Y557" i="1"/>
  <c r="Y556" i="1"/>
  <c r="Y555" i="1"/>
  <c r="Y554" i="1"/>
  <c r="Y553" i="1"/>
  <c r="Y552" i="1"/>
  <c r="Y551" i="1"/>
  <c r="Y550" i="1"/>
  <c r="Y549" i="1"/>
  <c r="Y548" i="1"/>
  <c r="Y547" i="1"/>
  <c r="Y546" i="1"/>
  <c r="Y545" i="1"/>
  <c r="Y544" i="1"/>
  <c r="Y543" i="1"/>
  <c r="Y542" i="1"/>
  <c r="Y541" i="1"/>
  <c r="Y540" i="1"/>
  <c r="Y539" i="1"/>
  <c r="Y538" i="1"/>
  <c r="Y537" i="1"/>
  <c r="Y536" i="1"/>
  <c r="Y535" i="1"/>
  <c r="Y534" i="1"/>
  <c r="Y533" i="1"/>
  <c r="Y532" i="1"/>
  <c r="Y531" i="1"/>
  <c r="Y530" i="1"/>
  <c r="Y529" i="1"/>
  <c r="Y528" i="1"/>
  <c r="Y527" i="1"/>
  <c r="Y526" i="1"/>
  <c r="Y525" i="1"/>
  <c r="Y524" i="1"/>
  <c r="Y523" i="1"/>
  <c r="Y522" i="1"/>
  <c r="Y521" i="1"/>
  <c r="Y520" i="1"/>
  <c r="Y519" i="1"/>
  <c r="Y518" i="1"/>
  <c r="Y517" i="1"/>
  <c r="Y516" i="1"/>
  <c r="Y515" i="1"/>
  <c r="Y514" i="1"/>
  <c r="Y513" i="1"/>
  <c r="Y512" i="1"/>
  <c r="Y511" i="1"/>
  <c r="Y510" i="1"/>
  <c r="Y509" i="1"/>
  <c r="Y508" i="1"/>
  <c r="Y507" i="1"/>
  <c r="Y506" i="1"/>
  <c r="Y505" i="1"/>
  <c r="Y504" i="1"/>
  <c r="Y503" i="1"/>
  <c r="Y502" i="1"/>
  <c r="Y501" i="1"/>
  <c r="Y500" i="1"/>
  <c r="Y499" i="1"/>
  <c r="Y498" i="1"/>
  <c r="Y497" i="1"/>
  <c r="Y496" i="1"/>
  <c r="Y495" i="1"/>
  <c r="Y494" i="1"/>
  <c r="Y493" i="1"/>
  <c r="Y492" i="1"/>
  <c r="Y491" i="1"/>
  <c r="Y490" i="1"/>
  <c r="Y489" i="1"/>
  <c r="Y488" i="1"/>
  <c r="Y487" i="1"/>
  <c r="Y486" i="1"/>
  <c r="Y485" i="1"/>
  <c r="Y484" i="1"/>
  <c r="Y483" i="1"/>
  <c r="Y482" i="1"/>
  <c r="Y481" i="1"/>
  <c r="Y480" i="1"/>
  <c r="Y479" i="1"/>
  <c r="Y478" i="1"/>
  <c r="Y477" i="1"/>
  <c r="Y476" i="1"/>
  <c r="Y475" i="1"/>
  <c r="Y474" i="1"/>
  <c r="Y473" i="1"/>
  <c r="Y472" i="1"/>
  <c r="Y471" i="1"/>
  <c r="Y470" i="1"/>
  <c r="Y469" i="1"/>
  <c r="Y468" i="1"/>
  <c r="Y467" i="1"/>
  <c r="Y466" i="1"/>
  <c r="Y465" i="1"/>
  <c r="Y464" i="1"/>
  <c r="Y463" i="1"/>
  <c r="Y462" i="1"/>
  <c r="Y461" i="1"/>
  <c r="Y460" i="1"/>
  <c r="Y459" i="1"/>
  <c r="Y458" i="1"/>
  <c r="Y457" i="1"/>
  <c r="Y456" i="1"/>
  <c r="Y455" i="1"/>
  <c r="Y454" i="1"/>
  <c r="Y453" i="1"/>
  <c r="Y452" i="1"/>
  <c r="Y451" i="1"/>
  <c r="Y450" i="1"/>
  <c r="Y449" i="1"/>
  <c r="Y448" i="1"/>
  <c r="Y447" i="1"/>
  <c r="Y446" i="1"/>
  <c r="Y445" i="1"/>
  <c r="Y444" i="1"/>
  <c r="Y443" i="1"/>
  <c r="Y442" i="1"/>
  <c r="Y441" i="1"/>
  <c r="Y440" i="1"/>
  <c r="Y439" i="1"/>
  <c r="Y438" i="1"/>
  <c r="Y437" i="1"/>
  <c r="Y436" i="1"/>
  <c r="Y435" i="1"/>
  <c r="Y434" i="1"/>
  <c r="Y433" i="1"/>
  <c r="Y432" i="1"/>
  <c r="Y431" i="1"/>
  <c r="Y430" i="1"/>
  <c r="Y429" i="1"/>
  <c r="Y428" i="1"/>
  <c r="Y427" i="1"/>
  <c r="Y426" i="1"/>
  <c r="Y425" i="1"/>
  <c r="Y424" i="1"/>
  <c r="Y423" i="1"/>
  <c r="Y422" i="1"/>
  <c r="Y421" i="1"/>
  <c r="Y420" i="1"/>
  <c r="Y419" i="1"/>
  <c r="Y418" i="1"/>
  <c r="Y417" i="1"/>
  <c r="Y416" i="1"/>
  <c r="Y415" i="1"/>
  <c r="Y414" i="1"/>
  <c r="Y413" i="1"/>
  <c r="Y412" i="1"/>
  <c r="Y411" i="1"/>
  <c r="Y410" i="1"/>
  <c r="Y409" i="1"/>
  <c r="Y408" i="1"/>
  <c r="Y407" i="1"/>
  <c r="Y406" i="1"/>
  <c r="Y405" i="1"/>
  <c r="Y404" i="1"/>
  <c r="Y403" i="1"/>
  <c r="Y402" i="1"/>
  <c r="Y401" i="1"/>
  <c r="Y400" i="1"/>
  <c r="Y399" i="1"/>
  <c r="Y398" i="1"/>
  <c r="Y397" i="1"/>
  <c r="Y396" i="1"/>
  <c r="Y395" i="1"/>
  <c r="Y394" i="1"/>
  <c r="Y393" i="1"/>
  <c r="Y392" i="1"/>
  <c r="Y391" i="1"/>
  <c r="Y390" i="1"/>
  <c r="Y389" i="1"/>
  <c r="Y388" i="1"/>
  <c r="Y387" i="1"/>
  <c r="Y386" i="1"/>
  <c r="Y385" i="1"/>
  <c r="Y384" i="1"/>
  <c r="Y383" i="1"/>
  <c r="Y382" i="1"/>
  <c r="Y381" i="1"/>
  <c r="Y380" i="1"/>
  <c r="Y379" i="1"/>
  <c r="Y378" i="1"/>
  <c r="Y377" i="1"/>
  <c r="Y376" i="1"/>
  <c r="Y375" i="1"/>
  <c r="Y374" i="1"/>
  <c r="Y373" i="1"/>
  <c r="Y372" i="1"/>
  <c r="Y371" i="1"/>
  <c r="Y370" i="1"/>
  <c r="Y369" i="1"/>
  <c r="Y368" i="1"/>
  <c r="Y367" i="1"/>
  <c r="Y366" i="1"/>
  <c r="Y365" i="1"/>
  <c r="Y364" i="1"/>
  <c r="Y363" i="1"/>
  <c r="Y362" i="1"/>
  <c r="Y361" i="1"/>
  <c r="Y360" i="1"/>
  <c r="Y359" i="1"/>
  <c r="Y358" i="1"/>
  <c r="Y357" i="1"/>
  <c r="Y356" i="1"/>
  <c r="Y355" i="1"/>
  <c r="Y354" i="1"/>
  <c r="Y353" i="1"/>
  <c r="Y352" i="1"/>
  <c r="Y351" i="1"/>
  <c r="Y350" i="1"/>
  <c r="Y349" i="1"/>
  <c r="Y348" i="1"/>
  <c r="Y347" i="1"/>
  <c r="Y346" i="1"/>
  <c r="Y345" i="1"/>
  <c r="Y344" i="1"/>
  <c r="Y343" i="1"/>
  <c r="Y342" i="1"/>
  <c r="Y341" i="1"/>
  <c r="Y340" i="1"/>
  <c r="Y339" i="1"/>
  <c r="Y338" i="1"/>
  <c r="Y337" i="1"/>
  <c r="Y336" i="1"/>
  <c r="Y335" i="1"/>
  <c r="Y334" i="1"/>
  <c r="Y333" i="1"/>
  <c r="Y332" i="1"/>
  <c r="Y331" i="1"/>
  <c r="Y330" i="1"/>
  <c r="Y329" i="1"/>
  <c r="Y328" i="1"/>
  <c r="Y327" i="1"/>
  <c r="Y326" i="1"/>
  <c r="Y325" i="1"/>
  <c r="Y324" i="1"/>
  <c r="Y323" i="1"/>
  <c r="Y322" i="1"/>
  <c r="Y321" i="1"/>
  <c r="Y320" i="1"/>
  <c r="Y319" i="1"/>
  <c r="Y318" i="1"/>
  <c r="Y317" i="1"/>
  <c r="Y316" i="1"/>
  <c r="Y315" i="1"/>
  <c r="Y314" i="1"/>
  <c r="Y313" i="1"/>
  <c r="Y312" i="1"/>
  <c r="Y311" i="1"/>
  <c r="Y310" i="1"/>
  <c r="Y309" i="1"/>
  <c r="Y308" i="1"/>
  <c r="Y307" i="1"/>
  <c r="Y306" i="1"/>
  <c r="Y305" i="1"/>
  <c r="Y304" i="1"/>
  <c r="Y303" i="1"/>
  <c r="Y302" i="1"/>
  <c r="Y301" i="1"/>
  <c r="Y300" i="1"/>
  <c r="Y299" i="1"/>
  <c r="Y298" i="1"/>
  <c r="Y297" i="1"/>
  <c r="Y296" i="1"/>
  <c r="Y295" i="1"/>
  <c r="Y294" i="1"/>
  <c r="Y293" i="1"/>
  <c r="Y292" i="1"/>
  <c r="Y291" i="1"/>
  <c r="Y290" i="1"/>
  <c r="Y289" i="1"/>
  <c r="Y288" i="1"/>
  <c r="Y287" i="1"/>
  <c r="Y286" i="1"/>
  <c r="Y285" i="1"/>
  <c r="Y284" i="1"/>
  <c r="Y283" i="1"/>
  <c r="Y282" i="1"/>
  <c r="Y281" i="1"/>
  <c r="Y280" i="1"/>
  <c r="Y279" i="1"/>
  <c r="Y278" i="1"/>
  <c r="Y277" i="1"/>
  <c r="Y276" i="1"/>
  <c r="Y275" i="1"/>
  <c r="Y274" i="1"/>
  <c r="Y273" i="1"/>
  <c r="Y272" i="1"/>
  <c r="Y271" i="1"/>
  <c r="Y270" i="1"/>
  <c r="Y269" i="1"/>
  <c r="Y268" i="1"/>
  <c r="Y267" i="1"/>
  <c r="Y266" i="1"/>
  <c r="Y265" i="1"/>
  <c r="Y264" i="1"/>
  <c r="Y263" i="1"/>
  <c r="Y262" i="1"/>
  <c r="Y261" i="1"/>
  <c r="Y260" i="1"/>
  <c r="Y259" i="1"/>
  <c r="Y258" i="1"/>
  <c r="Y257" i="1"/>
  <c r="Y256" i="1"/>
  <c r="Y255" i="1"/>
  <c r="Y254" i="1"/>
  <c r="Y253" i="1"/>
  <c r="Y252" i="1"/>
  <c r="Y251" i="1"/>
  <c r="Y250" i="1"/>
  <c r="Y249" i="1"/>
  <c r="Y248" i="1"/>
  <c r="Y247" i="1"/>
  <c r="Y246" i="1"/>
  <c r="Y245" i="1"/>
  <c r="Y244" i="1"/>
  <c r="Y243" i="1"/>
  <c r="Y242" i="1"/>
  <c r="Y241" i="1"/>
  <c r="Y240" i="1"/>
  <c r="Y239" i="1"/>
  <c r="Y238" i="1"/>
  <c r="Y237" i="1"/>
  <c r="Y236" i="1"/>
  <c r="Y235" i="1"/>
  <c r="Y234" i="1"/>
  <c r="Y233" i="1"/>
  <c r="Y232" i="1"/>
  <c r="Y231" i="1"/>
  <c r="Y230" i="1"/>
  <c r="Y229" i="1"/>
  <c r="Y228" i="1"/>
  <c r="Y227" i="1"/>
  <c r="Y226" i="1"/>
  <c r="Y225" i="1"/>
  <c r="Y224" i="1"/>
  <c r="Y223" i="1"/>
  <c r="Y222" i="1"/>
  <c r="Y221" i="1"/>
  <c r="Y220" i="1"/>
  <c r="Y219" i="1"/>
  <c r="Y218" i="1"/>
  <c r="Y217" i="1"/>
  <c r="Y216" i="1"/>
  <c r="Y215" i="1"/>
  <c r="Y214" i="1"/>
  <c r="Y213" i="1"/>
  <c r="Y212" i="1"/>
  <c r="Y211" i="1"/>
  <c r="Y210" i="1"/>
  <c r="Y209"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4" i="1"/>
  <c r="Y63" i="1"/>
  <c r="Y62" i="1"/>
  <c r="Y61" i="1"/>
  <c r="Y60" i="1"/>
  <c r="Y59" i="1"/>
  <c r="Y58" i="1"/>
  <c r="Y57" i="1"/>
  <c r="Y56" i="1"/>
  <c r="Y55" i="1"/>
  <c r="Y54" i="1"/>
  <c r="Y53" i="1"/>
  <c r="Y52" i="1"/>
  <c r="Y51" i="1"/>
  <c r="Y50" i="1"/>
  <c r="Y49" i="1"/>
  <c r="Y48" i="1"/>
  <c r="Y47" i="1"/>
  <c r="Y46" i="1"/>
  <c r="Y45" i="1"/>
  <c r="Y44" i="1"/>
  <c r="Y43" i="1"/>
  <c r="Y42" i="1"/>
  <c r="Y41" i="1"/>
  <c r="Y40" i="1"/>
  <c r="Y39" i="1"/>
  <c r="Y38" i="1"/>
  <c r="Y37" i="1"/>
  <c r="Y36" i="1"/>
  <c r="Y35" i="1"/>
  <c r="Y34" i="1"/>
  <c r="Y33" i="1"/>
  <c r="Y32" i="1"/>
  <c r="Y31" i="1"/>
  <c r="Y30" i="1"/>
  <c r="Y29" i="1"/>
  <c r="Y28" i="1"/>
  <c r="Y27" i="1"/>
  <c r="Y26" i="1"/>
  <c r="Y25" i="1"/>
  <c r="Y24" i="1"/>
  <c r="Y23" i="1"/>
  <c r="Y22" i="1"/>
  <c r="Y21" i="1"/>
  <c r="Y20" i="1"/>
  <c r="Y19" i="1"/>
  <c r="Y18" i="1"/>
  <c r="Y17" i="1"/>
  <c r="Y16" i="1"/>
  <c r="Y15" i="1"/>
  <c r="Y14" i="1"/>
  <c r="P1000" i="1"/>
  <c r="P999" i="1"/>
  <c r="P998" i="1"/>
  <c r="P997" i="1"/>
  <c r="P996" i="1"/>
  <c r="P995" i="1"/>
  <c r="P994" i="1"/>
  <c r="P993" i="1"/>
  <c r="P992" i="1"/>
  <c r="P991" i="1"/>
  <c r="P990" i="1"/>
  <c r="P989" i="1"/>
  <c r="P988" i="1"/>
  <c r="P987" i="1"/>
  <c r="P986" i="1"/>
  <c r="P985" i="1"/>
  <c r="P984" i="1"/>
  <c r="P983" i="1"/>
  <c r="P982" i="1"/>
  <c r="P981" i="1"/>
  <c r="P980" i="1"/>
  <c r="P979" i="1"/>
  <c r="P978" i="1"/>
  <c r="P977" i="1"/>
  <c r="P976" i="1"/>
  <c r="P975" i="1"/>
  <c r="P974" i="1"/>
  <c r="P973" i="1"/>
  <c r="P972" i="1"/>
  <c r="P971" i="1"/>
  <c r="P970" i="1"/>
  <c r="P969" i="1"/>
  <c r="P968" i="1"/>
  <c r="P967" i="1"/>
  <c r="P966" i="1"/>
  <c r="P965" i="1"/>
  <c r="P964" i="1"/>
  <c r="P963" i="1"/>
  <c r="P962" i="1"/>
  <c r="P961" i="1"/>
  <c r="P960" i="1"/>
  <c r="P959" i="1"/>
  <c r="P958" i="1"/>
  <c r="P957" i="1"/>
  <c r="P956" i="1"/>
  <c r="P955" i="1"/>
  <c r="P954" i="1"/>
  <c r="P953" i="1"/>
  <c r="P952" i="1"/>
  <c r="P951" i="1"/>
  <c r="P950" i="1"/>
  <c r="P949" i="1"/>
  <c r="P948" i="1"/>
  <c r="P947" i="1"/>
  <c r="P946" i="1"/>
  <c r="P945" i="1"/>
  <c r="P944" i="1"/>
  <c r="P943" i="1"/>
  <c r="P942" i="1"/>
  <c r="P941" i="1"/>
  <c r="P940" i="1"/>
  <c r="P939" i="1"/>
  <c r="P938" i="1"/>
  <c r="P937" i="1"/>
  <c r="P936" i="1"/>
  <c r="P935" i="1"/>
  <c r="P934" i="1"/>
  <c r="P933" i="1"/>
  <c r="P932" i="1"/>
  <c r="P931" i="1"/>
  <c r="P930" i="1"/>
  <c r="P929" i="1"/>
  <c r="P928" i="1"/>
  <c r="P927" i="1"/>
  <c r="P926" i="1"/>
  <c r="P925" i="1"/>
  <c r="P924" i="1"/>
  <c r="P923" i="1"/>
  <c r="P922" i="1"/>
  <c r="P921" i="1"/>
  <c r="P920" i="1"/>
  <c r="P919" i="1"/>
  <c r="P918" i="1"/>
  <c r="P917" i="1"/>
  <c r="P916" i="1"/>
  <c r="P915" i="1"/>
  <c r="P914" i="1"/>
  <c r="P913" i="1"/>
  <c r="P912" i="1"/>
  <c r="P911" i="1"/>
  <c r="P910" i="1"/>
  <c r="P909" i="1"/>
  <c r="P908" i="1"/>
  <c r="P907" i="1"/>
  <c r="P906" i="1"/>
  <c r="P905" i="1"/>
  <c r="P904" i="1"/>
  <c r="P903" i="1"/>
  <c r="P902" i="1"/>
  <c r="P901" i="1"/>
  <c r="P900" i="1"/>
  <c r="P899" i="1"/>
  <c r="P898" i="1"/>
  <c r="P897" i="1"/>
  <c r="P896" i="1"/>
  <c r="P895" i="1"/>
  <c r="P894" i="1"/>
  <c r="P893" i="1"/>
  <c r="P892" i="1"/>
  <c r="P891" i="1"/>
  <c r="P890" i="1"/>
  <c r="P889" i="1"/>
  <c r="P888" i="1"/>
  <c r="P887" i="1"/>
  <c r="P886" i="1"/>
  <c r="P885" i="1"/>
  <c r="P884" i="1"/>
  <c r="P883" i="1"/>
  <c r="P882" i="1"/>
  <c r="P881" i="1"/>
  <c r="P880" i="1"/>
  <c r="P879" i="1"/>
  <c r="P878" i="1"/>
  <c r="P877" i="1"/>
  <c r="P876" i="1"/>
  <c r="P875" i="1"/>
  <c r="P874" i="1"/>
  <c r="P873" i="1"/>
  <c r="P872" i="1"/>
  <c r="P871" i="1"/>
  <c r="P870" i="1"/>
  <c r="P869" i="1"/>
  <c r="P868" i="1"/>
  <c r="P867" i="1"/>
  <c r="P866" i="1"/>
  <c r="P865" i="1"/>
  <c r="P864" i="1"/>
  <c r="P863" i="1"/>
  <c r="P862" i="1"/>
  <c r="P861" i="1"/>
  <c r="P860" i="1"/>
  <c r="P859" i="1"/>
  <c r="P858" i="1"/>
  <c r="P857" i="1"/>
  <c r="P856" i="1"/>
  <c r="P855" i="1"/>
  <c r="P854" i="1"/>
  <c r="P853" i="1"/>
  <c r="P852" i="1"/>
  <c r="P851" i="1"/>
  <c r="P850" i="1"/>
  <c r="P849" i="1"/>
  <c r="P848" i="1"/>
  <c r="P847" i="1"/>
  <c r="P846" i="1"/>
  <c r="P845" i="1"/>
  <c r="P844" i="1"/>
  <c r="P843" i="1"/>
  <c r="P842" i="1"/>
  <c r="P841" i="1"/>
  <c r="P840" i="1"/>
  <c r="P839" i="1"/>
  <c r="P838" i="1"/>
  <c r="P837" i="1"/>
  <c r="P836" i="1"/>
  <c r="P835" i="1"/>
  <c r="P834" i="1"/>
  <c r="P833" i="1"/>
  <c r="P832" i="1"/>
  <c r="P831" i="1"/>
  <c r="P830" i="1"/>
  <c r="P829" i="1"/>
  <c r="P828" i="1"/>
  <c r="P827" i="1"/>
  <c r="P826" i="1"/>
  <c r="P825" i="1"/>
  <c r="P824" i="1"/>
  <c r="P823" i="1"/>
  <c r="P822" i="1"/>
  <c r="P821" i="1"/>
  <c r="P820" i="1"/>
  <c r="P819" i="1"/>
  <c r="P818" i="1"/>
  <c r="P817" i="1"/>
  <c r="P816" i="1"/>
  <c r="P815" i="1"/>
  <c r="P814" i="1"/>
  <c r="P813" i="1"/>
  <c r="P812" i="1"/>
  <c r="P811" i="1"/>
  <c r="P810" i="1"/>
  <c r="P809" i="1"/>
  <c r="P808" i="1"/>
  <c r="P807" i="1"/>
  <c r="P806" i="1"/>
  <c r="P805" i="1"/>
  <c r="P804" i="1"/>
  <c r="P803" i="1"/>
  <c r="P802" i="1"/>
  <c r="P801" i="1"/>
  <c r="P800" i="1"/>
  <c r="P799" i="1"/>
  <c r="P798" i="1"/>
  <c r="P797" i="1"/>
  <c r="P796" i="1"/>
  <c r="P795" i="1"/>
  <c r="P794" i="1"/>
  <c r="P793" i="1"/>
  <c r="P792" i="1"/>
  <c r="P791" i="1"/>
  <c r="P790" i="1"/>
  <c r="P789" i="1"/>
  <c r="P788" i="1"/>
  <c r="P787" i="1"/>
  <c r="P786" i="1"/>
  <c r="P785" i="1"/>
  <c r="P784" i="1"/>
  <c r="P783" i="1"/>
  <c r="P782" i="1"/>
  <c r="P781" i="1"/>
  <c r="P780" i="1"/>
  <c r="P779" i="1"/>
  <c r="P778" i="1"/>
  <c r="P777" i="1"/>
  <c r="P776" i="1"/>
  <c r="P775" i="1"/>
  <c r="P774" i="1"/>
  <c r="P773" i="1"/>
  <c r="P772" i="1"/>
  <c r="P771" i="1"/>
  <c r="P770" i="1"/>
  <c r="P769" i="1"/>
  <c r="P768" i="1"/>
  <c r="P767" i="1"/>
  <c r="P766" i="1"/>
  <c r="P765" i="1"/>
  <c r="P764" i="1"/>
  <c r="P763" i="1"/>
  <c r="P762" i="1"/>
  <c r="P761" i="1"/>
  <c r="P760" i="1"/>
  <c r="P759" i="1"/>
  <c r="P758" i="1"/>
  <c r="P757" i="1"/>
  <c r="P756" i="1"/>
  <c r="P755" i="1"/>
  <c r="P754" i="1"/>
  <c r="P753" i="1"/>
  <c r="P752" i="1"/>
  <c r="P751" i="1"/>
  <c r="P750" i="1"/>
  <c r="P749" i="1"/>
  <c r="P748" i="1"/>
  <c r="P747" i="1"/>
  <c r="P746" i="1"/>
  <c r="P745" i="1"/>
  <c r="P744" i="1"/>
  <c r="P743" i="1"/>
  <c r="P742" i="1"/>
  <c r="P741" i="1"/>
  <c r="P740" i="1"/>
  <c r="P739" i="1"/>
  <c r="P738" i="1"/>
  <c r="P737" i="1"/>
  <c r="P736" i="1"/>
  <c r="P735" i="1"/>
  <c r="P734" i="1"/>
  <c r="P733" i="1"/>
  <c r="P732" i="1"/>
  <c r="P731" i="1"/>
  <c r="P730" i="1"/>
  <c r="P729" i="1"/>
  <c r="P728" i="1"/>
  <c r="P727" i="1"/>
  <c r="P726" i="1"/>
  <c r="P725" i="1"/>
  <c r="P724" i="1"/>
  <c r="P723" i="1"/>
  <c r="P722" i="1"/>
  <c r="P721" i="1"/>
  <c r="P720" i="1"/>
  <c r="P719" i="1"/>
  <c r="P718" i="1"/>
  <c r="P717" i="1"/>
  <c r="P716" i="1"/>
  <c r="P715" i="1"/>
  <c r="P714" i="1"/>
  <c r="P713" i="1"/>
  <c r="P712" i="1"/>
  <c r="P711" i="1"/>
  <c r="P710" i="1"/>
  <c r="P709" i="1"/>
  <c r="P708" i="1"/>
  <c r="P707" i="1"/>
  <c r="P706" i="1"/>
  <c r="P705" i="1"/>
  <c r="P704" i="1"/>
  <c r="P703" i="1"/>
  <c r="P702" i="1"/>
  <c r="P701" i="1"/>
  <c r="P700" i="1"/>
  <c r="P699" i="1"/>
  <c r="P698" i="1"/>
  <c r="P697" i="1"/>
  <c r="P696" i="1"/>
  <c r="P695" i="1"/>
  <c r="P694" i="1"/>
  <c r="P693" i="1"/>
  <c r="P692" i="1"/>
  <c r="P691" i="1"/>
  <c r="P690" i="1"/>
  <c r="P689" i="1"/>
  <c r="P688" i="1"/>
  <c r="P687" i="1"/>
  <c r="P686" i="1"/>
  <c r="P685" i="1"/>
  <c r="P684" i="1"/>
  <c r="P683" i="1"/>
  <c r="P682" i="1"/>
  <c r="P681" i="1"/>
  <c r="P680" i="1"/>
  <c r="P679" i="1"/>
  <c r="P678" i="1"/>
  <c r="P677" i="1"/>
  <c r="P676" i="1"/>
  <c r="P675" i="1"/>
  <c r="P674" i="1"/>
  <c r="P673" i="1"/>
  <c r="P672" i="1"/>
  <c r="P671" i="1"/>
  <c r="P670" i="1"/>
  <c r="P669" i="1"/>
  <c r="P668" i="1"/>
  <c r="P667" i="1"/>
  <c r="P666" i="1"/>
  <c r="P665" i="1"/>
  <c r="P664" i="1"/>
  <c r="P663" i="1"/>
  <c r="P662" i="1"/>
  <c r="P661" i="1"/>
  <c r="P660" i="1"/>
  <c r="P659" i="1"/>
  <c r="P658" i="1"/>
  <c r="P657" i="1"/>
  <c r="P656" i="1"/>
  <c r="P655" i="1"/>
  <c r="P654" i="1"/>
  <c r="P653" i="1"/>
  <c r="P652" i="1"/>
  <c r="P651" i="1"/>
  <c r="P650" i="1"/>
  <c r="P649" i="1"/>
  <c r="P648" i="1"/>
  <c r="P647" i="1"/>
  <c r="P646" i="1"/>
  <c r="P645" i="1"/>
  <c r="P644" i="1"/>
  <c r="P643" i="1"/>
  <c r="P642" i="1"/>
  <c r="P641" i="1"/>
  <c r="P640" i="1"/>
  <c r="P639" i="1"/>
  <c r="P638" i="1"/>
  <c r="P637" i="1"/>
  <c r="P636" i="1"/>
  <c r="P635" i="1"/>
  <c r="P634" i="1"/>
  <c r="P633" i="1"/>
  <c r="P632" i="1"/>
  <c r="P631" i="1"/>
  <c r="P630" i="1"/>
  <c r="P629" i="1"/>
  <c r="P628" i="1"/>
  <c r="P627" i="1"/>
  <c r="P626" i="1"/>
  <c r="P625" i="1"/>
  <c r="P624" i="1"/>
  <c r="P623" i="1"/>
  <c r="P622" i="1"/>
  <c r="P621" i="1"/>
  <c r="P620" i="1"/>
  <c r="P619" i="1"/>
  <c r="P618" i="1"/>
  <c r="P617" i="1"/>
  <c r="P616" i="1"/>
  <c r="P615" i="1"/>
  <c r="P614" i="1"/>
  <c r="P613" i="1"/>
  <c r="P612" i="1"/>
  <c r="P611" i="1"/>
  <c r="P610" i="1"/>
  <c r="P609" i="1"/>
  <c r="P608" i="1"/>
  <c r="P607" i="1"/>
  <c r="P606" i="1"/>
  <c r="P605" i="1"/>
  <c r="P604" i="1"/>
  <c r="P603" i="1"/>
  <c r="P602" i="1"/>
  <c r="P601" i="1"/>
  <c r="P600" i="1"/>
  <c r="P599" i="1"/>
  <c r="P598" i="1"/>
  <c r="P597" i="1"/>
  <c r="P596" i="1"/>
  <c r="P595" i="1"/>
  <c r="P594" i="1"/>
  <c r="P593" i="1"/>
  <c r="P592" i="1"/>
  <c r="P591" i="1"/>
  <c r="P590" i="1"/>
  <c r="P589" i="1"/>
  <c r="P588" i="1"/>
  <c r="P587" i="1"/>
  <c r="P586" i="1"/>
  <c r="P585" i="1"/>
  <c r="P584" i="1"/>
  <c r="P583" i="1"/>
  <c r="P582" i="1"/>
  <c r="P581" i="1"/>
  <c r="P580" i="1"/>
  <c r="P579" i="1"/>
  <c r="P578" i="1"/>
  <c r="P577" i="1"/>
  <c r="P576" i="1"/>
  <c r="P575" i="1"/>
  <c r="P574" i="1"/>
  <c r="P573" i="1"/>
  <c r="P572" i="1"/>
  <c r="P571" i="1"/>
  <c r="P570" i="1"/>
  <c r="P569" i="1"/>
  <c r="P568" i="1"/>
  <c r="P567" i="1"/>
  <c r="P566" i="1"/>
  <c r="P565" i="1"/>
  <c r="P564" i="1"/>
  <c r="P563" i="1"/>
  <c r="P562" i="1"/>
  <c r="P561" i="1"/>
  <c r="P560" i="1"/>
  <c r="P559" i="1"/>
  <c r="P558" i="1"/>
  <c r="P557" i="1"/>
  <c r="P556" i="1"/>
  <c r="P555" i="1"/>
  <c r="P554" i="1"/>
  <c r="P553" i="1"/>
  <c r="P552" i="1"/>
  <c r="P551" i="1"/>
  <c r="P550" i="1"/>
  <c r="P549" i="1"/>
  <c r="P548" i="1"/>
  <c r="P547" i="1"/>
  <c r="P546" i="1"/>
  <c r="P545" i="1"/>
  <c r="P544" i="1"/>
  <c r="P543" i="1"/>
  <c r="P542" i="1"/>
  <c r="P541" i="1"/>
  <c r="P540" i="1"/>
  <c r="P539" i="1"/>
  <c r="P538" i="1"/>
  <c r="P537" i="1"/>
  <c r="P536" i="1"/>
  <c r="P535" i="1"/>
  <c r="P534" i="1"/>
  <c r="P533" i="1"/>
  <c r="P532" i="1"/>
  <c r="P531" i="1"/>
  <c r="P530" i="1"/>
  <c r="P529" i="1"/>
  <c r="P528" i="1"/>
  <c r="P527" i="1"/>
  <c r="P526" i="1"/>
  <c r="P525" i="1"/>
  <c r="P524" i="1"/>
  <c r="P523" i="1"/>
  <c r="P522" i="1"/>
  <c r="P521" i="1"/>
  <c r="P520" i="1"/>
  <c r="P519" i="1"/>
  <c r="P518" i="1"/>
  <c r="P517" i="1"/>
  <c r="P516" i="1"/>
  <c r="P515" i="1"/>
  <c r="P514" i="1"/>
  <c r="P513" i="1"/>
  <c r="P512" i="1"/>
  <c r="P511" i="1"/>
  <c r="P510" i="1"/>
  <c r="P509" i="1"/>
  <c r="P508" i="1"/>
  <c r="P507" i="1"/>
  <c r="P506" i="1"/>
  <c r="P505" i="1"/>
  <c r="P504" i="1"/>
  <c r="P503" i="1"/>
  <c r="P502" i="1"/>
  <c r="P501" i="1"/>
  <c r="P499" i="1"/>
  <c r="P498" i="1"/>
  <c r="P497" i="1"/>
  <c r="P496" i="1"/>
  <c r="P495" i="1"/>
  <c r="P494" i="1"/>
  <c r="P493" i="1"/>
  <c r="P492" i="1"/>
  <c r="P491" i="1"/>
  <c r="P490" i="1"/>
  <c r="P489" i="1"/>
  <c r="P488" i="1"/>
  <c r="P487" i="1"/>
  <c r="P486" i="1"/>
  <c r="P485" i="1"/>
  <c r="P484" i="1"/>
  <c r="P483" i="1"/>
  <c r="P482" i="1"/>
  <c r="P481" i="1"/>
  <c r="P480" i="1"/>
  <c r="P479" i="1"/>
  <c r="P478" i="1"/>
  <c r="P477" i="1"/>
  <c r="P476" i="1"/>
  <c r="P475" i="1"/>
  <c r="P474" i="1"/>
  <c r="P473" i="1"/>
  <c r="P472" i="1"/>
  <c r="P471" i="1"/>
  <c r="P470" i="1"/>
  <c r="P469" i="1"/>
  <c r="P468" i="1"/>
  <c r="P467" i="1"/>
  <c r="P466" i="1"/>
  <c r="P465" i="1"/>
  <c r="P464" i="1"/>
  <c r="P463" i="1"/>
  <c r="P462" i="1"/>
  <c r="P461" i="1"/>
  <c r="P460" i="1"/>
  <c r="P459" i="1"/>
  <c r="P458" i="1"/>
  <c r="P457" i="1"/>
  <c r="P456" i="1"/>
  <c r="P455" i="1"/>
  <c r="P454" i="1"/>
  <c r="P453" i="1"/>
  <c r="P452" i="1"/>
  <c r="P451" i="1"/>
  <c r="P450" i="1"/>
  <c r="P449" i="1"/>
  <c r="P448" i="1"/>
  <c r="P447" i="1"/>
  <c r="P446" i="1"/>
  <c r="P445" i="1"/>
  <c r="P444" i="1"/>
  <c r="P443" i="1"/>
  <c r="P442" i="1"/>
  <c r="P441" i="1"/>
  <c r="P440" i="1"/>
  <c r="P439" i="1"/>
  <c r="P438" i="1"/>
  <c r="P437" i="1"/>
  <c r="P436" i="1"/>
  <c r="P435" i="1"/>
  <c r="P434" i="1"/>
  <c r="P433" i="1"/>
  <c r="P432" i="1"/>
  <c r="P431" i="1"/>
  <c r="P430" i="1"/>
  <c r="P429" i="1"/>
  <c r="P428" i="1"/>
  <c r="P427" i="1"/>
  <c r="P426" i="1"/>
  <c r="P425" i="1"/>
  <c r="P424" i="1"/>
  <c r="P423" i="1"/>
  <c r="P422" i="1"/>
  <c r="P421" i="1"/>
  <c r="P420" i="1"/>
  <c r="P419" i="1"/>
  <c r="P418" i="1"/>
  <c r="P417" i="1"/>
  <c r="P416" i="1"/>
  <c r="P415" i="1"/>
  <c r="P414" i="1"/>
  <c r="P413" i="1"/>
  <c r="P412" i="1"/>
  <c r="P411" i="1"/>
  <c r="P410" i="1"/>
  <c r="P409" i="1"/>
  <c r="P408" i="1"/>
  <c r="P407" i="1"/>
  <c r="P406" i="1"/>
  <c r="P405" i="1"/>
  <c r="P404" i="1"/>
  <c r="P403" i="1"/>
  <c r="P402" i="1"/>
  <c r="P401" i="1"/>
  <c r="P400" i="1"/>
  <c r="P399" i="1"/>
  <c r="P398" i="1"/>
  <c r="P397" i="1"/>
  <c r="P396" i="1"/>
  <c r="P395" i="1"/>
  <c r="P394" i="1"/>
  <c r="P393" i="1"/>
  <c r="P392" i="1"/>
  <c r="P391" i="1"/>
  <c r="P390" i="1"/>
  <c r="P389" i="1"/>
  <c r="P388" i="1"/>
  <c r="P387" i="1"/>
  <c r="P386" i="1"/>
  <c r="P385" i="1"/>
  <c r="P384" i="1"/>
  <c r="P383" i="1"/>
  <c r="P382" i="1"/>
  <c r="P381" i="1"/>
  <c r="P380" i="1"/>
  <c r="P379" i="1"/>
  <c r="P378" i="1"/>
  <c r="P377" i="1"/>
  <c r="P376" i="1"/>
  <c r="P375" i="1"/>
  <c r="P374" i="1"/>
  <c r="P373" i="1"/>
  <c r="P372" i="1"/>
  <c r="P371" i="1"/>
  <c r="P370" i="1"/>
  <c r="P369" i="1"/>
  <c r="P368" i="1"/>
  <c r="P367" i="1"/>
  <c r="P366" i="1"/>
  <c r="P365" i="1"/>
  <c r="P364" i="1"/>
  <c r="P363" i="1"/>
  <c r="P362" i="1"/>
  <c r="P361" i="1"/>
  <c r="P360" i="1"/>
  <c r="P359" i="1"/>
  <c r="P358" i="1"/>
  <c r="P357" i="1"/>
  <c r="P356" i="1"/>
  <c r="P355" i="1"/>
  <c r="P354" i="1"/>
  <c r="P353" i="1"/>
  <c r="P352" i="1"/>
  <c r="P351" i="1"/>
  <c r="P350" i="1"/>
  <c r="P349" i="1"/>
  <c r="P348" i="1"/>
  <c r="P347" i="1"/>
  <c r="P346" i="1"/>
  <c r="P345" i="1"/>
  <c r="P344" i="1"/>
  <c r="P343" i="1"/>
  <c r="P342" i="1"/>
  <c r="P341" i="1"/>
  <c r="P340" i="1"/>
  <c r="P339" i="1"/>
  <c r="P338" i="1"/>
  <c r="P337" i="1"/>
  <c r="P336" i="1"/>
  <c r="P335" i="1"/>
  <c r="P334" i="1"/>
  <c r="P333" i="1"/>
  <c r="P332" i="1"/>
  <c r="P331" i="1"/>
  <c r="P330" i="1"/>
  <c r="P329" i="1"/>
  <c r="P328" i="1"/>
  <c r="P327" i="1"/>
  <c r="P326" i="1"/>
  <c r="P325" i="1"/>
  <c r="P324" i="1"/>
  <c r="P323" i="1"/>
  <c r="P322" i="1"/>
  <c r="P321" i="1"/>
  <c r="P320" i="1"/>
  <c r="P319" i="1"/>
  <c r="P318" i="1"/>
  <c r="P317" i="1"/>
  <c r="P316" i="1"/>
  <c r="P315" i="1"/>
  <c r="P314" i="1"/>
  <c r="P313" i="1"/>
  <c r="P312" i="1"/>
  <c r="P311" i="1"/>
  <c r="P310" i="1"/>
  <c r="P309" i="1"/>
  <c r="P308" i="1"/>
  <c r="P307" i="1"/>
  <c r="P306" i="1"/>
  <c r="P305" i="1"/>
  <c r="P304" i="1"/>
  <c r="P303" i="1"/>
  <c r="P302" i="1"/>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Q12" i="2"/>
  <c r="O12" i="2"/>
  <c r="N12" i="2"/>
  <c r="M12" i="2"/>
  <c r="L12" i="2"/>
  <c r="K12" i="2"/>
  <c r="J12" i="2"/>
  <c r="I12" i="2"/>
  <c r="D388" i="18"/>
  <c r="D2430" i="18"/>
  <c r="D2429" i="18"/>
  <c r="D2425" i="18"/>
  <c r="D2424" i="18"/>
  <c r="D2402" i="18"/>
  <c r="D2401" i="18"/>
  <c r="D2358" i="18"/>
  <c r="D2357" i="18"/>
  <c r="D2353" i="18"/>
  <c r="D2352" i="18"/>
  <c r="D2343" i="18"/>
  <c r="D2342" i="18"/>
  <c r="D2338" i="18"/>
  <c r="D2337" i="18"/>
  <c r="D2333" i="18"/>
  <c r="D2332" i="18"/>
  <c r="D2323" i="18"/>
  <c r="D2322" i="18"/>
  <c r="D2318" i="18"/>
  <c r="D2317" i="18"/>
  <c r="D2292" i="18"/>
  <c r="D2291" i="18"/>
  <c r="D2278" i="18"/>
  <c r="D2277" i="18"/>
  <c r="D2273" i="18"/>
  <c r="D2272" i="18"/>
  <c r="D2268" i="18"/>
  <c r="D2267" i="18"/>
  <c r="D2263" i="18"/>
  <c r="D2262" i="18"/>
  <c r="D2250" i="18"/>
  <c r="D2249" i="18"/>
  <c r="D2237" i="18"/>
  <c r="D2236" i="18"/>
  <c r="D2232" i="18"/>
  <c r="D2231" i="18"/>
  <c r="D2191" i="18"/>
  <c r="D2190" i="18"/>
  <c r="D2182" i="18"/>
  <c r="D2181" i="18"/>
  <c r="D2177" i="18"/>
  <c r="D2176" i="18"/>
  <c r="D2171" i="18"/>
  <c r="D2124" i="18"/>
  <c r="D2123" i="18"/>
  <c r="D2107" i="18"/>
  <c r="D2106" i="18"/>
  <c r="D2097" i="18"/>
  <c r="D2096" i="18"/>
  <c r="D2092" i="18"/>
  <c r="D2091" i="18"/>
  <c r="D2054" i="18"/>
  <c r="D2053" i="18"/>
  <c r="D2049" i="18"/>
  <c r="D2048" i="18"/>
  <c r="D2044" i="18"/>
  <c r="D2043" i="18"/>
  <c r="D2009" i="18"/>
  <c r="D2008" i="18"/>
  <c r="D1983" i="18"/>
  <c r="D1982" i="18"/>
  <c r="D1977" i="18"/>
  <c r="D1969" i="18"/>
  <c r="D1968" i="18"/>
  <c r="D1956" i="18"/>
  <c r="D1955" i="18"/>
  <c r="D1935" i="18"/>
  <c r="D1934" i="18"/>
  <c r="D1901" i="18"/>
  <c r="D1900" i="18"/>
  <c r="D1899" i="18"/>
  <c r="D1898" i="18"/>
  <c r="D1877" i="18"/>
  <c r="D1876" i="18"/>
  <c r="D1855" i="18"/>
  <c r="D1854" i="18"/>
  <c r="D1850" i="18"/>
  <c r="D1849" i="18"/>
  <c r="D1841" i="18"/>
  <c r="D1840" i="18"/>
  <c r="D1835" i="18"/>
  <c r="D1821" i="18"/>
  <c r="D1820" i="18"/>
  <c r="D1812" i="18"/>
  <c r="D1811" i="18"/>
  <c r="D1803" i="18"/>
  <c r="D1802" i="18"/>
  <c r="D1798" i="18"/>
  <c r="D1797" i="18"/>
  <c r="D1762" i="18"/>
  <c r="D1761" i="18"/>
  <c r="D1757" i="18"/>
  <c r="D1756" i="18"/>
  <c r="D1752" i="18"/>
  <c r="D1751" i="18"/>
  <c r="D1738" i="18"/>
  <c r="D1737" i="18"/>
  <c r="D1733" i="18"/>
  <c r="D1732" i="18"/>
  <c r="D1702" i="18"/>
  <c r="D1689" i="18"/>
  <c r="D1688" i="18"/>
  <c r="D1684" i="18"/>
  <c r="D1683" i="18"/>
  <c r="D1671" i="18"/>
  <c r="D1670" i="18"/>
  <c r="D1666" i="18"/>
  <c r="D1665" i="18"/>
  <c r="D1661" i="18"/>
  <c r="D1660" i="18"/>
  <c r="D1656" i="18"/>
  <c r="D1655" i="18"/>
  <c r="D1629" i="18"/>
  <c r="D1628" i="18"/>
  <c r="D1624" i="18"/>
  <c r="D1623" i="18"/>
  <c r="D1589" i="18"/>
  <c r="D1588" i="18"/>
  <c r="D1567" i="18"/>
  <c r="D1559" i="18"/>
  <c r="D1558" i="18"/>
  <c r="D1546" i="18"/>
  <c r="D1545" i="18"/>
  <c r="D1536" i="18"/>
  <c r="D1535" i="18"/>
  <c r="D1527" i="18"/>
  <c r="D1526" i="18"/>
  <c r="D1518" i="18"/>
  <c r="D1517" i="18"/>
  <c r="D1513" i="18"/>
  <c r="D1512" i="18"/>
  <c r="D1508" i="18"/>
  <c r="D1507" i="18"/>
  <c r="D1495" i="18"/>
  <c r="D1494" i="18"/>
  <c r="D1473" i="18"/>
  <c r="D1472" i="18"/>
  <c r="D1467" i="18"/>
  <c r="D1463" i="18"/>
  <c r="D1462" i="18"/>
  <c r="D1458" i="18"/>
  <c r="D1457" i="18"/>
  <c r="D1432" i="18"/>
  <c r="D1431" i="18"/>
  <c r="D1427" i="18"/>
  <c r="D1426" i="18"/>
  <c r="D1422" i="18"/>
  <c r="D1421" i="18"/>
  <c r="D1401" i="18"/>
  <c r="D1400" i="18"/>
  <c r="D1383" i="18"/>
  <c r="D1382" i="18"/>
  <c r="D1362" i="18"/>
  <c r="D1361" i="18"/>
  <c r="D1353" i="18"/>
  <c r="D1352" i="18"/>
  <c r="D1347" i="18"/>
  <c r="D1335" i="18"/>
  <c r="D1334" i="18"/>
  <c r="D1326" i="18"/>
  <c r="D1325" i="18"/>
  <c r="D1317" i="18"/>
  <c r="D1316" i="18"/>
  <c r="D1300" i="18"/>
  <c r="D1299" i="18"/>
  <c r="D1271" i="18"/>
  <c r="D1270" i="18"/>
  <c r="D1252" i="18"/>
  <c r="D1251" i="18"/>
  <c r="D1217" i="18"/>
  <c r="D1216" i="18"/>
  <c r="D1208" i="18"/>
  <c r="D1207" i="18"/>
  <c r="D1195" i="18"/>
  <c r="D1194" i="18"/>
  <c r="D1177" i="18"/>
  <c r="D1173" i="18"/>
  <c r="D1172" i="18"/>
  <c r="D1160" i="18"/>
  <c r="D1159" i="18"/>
  <c r="D1150" i="18"/>
  <c r="D1149" i="18"/>
  <c r="D1141" i="18"/>
  <c r="D1140" i="18"/>
  <c r="D1136" i="18"/>
  <c r="D1135" i="18"/>
  <c r="D1096" i="18"/>
  <c r="D1095" i="18"/>
  <c r="D1079" i="18"/>
  <c r="D1078" i="18"/>
  <c r="D1074" i="18"/>
  <c r="D1073" i="18"/>
  <c r="D1065" i="18"/>
  <c r="D1064" i="18"/>
  <c r="D1059" i="18"/>
  <c r="D1050" i="18"/>
  <c r="D1046" i="18"/>
  <c r="D1045" i="18"/>
  <c r="D1041" i="18"/>
  <c r="D1040" i="18"/>
  <c r="D1036" i="18"/>
  <c r="D1035" i="18"/>
  <c r="D1027" i="18"/>
  <c r="D1026" i="18"/>
  <c r="D1022" i="18"/>
  <c r="D1021" i="18"/>
  <c r="D1017" i="18"/>
  <c r="D1016" i="18"/>
  <c r="D1012" i="18"/>
  <c r="D1011" i="18"/>
  <c r="D1007" i="18"/>
  <c r="D1006" i="18"/>
  <c r="D996" i="18"/>
  <c r="D992" i="18"/>
  <c r="D991" i="18"/>
  <c r="D987" i="18"/>
  <c r="D986" i="18"/>
  <c r="D959" i="18"/>
  <c r="D958" i="18"/>
  <c r="D945" i="18"/>
  <c r="D944" i="18"/>
  <c r="D940" i="18"/>
  <c r="D939" i="18"/>
  <c r="D927" i="18"/>
  <c r="D926" i="18"/>
  <c r="D922" i="18"/>
  <c r="D921" i="18"/>
  <c r="D917" i="18"/>
  <c r="D916" i="18"/>
  <c r="D912" i="18"/>
  <c r="D911" i="18"/>
  <c r="D906" i="18"/>
  <c r="D897" i="18"/>
  <c r="D896" i="18"/>
  <c r="D887" i="18"/>
  <c r="D886" i="18"/>
  <c r="D882" i="18"/>
  <c r="D881" i="18"/>
  <c r="D869" i="18"/>
  <c r="D868" i="18"/>
  <c r="D856" i="18"/>
  <c r="D855" i="18"/>
  <c r="D851" i="18"/>
  <c r="D850" i="18"/>
  <c r="D846" i="18"/>
  <c r="D845" i="18"/>
  <c r="D841" i="18"/>
  <c r="D840" i="18"/>
  <c r="D832" i="18"/>
  <c r="D831" i="18"/>
  <c r="D818" i="18"/>
  <c r="D814" i="18"/>
  <c r="D813" i="18"/>
  <c r="D777" i="18"/>
  <c r="D776" i="18"/>
  <c r="D760" i="18"/>
  <c r="D759" i="18"/>
  <c r="D755" i="18"/>
  <c r="D754" i="18"/>
  <c r="D746" i="18"/>
  <c r="D745" i="18"/>
  <c r="D741" i="18"/>
  <c r="D740" i="18"/>
  <c r="D731" i="18"/>
  <c r="D730" i="18"/>
  <c r="D707" i="18"/>
  <c r="D706" i="18"/>
  <c r="D686" i="18"/>
  <c r="D685" i="18"/>
  <c r="D615" i="18"/>
  <c r="D670" i="18"/>
  <c r="D614" i="18"/>
  <c r="D610" i="18"/>
  <c r="D609" i="18"/>
  <c r="D596" i="18"/>
  <c r="D595" i="18"/>
  <c r="D586" i="18"/>
  <c r="D585" i="18"/>
  <c r="D569" i="18"/>
  <c r="D568" i="18"/>
  <c r="D564" i="18"/>
  <c r="D563" i="18"/>
  <c r="D543" i="18"/>
  <c r="D542" i="18"/>
  <c r="D537" i="18"/>
  <c r="D505" i="18"/>
  <c r="D496" i="18"/>
  <c r="D487" i="18"/>
  <c r="D482" i="18"/>
  <c r="D473" i="18"/>
  <c r="D464" i="18"/>
  <c r="D450" i="18"/>
  <c r="D429" i="18"/>
  <c r="D424" i="18"/>
  <c r="D411" i="18"/>
  <c r="D392" i="18"/>
  <c r="D370" i="18"/>
  <c r="D351" i="18"/>
  <c r="D346" i="18"/>
  <c r="D337" i="18"/>
  <c r="D328" i="18"/>
  <c r="D323" i="18"/>
  <c r="D301" i="18"/>
  <c r="D292" i="18"/>
  <c r="D283" i="18"/>
  <c r="D278" i="18"/>
  <c r="D268" i="18"/>
  <c r="D259" i="18"/>
  <c r="D246" i="18"/>
  <c r="D241" i="18"/>
  <c r="D224" i="18"/>
  <c r="D219" i="18"/>
  <c r="D214" i="18"/>
  <c r="D209" i="18"/>
  <c r="D187" i="18"/>
  <c r="D166" i="18"/>
  <c r="D161" i="18"/>
  <c r="D151" i="18"/>
  <c r="D146" i="18"/>
  <c r="D141" i="18"/>
  <c r="D136" i="18"/>
  <c r="D126" i="18"/>
  <c r="D156" i="18"/>
  <c r="D6" i="18"/>
  <c r="D2" i="18"/>
  <c r="D16" i="7"/>
  <c r="B16" i="7"/>
  <c r="C16" i="7"/>
  <c r="F16" i="7"/>
  <c r="D2423" i="18"/>
  <c r="D2422" i="18"/>
  <c r="D2421" i="18"/>
  <c r="D2420" i="18"/>
  <c r="D2410" i="18"/>
  <c r="D2406" i="18"/>
  <c r="D2396" i="18"/>
  <c r="D2392" i="18"/>
  <c r="D2347" i="18"/>
  <c r="D2350" i="18"/>
  <c r="D2349" i="18"/>
  <c r="D2348" i="18"/>
  <c r="D2310" i="18"/>
  <c r="D2309" i="18"/>
  <c r="D2301" i="18"/>
  <c r="D2300" i="18"/>
  <c r="D2296" i="18"/>
  <c r="D2293" i="18"/>
  <c r="D2282" i="18"/>
  <c r="D2283" i="18"/>
  <c r="D2258" i="18"/>
  <c r="D2254" i="18"/>
  <c r="D2227" i="18"/>
  <c r="D2215" i="18"/>
  <c r="D2211" i="18"/>
  <c r="D2195" i="18"/>
  <c r="D2179" i="18"/>
  <c r="D2178" i="18"/>
  <c r="D2174" i="18"/>
  <c r="D2168" i="18"/>
  <c r="D2158" i="18"/>
  <c r="D2154" i="18"/>
  <c r="D2153" i="18"/>
  <c r="D2136" i="18"/>
  <c r="D2130" i="18"/>
  <c r="D2129" i="18"/>
  <c r="D2128" i="18"/>
  <c r="D2119" i="18"/>
  <c r="D2115" i="18"/>
  <c r="D2111" i="18"/>
  <c r="D2101" i="18"/>
  <c r="D2079" i="18"/>
  <c r="D2075" i="18"/>
  <c r="D2035" i="18"/>
  <c r="D2026" i="18"/>
  <c r="D2021" i="18"/>
  <c r="D1996" i="18"/>
  <c r="D1985" i="18"/>
  <c r="D1984" i="18"/>
  <c r="D1973" i="18"/>
  <c r="D1964" i="18"/>
  <c r="D1960" i="18"/>
  <c r="D1947" i="18"/>
  <c r="D1939" i="18"/>
  <c r="D1931" i="18"/>
  <c r="D1930" i="18"/>
  <c r="D1929" i="18"/>
  <c r="D1913" i="18"/>
  <c r="D1909" i="18"/>
  <c r="D1905" i="18"/>
  <c r="D1864" i="18"/>
  <c r="D1859" i="18"/>
  <c r="D1816" i="18"/>
  <c r="D1800" i="18"/>
  <c r="D1799" i="18"/>
  <c r="D1793" i="18"/>
  <c r="D1785" i="18"/>
  <c r="D1771" i="18"/>
  <c r="D1728" i="18"/>
  <c r="D1711" i="18"/>
  <c r="D1707" i="18"/>
  <c r="D1698" i="18"/>
  <c r="D1697" i="18"/>
  <c r="D1693" i="18"/>
  <c r="D1641" i="18"/>
  <c r="D1633" i="18"/>
  <c r="D1576" i="18"/>
  <c r="D1573" i="18"/>
  <c r="D1563" i="18"/>
  <c r="D1544" i="18"/>
  <c r="D1541" i="18"/>
  <c r="D1540" i="18"/>
  <c r="D1532" i="18"/>
  <c r="D1522" i="18"/>
  <c r="D1520" i="18"/>
  <c r="D1503" i="18"/>
  <c r="D1499" i="18"/>
  <c r="D1477" i="18"/>
  <c r="D1448" i="18"/>
  <c r="D1444" i="18"/>
  <c r="D1441" i="18"/>
  <c r="D1440" i="18"/>
  <c r="D1387" i="18"/>
  <c r="D1366" i="18"/>
  <c r="D1343" i="18"/>
  <c r="D1340" i="18"/>
  <c r="D1339" i="18"/>
  <c r="D1304" i="18"/>
  <c r="D1291" i="18"/>
  <c r="D1280" i="18"/>
  <c r="D1279" i="18"/>
  <c r="D1284" i="18"/>
  <c r="D1283" i="18"/>
  <c r="D1275" i="18"/>
  <c r="D1265" i="18"/>
  <c r="D1261" i="18"/>
  <c r="D1257" i="18"/>
  <c r="D1256" i="18"/>
  <c r="D1246" i="18"/>
  <c r="D1243" i="18"/>
  <c r="D1242" i="18"/>
  <c r="D1234" i="18"/>
  <c r="D1225" i="18"/>
  <c r="D1203" i="18"/>
  <c r="D1183" i="18"/>
  <c r="D1182" i="18"/>
  <c r="D1170" i="18"/>
  <c r="D1169" i="18"/>
  <c r="D1168" i="18"/>
  <c r="D1164" i="18"/>
  <c r="D1154" i="18"/>
  <c r="D1145" i="18"/>
  <c r="D1131" i="18"/>
  <c r="D1128" i="18"/>
  <c r="D1127" i="18"/>
  <c r="D1114" i="18"/>
  <c r="D1097" i="18"/>
  <c r="D1092" i="18"/>
  <c r="D1091" i="18"/>
  <c r="D981" i="18"/>
  <c r="D979" i="18"/>
  <c r="D978" i="18"/>
  <c r="D977" i="18"/>
  <c r="D973" i="18"/>
  <c r="D969" i="18"/>
  <c r="D968" i="18"/>
  <c r="D964" i="18"/>
  <c r="D963" i="18"/>
  <c r="D949" i="18"/>
  <c r="D892" i="18"/>
  <c r="D891" i="18"/>
  <c r="D873" i="18"/>
  <c r="D871" i="18"/>
  <c r="D870" i="18"/>
  <c r="D864" i="18"/>
  <c r="D860" i="18"/>
  <c r="D836" i="18"/>
  <c r="D823" i="18"/>
  <c r="D750" i="18"/>
  <c r="D726" i="18"/>
  <c r="D725" i="18"/>
  <c r="D721" i="18"/>
  <c r="D720" i="18"/>
  <c r="D711" i="18"/>
  <c r="D702" i="18"/>
  <c r="D693" i="18"/>
  <c r="D692" i="18"/>
  <c r="D677" i="18"/>
  <c r="D676" i="18"/>
  <c r="D675" i="18"/>
  <c r="D663" i="18"/>
  <c r="D662" i="18"/>
  <c r="D654" i="18"/>
  <c r="D651" i="18"/>
  <c r="D650" i="18"/>
  <c r="D624" i="18"/>
  <c r="D581" i="18"/>
  <c r="D573" i="18"/>
  <c r="D557" i="18"/>
  <c r="D551" i="18"/>
  <c r="D547" i="18"/>
  <c r="D533" i="18"/>
  <c r="D532" i="18"/>
  <c r="D510" i="18"/>
  <c r="D492" i="18"/>
  <c r="D490" i="18"/>
  <c r="D489" i="18"/>
  <c r="D488" i="18"/>
  <c r="D486" i="18"/>
  <c r="D484" i="18"/>
  <c r="D469" i="18"/>
  <c r="D460" i="18"/>
  <c r="D438" i="18"/>
  <c r="D398" i="18"/>
  <c r="D397" i="18"/>
  <c r="D387" i="18"/>
  <c r="D375" i="18"/>
  <c r="D349" i="18"/>
  <c r="D334" i="18"/>
  <c r="D333" i="18"/>
  <c r="D306" i="18"/>
  <c r="D297" i="18"/>
  <c r="D288" i="18"/>
  <c r="D286" i="18"/>
  <c r="D285" i="18"/>
  <c r="D284" i="18"/>
  <c r="D273" i="18"/>
  <c r="D200" i="18"/>
  <c r="D199" i="18"/>
  <c r="D195" i="18"/>
  <c r="D194" i="18"/>
  <c r="D193" i="18"/>
  <c r="D192" i="18"/>
  <c r="D183" i="18"/>
  <c r="D175" i="18"/>
  <c r="D154" i="18"/>
  <c r="D153" i="18"/>
  <c r="D152" i="18"/>
  <c r="D148" i="18"/>
  <c r="D147" i="18"/>
  <c r="D132" i="18"/>
  <c r="D131" i="18"/>
  <c r="D124" i="18"/>
  <c r="D123" i="18"/>
  <c r="D122" i="18"/>
  <c r="D109" i="18"/>
  <c r="D108" i="18"/>
  <c r="D103" i="18"/>
  <c r="D96" i="18"/>
  <c r="D95" i="18"/>
  <c r="D67" i="18"/>
  <c r="D50" i="18"/>
  <c r="D20" i="18"/>
  <c r="D22" i="18"/>
  <c r="D16" i="18"/>
  <c r="D12" i="18"/>
  <c r="D5" i="18"/>
  <c r="D2386" i="18"/>
  <c r="D2369" i="18"/>
  <c r="D2365" i="18"/>
  <c r="D2316" i="18"/>
  <c r="D2308" i="18"/>
  <c r="D2276" i="18"/>
  <c r="D2271" i="18"/>
  <c r="D2222" i="18"/>
  <c r="D2206" i="18"/>
  <c r="D2202" i="18"/>
  <c r="D2162" i="18"/>
  <c r="D2143" i="18"/>
  <c r="D2095" i="18"/>
  <c r="D2074" i="18"/>
  <c r="D2061" i="18"/>
  <c r="D2042" i="18"/>
  <c r="D2030" i="18"/>
  <c r="D2025" i="18"/>
  <c r="D2016" i="18"/>
  <c r="D2012" i="18"/>
  <c r="D2007" i="18"/>
  <c r="D1928" i="18"/>
  <c r="D1875" i="18"/>
  <c r="D1863" i="18"/>
  <c r="D1755" i="18"/>
  <c r="D1727" i="18"/>
  <c r="D1723" i="18"/>
  <c r="D1719" i="18"/>
  <c r="D1715" i="18"/>
  <c r="D1640" i="18"/>
  <c r="D1627" i="18"/>
  <c r="D1583" i="18"/>
  <c r="D1571" i="18"/>
  <c r="D1557" i="18"/>
  <c r="D1530" i="18"/>
  <c r="D1481" i="18"/>
  <c r="D1420" i="18"/>
  <c r="D1408" i="18"/>
  <c r="D1373" i="18"/>
  <c r="D1338" i="18"/>
  <c r="D1329" i="18"/>
  <c r="D1311" i="18"/>
  <c r="D1269" i="18"/>
  <c r="D1255" i="18"/>
  <c r="D1250" i="18"/>
  <c r="D1229" i="18"/>
  <c r="D1224" i="18"/>
  <c r="D1220" i="18"/>
  <c r="D1198" i="18"/>
  <c r="D1193" i="18"/>
  <c r="D1139" i="18"/>
  <c r="D1108" i="18"/>
  <c r="D1090" i="18"/>
  <c r="D1082" i="18"/>
  <c r="D1058" i="18"/>
  <c r="D1020" i="18"/>
  <c r="D1000" i="18"/>
  <c r="D985" i="18"/>
  <c r="D962" i="18"/>
  <c r="D953" i="18"/>
  <c r="D938" i="18"/>
  <c r="D925" i="18"/>
  <c r="D890" i="18"/>
  <c r="D885" i="18"/>
  <c r="D854" i="18"/>
  <c r="D844" i="18"/>
  <c r="D817" i="18"/>
  <c r="D812" i="18"/>
  <c r="D804" i="18"/>
  <c r="D800" i="18"/>
  <c r="D788" i="18"/>
  <c r="D775" i="18"/>
  <c r="D715" i="18"/>
  <c r="D697" i="18"/>
  <c r="D674" i="18"/>
  <c r="D669" i="18"/>
  <c r="D636" i="18"/>
  <c r="D618" i="18"/>
  <c r="D580" i="18"/>
  <c r="D562" i="18"/>
  <c r="D531" i="18"/>
  <c r="D481" i="18"/>
  <c r="D477" i="18"/>
  <c r="D449" i="18"/>
  <c r="D445" i="18"/>
  <c r="D433" i="18"/>
  <c r="D428" i="18"/>
  <c r="D419" i="18"/>
  <c r="D359" i="18"/>
  <c r="D318" i="18"/>
  <c r="D305" i="18"/>
  <c r="D277" i="18"/>
  <c r="D218" i="18"/>
  <c r="D213" i="18"/>
  <c r="D208" i="18"/>
  <c r="D130" i="18"/>
  <c r="D66" i="18"/>
  <c r="D45" i="18"/>
  <c r="D41" i="18"/>
  <c r="B490" i="16"/>
  <c r="C490" i="16"/>
  <c r="D2385" i="18"/>
  <c r="D2368" i="18"/>
  <c r="D2364" i="18"/>
  <c r="D2315" i="18"/>
  <c r="D2307" i="18"/>
  <c r="D2275" i="18"/>
  <c r="D2270" i="18"/>
  <c r="D2221" i="18"/>
  <c r="D2205" i="18"/>
  <c r="D2201" i="18"/>
  <c r="D2161" i="18"/>
  <c r="D2142" i="18"/>
  <c r="D2094" i="18"/>
  <c r="D2073" i="18"/>
  <c r="D2060" i="18"/>
  <c r="D2041" i="18"/>
  <c r="D2029" i="18"/>
  <c r="D2024" i="18"/>
  <c r="D2015" i="18"/>
  <c r="D2011" i="18"/>
  <c r="D2006" i="18"/>
  <c r="D1927" i="18"/>
  <c r="D1874" i="18"/>
  <c r="D1862" i="18"/>
  <c r="D1754" i="18"/>
  <c r="D1726" i="18"/>
  <c r="D1722" i="18"/>
  <c r="D1718" i="18"/>
  <c r="D1714" i="18"/>
  <c r="D1639" i="18"/>
  <c r="D1626" i="18"/>
  <c r="D1582" i="18"/>
  <c r="D1570" i="18"/>
  <c r="D1556" i="18"/>
  <c r="D1529" i="18"/>
  <c r="D1480" i="18"/>
  <c r="D1419" i="18"/>
  <c r="D1407" i="18"/>
  <c r="D1372" i="18"/>
  <c r="D1337" i="18"/>
  <c r="D1328" i="18"/>
  <c r="D1310" i="18"/>
  <c r="D1268" i="18"/>
  <c r="D1254" i="18"/>
  <c r="D1249" i="18"/>
  <c r="D1228" i="18"/>
  <c r="D1223" i="18"/>
  <c r="D1219" i="18"/>
  <c r="D1197" i="18"/>
  <c r="D1192" i="18"/>
  <c r="D1138" i="18"/>
  <c r="D1107" i="18"/>
  <c r="D1089" i="18"/>
  <c r="D1081" i="18"/>
  <c r="D1057" i="18"/>
  <c r="D1019" i="18"/>
  <c r="D999" i="18"/>
  <c r="D984" i="18"/>
  <c r="D961" i="18"/>
  <c r="D952" i="18"/>
  <c r="D937" i="18"/>
  <c r="D924" i="18"/>
  <c r="D889" i="18"/>
  <c r="D884" i="18"/>
  <c r="D853" i="18"/>
  <c r="D843" i="18"/>
  <c r="D816" i="18"/>
  <c r="D811" i="18"/>
  <c r="D803" i="18"/>
  <c r="D799" i="18"/>
  <c r="D787" i="18"/>
  <c r="D774" i="18"/>
  <c r="D714" i="18"/>
  <c r="D696" i="18"/>
  <c r="D673" i="18"/>
  <c r="D668" i="18"/>
  <c r="D635" i="18"/>
  <c r="D617" i="18"/>
  <c r="D579" i="18"/>
  <c r="D561" i="18"/>
  <c r="D530" i="18"/>
  <c r="D480" i="18"/>
  <c r="D476" i="18"/>
  <c r="D448" i="18"/>
  <c r="D444" i="18"/>
  <c r="D432" i="18"/>
  <c r="D427" i="18"/>
  <c r="D418" i="18"/>
  <c r="D358" i="18"/>
  <c r="D317" i="18"/>
  <c r="D304" i="18"/>
  <c r="D276" i="18"/>
  <c r="D217" i="18"/>
  <c r="D212" i="18"/>
  <c r="D207" i="18"/>
  <c r="D129" i="18"/>
  <c r="D65" i="18"/>
  <c r="D44" i="18"/>
  <c r="D40" i="18"/>
  <c r="D2384" i="18"/>
  <c r="D2367" i="18"/>
  <c r="D2363" i="18"/>
  <c r="D2314" i="18"/>
  <c r="D2306" i="18"/>
  <c r="D2274" i="18"/>
  <c r="D2269" i="18"/>
  <c r="D2220" i="18"/>
  <c r="D2204" i="18"/>
  <c r="D2200" i="18"/>
  <c r="D2160" i="18"/>
  <c r="D2141" i="18"/>
  <c r="D2093" i="18"/>
  <c r="D2072" i="18"/>
  <c r="D2059" i="18"/>
  <c r="D2040" i="18"/>
  <c r="D2028" i="18"/>
  <c r="D2023" i="18"/>
  <c r="D2014" i="18"/>
  <c r="D2010" i="18"/>
  <c r="D2005" i="18"/>
  <c r="D1926" i="18"/>
  <c r="D1873" i="18"/>
  <c r="D1861" i="18"/>
  <c r="D1753" i="18"/>
  <c r="D1725" i="18"/>
  <c r="D1721" i="18"/>
  <c r="D1717" i="18"/>
  <c r="D1713" i="18"/>
  <c r="D1638" i="18"/>
  <c r="D1625" i="18"/>
  <c r="D1581" i="18"/>
  <c r="D1569" i="18"/>
  <c r="D1555" i="18"/>
  <c r="D1528" i="18"/>
  <c r="D1479" i="18"/>
  <c r="D1418" i="18"/>
  <c r="D1406" i="18"/>
  <c r="D1371" i="18"/>
  <c r="D1336" i="18"/>
  <c r="D1327" i="18"/>
  <c r="D1309" i="18"/>
  <c r="D1267" i="18"/>
  <c r="D1253" i="18"/>
  <c r="D1248" i="18"/>
  <c r="D1227" i="18"/>
  <c r="D1222" i="18"/>
  <c r="D1218" i="18"/>
  <c r="D1196" i="18"/>
  <c r="D1191" i="18"/>
  <c r="D1137" i="18"/>
  <c r="D1106" i="18"/>
  <c r="D1088" i="18"/>
  <c r="D1080" i="18"/>
  <c r="D1056" i="18"/>
  <c r="D1018" i="18"/>
  <c r="D998" i="18"/>
  <c r="D983" i="18"/>
  <c r="D960" i="18"/>
  <c r="D951" i="18"/>
  <c r="D936" i="18"/>
  <c r="D923" i="18"/>
  <c r="D888" i="18"/>
  <c r="D883" i="18"/>
  <c r="D852" i="18"/>
  <c r="D842" i="18"/>
  <c r="D815" i="18"/>
  <c r="D810" i="18"/>
  <c r="D802" i="18"/>
  <c r="D798" i="18"/>
  <c r="D786" i="18"/>
  <c r="D773" i="18"/>
  <c r="D713" i="18"/>
  <c r="D695" i="18"/>
  <c r="D672" i="18"/>
  <c r="D667" i="18"/>
  <c r="D634" i="18"/>
  <c r="D616" i="18"/>
  <c r="D578" i="18"/>
  <c r="D560" i="18"/>
  <c r="D529" i="18"/>
  <c r="D479" i="18"/>
  <c r="D475" i="18"/>
  <c r="D447" i="18"/>
  <c r="D443" i="18"/>
  <c r="D431" i="18"/>
  <c r="D426" i="18"/>
  <c r="D417" i="18"/>
  <c r="D357" i="18"/>
  <c r="D316" i="18"/>
  <c r="D303" i="18"/>
  <c r="D275" i="18"/>
  <c r="D216" i="18"/>
  <c r="D211" i="18"/>
  <c r="D206" i="18"/>
  <c r="D128" i="18"/>
  <c r="D64" i="18"/>
  <c r="D43" i="18"/>
  <c r="D39" i="18"/>
  <c r="D4" i="18"/>
  <c r="D2335" i="18"/>
  <c r="D2334" i="18"/>
  <c r="D2297" i="18"/>
  <c r="D2280" i="18"/>
  <c r="D2279" i="18"/>
  <c r="D2259" i="18"/>
  <c r="D2213" i="18"/>
  <c r="D2212" i="18"/>
  <c r="D2165" i="18"/>
  <c r="D2164" i="18"/>
  <c r="D2163" i="18"/>
  <c r="D2104" i="18"/>
  <c r="D2103" i="18"/>
  <c r="D2102" i="18"/>
  <c r="D2080" i="18"/>
  <c r="D2033" i="18"/>
  <c r="D2032" i="18"/>
  <c r="D2031" i="18"/>
  <c r="D1933" i="18"/>
  <c r="D1856" i="18"/>
  <c r="D1817" i="18"/>
  <c r="D1796" i="18"/>
  <c r="D1795" i="18"/>
  <c r="D1759" i="18"/>
  <c r="D1758" i="18"/>
  <c r="D1735" i="18"/>
  <c r="D1734" i="18"/>
  <c r="D1663" i="18"/>
  <c r="D1662" i="18"/>
  <c r="D1631" i="18"/>
  <c r="D1630" i="18"/>
  <c r="D1617" i="18"/>
  <c r="D1616" i="18"/>
  <c r="D1615" i="18"/>
  <c r="D1612" i="18"/>
  <c r="D1611" i="18"/>
  <c r="D1572" i="18"/>
  <c r="D1429" i="18"/>
  <c r="D1428" i="18"/>
  <c r="D1377" i="18"/>
  <c r="D1376" i="18"/>
  <c r="D1375" i="18"/>
  <c r="D1350" i="18"/>
  <c r="D1349" i="18"/>
  <c r="D1348" i="18"/>
  <c r="D1323" i="18"/>
  <c r="D1322" i="18"/>
  <c r="D1321" i="18"/>
  <c r="D1292" i="18"/>
  <c r="D1281" i="18"/>
  <c r="D1264" i="18"/>
  <c r="D1263" i="18"/>
  <c r="D1260" i="18"/>
  <c r="D1258" i="18"/>
  <c r="D1236" i="18"/>
  <c r="D1235" i="18"/>
  <c r="D1162" i="18"/>
  <c r="D1161" i="18"/>
  <c r="D1157" i="18"/>
  <c r="D1156" i="18"/>
  <c r="D1155" i="18"/>
  <c r="D1133" i="18"/>
  <c r="D1132" i="18"/>
  <c r="D1071" i="18"/>
  <c r="D1070" i="18"/>
  <c r="D1069" i="18"/>
  <c r="D1029" i="18"/>
  <c r="D1028" i="18"/>
  <c r="D1024" i="18"/>
  <c r="D1023" i="18"/>
  <c r="D1009" i="18"/>
  <c r="D1008" i="18"/>
  <c r="D966" i="18"/>
  <c r="D965" i="18"/>
  <c r="D947" i="18"/>
  <c r="D946" i="18"/>
  <c r="D908" i="18"/>
  <c r="D907" i="18"/>
  <c r="D895" i="18"/>
  <c r="D894" i="18"/>
  <c r="D700" i="18"/>
  <c r="D699" i="18"/>
  <c r="D698" i="18"/>
  <c r="D690" i="18"/>
  <c r="D678" i="18"/>
  <c r="D664" i="18"/>
  <c r="D652" i="18"/>
  <c r="D644" i="18"/>
  <c r="D643" i="18"/>
  <c r="D642" i="18"/>
  <c r="D540" i="18"/>
  <c r="D539" i="18"/>
  <c r="D538" i="18"/>
  <c r="D470" i="18"/>
  <c r="D405" i="18"/>
  <c r="D404" i="18"/>
  <c r="D403" i="18"/>
  <c r="D379" i="18"/>
  <c r="D373" i="18"/>
  <c r="D372" i="18"/>
  <c r="D371" i="18"/>
  <c r="D342" i="18"/>
  <c r="D324" i="18"/>
  <c r="D255" i="18"/>
  <c r="D256" i="18"/>
  <c r="D134" i="18"/>
  <c r="D133" i="18"/>
  <c r="D117" i="18"/>
  <c r="D104" i="18"/>
  <c r="D90" i="18"/>
  <c r="D88" i="18"/>
  <c r="D87" i="18"/>
  <c r="D86" i="18"/>
  <c r="D77" i="18"/>
  <c r="D76" i="18"/>
  <c r="D71" i="18"/>
  <c r="D54" i="18"/>
  <c r="D29" i="18"/>
  <c r="D24" i="18"/>
  <c r="D21" i="18"/>
  <c r="D7" i="18"/>
  <c r="D80" i="18"/>
  <c r="D79" i="18"/>
  <c r="D78" i="18"/>
  <c r="D72" i="18"/>
  <c r="D59" i="18"/>
  <c r="D48" i="18"/>
  <c r="D47" i="18"/>
  <c r="D46" i="18"/>
  <c r="H16" i="7"/>
  <c r="G16" i="7"/>
  <c r="I15" i="7"/>
  <c r="E15" i="7"/>
  <c r="I14" i="7"/>
  <c r="E14" i="7"/>
  <c r="I13" i="7"/>
  <c r="I16" i="7"/>
  <c r="E13" i="7"/>
  <c r="D2383" i="18"/>
  <c r="D2366" i="18"/>
  <c r="D2362" i="18"/>
  <c r="D2313" i="18"/>
  <c r="D2305" i="18"/>
  <c r="D2219" i="18"/>
  <c r="D2203" i="18"/>
  <c r="D2199" i="18"/>
  <c r="D2159" i="18"/>
  <c r="D2140" i="18"/>
  <c r="D2071" i="18"/>
  <c r="D2058" i="18"/>
  <c r="D2039" i="18"/>
  <c r="D2027" i="18"/>
  <c r="D2022" i="18"/>
  <c r="D2013" i="18"/>
  <c r="D2004" i="18"/>
  <c r="D1925" i="18"/>
  <c r="D1872" i="18"/>
  <c r="D1860" i="18"/>
  <c r="D1724" i="18"/>
  <c r="D1720" i="18"/>
  <c r="D1716" i="18"/>
  <c r="D1712" i="18"/>
  <c r="D1637" i="18"/>
  <c r="D1580" i="18"/>
  <c r="D1568" i="18"/>
  <c r="D1554" i="18"/>
  <c r="D1478" i="18"/>
  <c r="D1417" i="18"/>
  <c r="D1405" i="18"/>
  <c r="D1370" i="18"/>
  <c r="D1308" i="18"/>
  <c r="D1266" i="18"/>
  <c r="D1247" i="18"/>
  <c r="D1226" i="18"/>
  <c r="D1221" i="18"/>
  <c r="D1190" i="18"/>
  <c r="D1105" i="18"/>
  <c r="D1087" i="18"/>
  <c r="D1055" i="18"/>
  <c r="D997" i="18"/>
  <c r="D982" i="18"/>
  <c r="D950" i="18"/>
  <c r="D935" i="18"/>
  <c r="D809" i="18"/>
  <c r="D801" i="18"/>
  <c r="D797" i="18"/>
  <c r="D785" i="18"/>
  <c r="D772" i="18"/>
  <c r="D712" i="18"/>
  <c r="D694" i="18"/>
  <c r="D671" i="18"/>
  <c r="D666" i="18"/>
  <c r="D633" i="18"/>
  <c r="D577" i="18"/>
  <c r="D559" i="18"/>
  <c r="D528" i="18"/>
  <c r="D478" i="18"/>
  <c r="D474" i="18"/>
  <c r="D446" i="18"/>
  <c r="D442" i="18"/>
  <c r="D430" i="18"/>
  <c r="D425" i="18"/>
  <c r="D416" i="18"/>
  <c r="D356" i="18"/>
  <c r="D315" i="18"/>
  <c r="D302" i="18"/>
  <c r="D274" i="18"/>
  <c r="D215" i="18"/>
  <c r="D210" i="18"/>
  <c r="D205" i="18"/>
  <c r="D127" i="18"/>
  <c r="D63" i="18"/>
  <c r="D42" i="18"/>
  <c r="D38" i="18"/>
  <c r="D3" i="18"/>
  <c r="B9" i="16"/>
  <c r="C9" i="16"/>
  <c r="C524" i="16"/>
  <c r="C517" i="16"/>
  <c r="D576" i="18"/>
  <c r="D14" i="18"/>
  <c r="K14" i="18"/>
  <c r="F14" i="18"/>
  <c r="D2419" i="18"/>
  <c r="D2351" i="18"/>
  <c r="D2400" i="18"/>
  <c r="D2399" i="18"/>
  <c r="D2398" i="18"/>
  <c r="D2397" i="18"/>
  <c r="D2391" i="18"/>
  <c r="D2390" i="18"/>
  <c r="D2389" i="18"/>
  <c r="D2388" i="18"/>
  <c r="D2387" i="18"/>
  <c r="D2382" i="18"/>
  <c r="D2381" i="18"/>
  <c r="D2380" i="18"/>
  <c r="D2379" i="18"/>
  <c r="D2378" i="18"/>
  <c r="D2331" i="18"/>
  <c r="D2330" i="18"/>
  <c r="D2329" i="18"/>
  <c r="D2328" i="18"/>
  <c r="D2327" i="18"/>
  <c r="D518" i="18"/>
  <c r="D517" i="18"/>
  <c r="D516" i="18"/>
  <c r="D515" i="18"/>
  <c r="D514" i="18"/>
  <c r="D2266" i="18"/>
  <c r="D2265" i="18"/>
  <c r="D2264" i="18"/>
  <c r="D2185" i="18"/>
  <c r="D2184" i="18"/>
  <c r="D2183" i="18"/>
  <c r="D2057" i="18"/>
  <c r="D2056" i="18"/>
  <c r="D2055" i="18"/>
  <c r="D1986" i="18"/>
  <c r="D1815" i="18"/>
  <c r="D1814" i="18"/>
  <c r="D1813" i="18"/>
  <c r="D1632" i="18"/>
  <c r="D1498" i="18"/>
  <c r="D1497" i="18"/>
  <c r="D1496" i="18"/>
  <c r="D1461" i="18"/>
  <c r="D1460" i="18"/>
  <c r="D1459" i="18"/>
  <c r="D1356" i="18"/>
  <c r="D1355" i="18"/>
  <c r="D1354" i="18"/>
  <c r="D296" i="18"/>
  <c r="D295" i="18"/>
  <c r="D294" i="18"/>
  <c r="D293" i="18"/>
  <c r="D2226" i="18"/>
  <c r="D2225" i="18"/>
  <c r="D2224" i="18"/>
  <c r="D2223" i="18"/>
  <c r="D2090" i="18"/>
  <c r="D2089" i="18"/>
  <c r="D2088" i="18"/>
  <c r="D2087" i="18"/>
  <c r="D2285" i="18"/>
  <c r="D2284" i="18"/>
  <c r="D2218" i="18"/>
  <c r="D2217" i="18"/>
  <c r="D2216" i="18"/>
  <c r="D2214" i="18"/>
  <c r="D1636" i="18"/>
  <c r="D1635" i="18"/>
  <c r="D1634" i="18"/>
  <c r="D1117" i="18"/>
  <c r="D1116" i="18"/>
  <c r="D1115" i="18"/>
  <c r="D665" i="18"/>
  <c r="D653" i="18"/>
  <c r="D550" i="18"/>
  <c r="D549" i="18"/>
  <c r="D548" i="18"/>
  <c r="D2170" i="18"/>
  <c r="D2169" i="18"/>
  <c r="D2167" i="18"/>
  <c r="D2166" i="18"/>
  <c r="D1678" i="18"/>
  <c r="D1677" i="18"/>
  <c r="D1676" i="18"/>
  <c r="D1675" i="18"/>
  <c r="D2418" i="18"/>
  <c r="D2417" i="18"/>
  <c r="D2416" i="18"/>
  <c r="D2415" i="18"/>
  <c r="D2414" i="18"/>
  <c r="D2148" i="18"/>
  <c r="D2147" i="18"/>
  <c r="D2146" i="18"/>
  <c r="D2145" i="18"/>
  <c r="D2144" i="18"/>
  <c r="D1122" i="18"/>
  <c r="D1121" i="18"/>
  <c r="D1120" i="18"/>
  <c r="D1119" i="18"/>
  <c r="D1118" i="18"/>
  <c r="D2230" i="18"/>
  <c r="D2229" i="18"/>
  <c r="D2228" i="18"/>
  <c r="D2122" i="18"/>
  <c r="D2121" i="18"/>
  <c r="D2120" i="18"/>
  <c r="D1731" i="18"/>
  <c r="D1730" i="18"/>
  <c r="D1729" i="18"/>
  <c r="D1443" i="18"/>
  <c r="D1442" i="18"/>
  <c r="D1307" i="18"/>
  <c r="D1306" i="18"/>
  <c r="D1305" i="18"/>
  <c r="D876" i="18"/>
  <c r="D875" i="18"/>
  <c r="D874" i="18"/>
  <c r="D336" i="18"/>
  <c r="D335" i="18"/>
  <c r="D2377" i="18"/>
  <c r="D2376" i="18"/>
  <c r="D2375" i="18"/>
  <c r="D2374" i="18"/>
  <c r="D2086" i="18"/>
  <c r="D2085" i="18"/>
  <c r="D2084" i="18"/>
  <c r="D2083" i="18"/>
  <c r="D2082" i="18"/>
  <c r="D2081" i="18"/>
  <c r="D2020" i="18"/>
  <c r="D2019" i="18"/>
  <c r="D2018" i="18"/>
  <c r="D2017" i="18"/>
  <c r="D1990" i="18"/>
  <c r="D1989" i="18"/>
  <c r="D1988" i="18"/>
  <c r="D1987" i="18"/>
  <c r="D1750" i="18"/>
  <c r="D1749" i="18"/>
  <c r="D1748" i="18"/>
  <c r="D1747" i="18"/>
  <c r="D1566" i="18"/>
  <c r="D1565" i="18"/>
  <c r="D1564" i="18"/>
  <c r="D830" i="18"/>
  <c r="D829" i="18"/>
  <c r="D828" i="18"/>
  <c r="D827" i="18"/>
  <c r="D472" i="18"/>
  <c r="D471" i="18"/>
  <c r="D386" i="18"/>
  <c r="D385" i="18"/>
  <c r="D384" i="18"/>
  <c r="D383" i="18"/>
  <c r="D2261" i="18"/>
  <c r="D2260" i="18"/>
  <c r="D2257" i="18"/>
  <c r="D2256" i="18"/>
  <c r="D2255" i="18"/>
  <c r="D2135" i="18"/>
  <c r="D2134" i="18"/>
  <c r="D2133" i="18"/>
  <c r="D2132" i="18"/>
  <c r="D2070" i="18"/>
  <c r="D2069" i="18"/>
  <c r="D2068" i="18"/>
  <c r="D2067" i="18"/>
  <c r="D661" i="18"/>
  <c r="D660" i="18"/>
  <c r="D659" i="18"/>
  <c r="D658" i="18"/>
  <c r="D554" i="18"/>
  <c r="D553" i="18"/>
  <c r="D552" i="18"/>
  <c r="D182" i="18"/>
  <c r="D181" i="18"/>
  <c r="D180" i="18"/>
  <c r="D179" i="18"/>
  <c r="D2413" i="18"/>
  <c r="D2412" i="18"/>
  <c r="D2411" i="18"/>
  <c r="D1374" i="18"/>
  <c r="D1324" i="18"/>
  <c r="D645" i="18"/>
  <c r="D558" i="18"/>
  <c r="D556" i="18"/>
  <c r="D555" i="18"/>
  <c r="D2038" i="18"/>
  <c r="D2037" i="18"/>
  <c r="D2036" i="18"/>
  <c r="D2034" i="18"/>
  <c r="D1682" i="18"/>
  <c r="D1681" i="18"/>
  <c r="D1680" i="18"/>
  <c r="D1679" i="18"/>
  <c r="D62" i="18"/>
  <c r="D61" i="18"/>
  <c r="D60" i="18"/>
  <c r="D2312" i="18"/>
  <c r="D2311" i="18"/>
  <c r="D1967" i="18"/>
  <c r="D1966" i="18"/>
  <c r="D1965" i="18"/>
  <c r="D1963" i="18"/>
  <c r="D1962" i="18"/>
  <c r="D1961" i="18"/>
  <c r="D309" i="18"/>
  <c r="D308" i="18"/>
  <c r="D307" i="18"/>
  <c r="D2139" i="18"/>
  <c r="D2138" i="18"/>
  <c r="D2137" i="18"/>
  <c r="D1999" i="18"/>
  <c r="D1998" i="18"/>
  <c r="D1997" i="18"/>
  <c r="D1954" i="18"/>
  <c r="D1953" i="18"/>
  <c r="D1952" i="18"/>
  <c r="D1951" i="18"/>
  <c r="D1950" i="18"/>
  <c r="D1949" i="18"/>
  <c r="D1948" i="18"/>
  <c r="D1871" i="18"/>
  <c r="D1870" i="18"/>
  <c r="D1869" i="18"/>
  <c r="D1868" i="18"/>
  <c r="D1525" i="18"/>
  <c r="D1524" i="18"/>
  <c r="D1523" i="18"/>
  <c r="D1381" i="18"/>
  <c r="D1380" i="18"/>
  <c r="D1379" i="18"/>
  <c r="D1378" i="18"/>
  <c r="D1369" i="18"/>
  <c r="D1368" i="18"/>
  <c r="D1367" i="18"/>
  <c r="D1333" i="18"/>
  <c r="D1332" i="18"/>
  <c r="D1331" i="18"/>
  <c r="D1330" i="18"/>
  <c r="D1298" i="18"/>
  <c r="D1297" i="18"/>
  <c r="D1296" i="18"/>
  <c r="D1295" i="18"/>
  <c r="D1189" i="18"/>
  <c r="D1188" i="18"/>
  <c r="D1187" i="18"/>
  <c r="D1186" i="18"/>
  <c r="D1171" i="18"/>
  <c r="D1167" i="18"/>
  <c r="D1166" i="18"/>
  <c r="D1165" i="18"/>
  <c r="D753" i="18"/>
  <c r="D752" i="18"/>
  <c r="D751" i="18"/>
  <c r="D495" i="18"/>
  <c r="D494" i="18"/>
  <c r="D493" i="18"/>
  <c r="D300" i="18"/>
  <c r="D299" i="18"/>
  <c r="D298" i="18"/>
  <c r="D2078" i="18"/>
  <c r="D2077" i="18"/>
  <c r="D2076" i="18"/>
  <c r="D1976" i="18"/>
  <c r="D1975" i="18"/>
  <c r="D1974" i="18"/>
  <c r="D1946" i="18"/>
  <c r="D1945" i="18"/>
  <c r="D1944" i="18"/>
  <c r="D1943" i="18"/>
  <c r="D1942" i="18"/>
  <c r="D1941" i="18"/>
  <c r="D1940" i="18"/>
  <c r="D1148" i="18"/>
  <c r="D1147" i="18"/>
  <c r="D1146" i="18"/>
  <c r="D771" i="18"/>
  <c r="D770" i="18"/>
  <c r="D769" i="18"/>
  <c r="D768" i="18"/>
  <c r="D322" i="18"/>
  <c r="D321" i="18"/>
  <c r="D320" i="18"/>
  <c r="D319" i="18"/>
  <c r="D240" i="18"/>
  <c r="D239" i="18"/>
  <c r="D238" i="18"/>
  <c r="D237" i="18"/>
  <c r="D2395" i="18"/>
  <c r="D2394" i="18"/>
  <c r="D2393" i="18"/>
  <c r="D2114" i="18"/>
  <c r="D2113" i="18"/>
  <c r="D2112" i="18"/>
  <c r="D1912" i="18"/>
  <c r="D1911" i="18"/>
  <c r="D1910" i="18"/>
  <c r="D1908" i="18"/>
  <c r="D1907" i="18"/>
  <c r="D1906" i="18"/>
  <c r="D1819" i="18"/>
  <c r="D1818" i="18"/>
  <c r="D1810" i="18"/>
  <c r="D1809" i="18"/>
  <c r="D1808" i="18"/>
  <c r="D1807" i="18"/>
  <c r="D1696" i="18"/>
  <c r="D1695" i="18"/>
  <c r="D1694" i="18"/>
  <c r="D1644" i="18"/>
  <c r="D1643" i="18"/>
  <c r="D1642" i="18"/>
  <c r="D1506" i="18"/>
  <c r="D1505" i="18"/>
  <c r="D1504" i="18"/>
  <c r="D1294" i="18"/>
  <c r="D1293" i="18"/>
  <c r="D1278" i="18"/>
  <c r="D1277" i="18"/>
  <c r="D1276" i="18"/>
  <c r="D863" i="18"/>
  <c r="D862" i="18"/>
  <c r="D861" i="18"/>
  <c r="D808" i="18"/>
  <c r="D807" i="18"/>
  <c r="D806" i="18"/>
  <c r="D805" i="18"/>
  <c r="D705" i="18"/>
  <c r="D704" i="18"/>
  <c r="D703" i="18"/>
  <c r="D584" i="18"/>
  <c r="D583" i="18"/>
  <c r="D582" i="18"/>
  <c r="D504" i="18"/>
  <c r="D503" i="18"/>
  <c r="D502" i="18"/>
  <c r="D501" i="18"/>
  <c r="D410" i="18"/>
  <c r="D409" i="18"/>
  <c r="D408" i="18"/>
  <c r="D407" i="18"/>
  <c r="D254" i="18"/>
  <c r="D253" i="18"/>
  <c r="D252" i="18"/>
  <c r="D251" i="18"/>
  <c r="D236" i="18"/>
  <c r="D235" i="18"/>
  <c r="D234" i="18"/>
  <c r="D233" i="18"/>
  <c r="D174" i="18"/>
  <c r="D173" i="18"/>
  <c r="D172" i="18"/>
  <c r="D171" i="18"/>
  <c r="D107" i="18"/>
  <c r="D106" i="18"/>
  <c r="D105" i="18"/>
  <c r="D1892" i="18"/>
  <c r="D1891" i="18"/>
  <c r="D1890" i="18"/>
  <c r="D1889" i="18"/>
  <c r="D1888" i="18"/>
  <c r="D1887" i="18"/>
  <c r="D1886" i="18"/>
  <c r="D1885" i="18"/>
  <c r="D1553" i="18"/>
  <c r="D1552" i="18"/>
  <c r="D1551" i="18"/>
  <c r="D1550" i="18"/>
  <c r="D796" i="18"/>
  <c r="D795" i="18"/>
  <c r="D794" i="18"/>
  <c r="D793" i="18"/>
  <c r="D102" i="18"/>
  <c r="D101" i="18"/>
  <c r="D100" i="18"/>
  <c r="D89" i="18"/>
  <c r="D2198" i="18"/>
  <c r="D2197" i="18"/>
  <c r="D2196" i="18"/>
  <c r="D2131" i="18"/>
  <c r="D1867" i="18"/>
  <c r="D1866" i="18"/>
  <c r="D1865" i="18"/>
  <c r="D1134" i="18"/>
  <c r="D1094" i="18"/>
  <c r="D1093" i="18"/>
  <c r="D1848" i="18"/>
  <c r="D1847" i="18"/>
  <c r="D1846" i="18"/>
  <c r="D1845" i="18"/>
  <c r="D2290" i="18"/>
  <c r="D2289" i="18"/>
  <c r="D2288" i="18"/>
  <c r="D2287" i="18"/>
  <c r="D2286" i="18"/>
  <c r="D2066" i="18"/>
  <c r="D2065" i="18"/>
  <c r="D2064" i="18"/>
  <c r="D2063" i="18"/>
  <c r="D2062" i="18"/>
  <c r="D1995" i="18"/>
  <c r="D1994" i="18"/>
  <c r="D1993" i="18"/>
  <c r="D1992" i="18"/>
  <c r="D1991" i="18"/>
  <c r="D1897" i="18"/>
  <c r="D1896" i="18"/>
  <c r="D1895" i="18"/>
  <c r="D1894" i="18"/>
  <c r="D1893" i="18"/>
  <c r="D1834" i="18"/>
  <c r="D1833" i="18"/>
  <c r="D1832" i="18"/>
  <c r="D1831" i="18"/>
  <c r="D1830" i="18"/>
  <c r="D1829" i="18"/>
  <c r="D1828" i="18"/>
  <c r="D1827" i="18"/>
  <c r="D1826" i="18"/>
  <c r="D1825" i="18"/>
  <c r="D1649" i="18"/>
  <c r="D1648" i="18"/>
  <c r="D1647" i="18"/>
  <c r="D1646" i="18"/>
  <c r="D1645" i="18"/>
  <c r="D1456" i="18"/>
  <c r="D1455" i="18"/>
  <c r="D1454" i="18"/>
  <c r="D1453" i="18"/>
  <c r="D1452" i="18"/>
  <c r="D1399" i="18"/>
  <c r="D1398" i="18"/>
  <c r="D1397" i="18"/>
  <c r="D1396" i="18"/>
  <c r="D1395" i="18"/>
  <c r="D1104" i="18"/>
  <c r="D1103" i="18"/>
  <c r="D1102" i="18"/>
  <c r="D1101" i="18"/>
  <c r="D1100" i="18"/>
  <c r="D1005" i="18"/>
  <c r="D1004" i="18"/>
  <c r="D1003" i="18"/>
  <c r="D1002" i="18"/>
  <c r="D1001" i="18"/>
  <c r="D905" i="18"/>
  <c r="D904" i="18"/>
  <c r="D903" i="18"/>
  <c r="D902" i="18"/>
  <c r="D901" i="18"/>
  <c r="D641" i="18"/>
  <c r="D640" i="18"/>
  <c r="D639" i="18"/>
  <c r="D638" i="18"/>
  <c r="D637" i="18"/>
  <c r="D632" i="18"/>
  <c r="D631" i="18"/>
  <c r="D630" i="18"/>
  <c r="D629" i="18"/>
  <c r="D628" i="18"/>
  <c r="D594" i="18"/>
  <c r="D593" i="18"/>
  <c r="D592" i="18"/>
  <c r="D591" i="18"/>
  <c r="D590" i="18"/>
  <c r="D523" i="18"/>
  <c r="D522" i="18"/>
  <c r="D521" i="18"/>
  <c r="D520" i="18"/>
  <c r="D519" i="18"/>
  <c r="D459" i="18"/>
  <c r="D458" i="18"/>
  <c r="D457" i="18"/>
  <c r="D456" i="18"/>
  <c r="D455" i="18"/>
  <c r="D364" i="18"/>
  <c r="D363" i="18"/>
  <c r="D362" i="18"/>
  <c r="D361" i="18"/>
  <c r="D360" i="18"/>
  <c r="D314" i="18"/>
  <c r="D313" i="18"/>
  <c r="D312" i="18"/>
  <c r="D311" i="18"/>
  <c r="D310" i="18"/>
  <c r="D2433" i="18"/>
  <c r="D2432" i="18"/>
  <c r="D2431" i="18"/>
  <c r="D2428" i="18"/>
  <c r="D2427" i="18"/>
  <c r="D2426" i="18"/>
  <c r="D2253" i="18"/>
  <c r="D2252" i="18"/>
  <c r="D2251" i="18"/>
  <c r="D2240" i="18"/>
  <c r="D2239" i="18"/>
  <c r="D2238" i="18"/>
  <c r="D1806" i="18"/>
  <c r="D1805" i="18"/>
  <c r="D1804" i="18"/>
  <c r="D1801" i="18"/>
  <c r="D1706" i="18"/>
  <c r="D1705" i="18"/>
  <c r="D1704" i="18"/>
  <c r="D1703" i="18"/>
  <c r="D1687" i="18"/>
  <c r="D1686" i="18"/>
  <c r="D1685" i="18"/>
  <c r="D1659" i="18"/>
  <c r="D1658" i="18"/>
  <c r="D1657" i="18"/>
  <c r="D1466" i="18"/>
  <c r="D1465" i="18"/>
  <c r="D1464" i="18"/>
  <c r="D1404" i="18"/>
  <c r="D1403" i="18"/>
  <c r="D1402" i="18"/>
  <c r="D859" i="18"/>
  <c r="D858" i="18"/>
  <c r="D857" i="18"/>
  <c r="D849" i="18"/>
  <c r="D848" i="18"/>
  <c r="D847" i="18"/>
  <c r="D780" i="18"/>
  <c r="D779" i="18"/>
  <c r="D778" i="18"/>
  <c r="D689" i="18"/>
  <c r="D688" i="18"/>
  <c r="D687" i="18"/>
  <c r="D415" i="18"/>
  <c r="D414" i="18"/>
  <c r="D413" i="18"/>
  <c r="D412" i="18"/>
  <c r="D355" i="18"/>
  <c r="D354" i="18"/>
  <c r="D353" i="18"/>
  <c r="D352" i="18"/>
  <c r="D350" i="18"/>
  <c r="D348" i="18"/>
  <c r="D347" i="18"/>
  <c r="D196" i="18"/>
  <c r="D150" i="18"/>
  <c r="D149" i="18"/>
  <c r="D75" i="18"/>
  <c r="D74" i="18"/>
  <c r="D73" i="18"/>
  <c r="D1794" i="18"/>
  <c r="D867" i="18"/>
  <c r="D866" i="18"/>
  <c r="D865" i="18"/>
  <c r="D1784" i="18"/>
  <c r="D1783" i="18"/>
  <c r="D1782" i="18"/>
  <c r="D1781" i="18"/>
  <c r="D1780" i="18"/>
  <c r="D1779" i="18"/>
  <c r="D1778" i="18"/>
  <c r="D1777" i="18"/>
  <c r="D1776" i="18"/>
  <c r="D1775" i="18"/>
  <c r="D1654" i="18"/>
  <c r="D1653" i="18"/>
  <c r="D1652" i="18"/>
  <c r="D1651" i="18"/>
  <c r="D1650" i="18"/>
  <c r="D739" i="18"/>
  <c r="D738" i="18"/>
  <c r="D737" i="18"/>
  <c r="D736" i="18"/>
  <c r="D735" i="18"/>
  <c r="D684" i="18"/>
  <c r="D683" i="18"/>
  <c r="D682" i="18"/>
  <c r="D681" i="18"/>
  <c r="D680" i="18"/>
  <c r="D623" i="18"/>
  <c r="D622" i="18"/>
  <c r="D621" i="18"/>
  <c r="D620" i="18"/>
  <c r="D619" i="18"/>
  <c r="D369" i="18"/>
  <c r="D368" i="18"/>
  <c r="D367" i="18"/>
  <c r="D366" i="18"/>
  <c r="D365" i="18"/>
  <c r="D2361" i="18"/>
  <c r="D2360" i="18"/>
  <c r="D2359" i="18"/>
  <c r="D2175" i="18"/>
  <c r="D2173" i="18"/>
  <c r="D2172" i="18"/>
  <c r="D1858" i="18"/>
  <c r="D1857" i="18"/>
  <c r="D1741" i="18"/>
  <c r="D1740" i="18"/>
  <c r="D1739" i="18"/>
  <c r="D1736" i="18"/>
  <c r="D1664" i="18"/>
  <c r="D1562" i="18"/>
  <c r="D1561" i="18"/>
  <c r="D1560" i="18"/>
  <c r="D1516" i="18"/>
  <c r="D1515" i="18"/>
  <c r="D1514" i="18"/>
  <c r="D1511" i="18"/>
  <c r="D1510" i="18"/>
  <c r="D1509" i="18"/>
  <c r="D1430" i="18"/>
  <c r="D1386" i="18"/>
  <c r="D1385" i="18"/>
  <c r="D1384" i="18"/>
  <c r="D1365" i="18"/>
  <c r="D1364" i="18"/>
  <c r="D1363" i="18"/>
  <c r="D1274" i="18"/>
  <c r="D1273" i="18"/>
  <c r="D1272" i="18"/>
  <c r="D1063" i="18"/>
  <c r="D1062" i="18"/>
  <c r="D1061" i="18"/>
  <c r="D1060" i="18"/>
  <c r="D1025" i="18"/>
  <c r="D920" i="18"/>
  <c r="D919" i="18"/>
  <c r="D918" i="18"/>
  <c r="D915" i="18"/>
  <c r="D914" i="18"/>
  <c r="D913" i="18"/>
  <c r="D835" i="18"/>
  <c r="D834" i="18"/>
  <c r="D833" i="18"/>
  <c r="D589" i="18"/>
  <c r="D588" i="18"/>
  <c r="D587" i="18"/>
  <c r="D541" i="18"/>
  <c r="D454" i="18"/>
  <c r="D453" i="18"/>
  <c r="D452" i="18"/>
  <c r="D451" i="18"/>
  <c r="D396" i="18"/>
  <c r="D395" i="18"/>
  <c r="D394" i="18"/>
  <c r="D393" i="18"/>
  <c r="D332" i="18"/>
  <c r="D331" i="18"/>
  <c r="D330" i="18"/>
  <c r="D329" i="18"/>
  <c r="D282" i="18"/>
  <c r="D281" i="18"/>
  <c r="D280" i="18"/>
  <c r="D279" i="18"/>
  <c r="D155" i="18"/>
  <c r="D145" i="18"/>
  <c r="D144" i="18"/>
  <c r="D143" i="18"/>
  <c r="D142" i="18"/>
  <c r="D1614" i="18"/>
  <c r="D1613" i="18"/>
  <c r="D1770" i="18"/>
  <c r="D1769" i="18"/>
  <c r="D1768" i="18"/>
  <c r="D1767" i="18"/>
  <c r="D1766" i="18"/>
  <c r="D1746" i="18"/>
  <c r="D1745" i="18"/>
  <c r="D1744" i="18"/>
  <c r="D1743" i="18"/>
  <c r="D1742" i="18"/>
  <c r="D1597" i="18"/>
  <c r="D1596" i="18"/>
  <c r="D1595" i="18"/>
  <c r="D1594" i="18"/>
  <c r="D1593" i="18"/>
  <c r="D1158" i="18"/>
  <c r="D1113" i="18"/>
  <c r="D1112" i="18"/>
  <c r="D1111" i="18"/>
  <c r="D1110" i="18"/>
  <c r="D1109" i="18"/>
  <c r="D406" i="18"/>
  <c r="D402" i="18"/>
  <c r="D116" i="18"/>
  <c r="D115" i="18"/>
  <c r="D114" i="18"/>
  <c r="D113" i="18"/>
  <c r="D112" i="18"/>
  <c r="D2405" i="18"/>
  <c r="D2404" i="18"/>
  <c r="D2403" i="18"/>
  <c r="D2341" i="18"/>
  <c r="D2340" i="18"/>
  <c r="D2339" i="18"/>
  <c r="D2281" i="18"/>
  <c r="D2235" i="18"/>
  <c r="D2234" i="18"/>
  <c r="D2233" i="18"/>
  <c r="D2127" i="18"/>
  <c r="D2126" i="18"/>
  <c r="D2125" i="18"/>
  <c r="D1938" i="18"/>
  <c r="D1937" i="18"/>
  <c r="D1936" i="18"/>
  <c r="D1880" i="18"/>
  <c r="D1879" i="18"/>
  <c r="D1878" i="18"/>
  <c r="D1824" i="18"/>
  <c r="D1823" i="18"/>
  <c r="D1822" i="18"/>
  <c r="D1674" i="18"/>
  <c r="D1673" i="18"/>
  <c r="D1672" i="18"/>
  <c r="D1592" i="18"/>
  <c r="D1591" i="18"/>
  <c r="D1590" i="18"/>
  <c r="D1476" i="18"/>
  <c r="D1475" i="18"/>
  <c r="D1474" i="18"/>
  <c r="D1471" i="18"/>
  <c r="D1470" i="18"/>
  <c r="D1469" i="18"/>
  <c r="D1468" i="18"/>
  <c r="D1425" i="18"/>
  <c r="D1424" i="18"/>
  <c r="D1423" i="18"/>
  <c r="D1303" i="18"/>
  <c r="D1302" i="18"/>
  <c r="D1301" i="18"/>
  <c r="D1163" i="18"/>
  <c r="D1068" i="18"/>
  <c r="D1067" i="18"/>
  <c r="D1066" i="18"/>
  <c r="D1054" i="18"/>
  <c r="D1053" i="18"/>
  <c r="D1052" i="18"/>
  <c r="D1051" i="18"/>
  <c r="D1049" i="18"/>
  <c r="D1048" i="18"/>
  <c r="D1047" i="18"/>
  <c r="D1044" i="18"/>
  <c r="D1043" i="18"/>
  <c r="D1042" i="18"/>
  <c r="D1039" i="18"/>
  <c r="D1038" i="18"/>
  <c r="D1037" i="18"/>
  <c r="D1015" i="18"/>
  <c r="D1014" i="18"/>
  <c r="D1013" i="18"/>
  <c r="D995" i="18"/>
  <c r="D994" i="18"/>
  <c r="D993" i="18"/>
  <c r="D943" i="18"/>
  <c r="D942" i="18"/>
  <c r="D941" i="18"/>
  <c r="D744" i="18"/>
  <c r="D743" i="18"/>
  <c r="D742" i="18"/>
  <c r="D734" i="18"/>
  <c r="D733" i="18"/>
  <c r="D732" i="18"/>
  <c r="D710" i="18"/>
  <c r="D709" i="18"/>
  <c r="D708" i="18"/>
  <c r="D509" i="18"/>
  <c r="D508" i="18"/>
  <c r="D507" i="18"/>
  <c r="D506" i="18"/>
  <c r="D500" i="18"/>
  <c r="D499" i="18"/>
  <c r="D498" i="18"/>
  <c r="D497" i="18"/>
  <c r="D468" i="18"/>
  <c r="D467" i="18"/>
  <c r="D466" i="18"/>
  <c r="D465" i="18"/>
  <c r="D245" i="18"/>
  <c r="D244" i="18"/>
  <c r="D243" i="18"/>
  <c r="D242" i="18"/>
  <c r="D228" i="18"/>
  <c r="D227" i="18"/>
  <c r="D226" i="18"/>
  <c r="D225" i="18"/>
  <c r="D58" i="18"/>
  <c r="D57" i="18"/>
  <c r="D56" i="18"/>
  <c r="D55" i="18"/>
  <c r="D33" i="18"/>
  <c r="D32" i="18"/>
  <c r="D31" i="18"/>
  <c r="D30" i="18"/>
  <c r="D2210" i="18"/>
  <c r="D2209" i="18"/>
  <c r="D2208" i="18"/>
  <c r="D2207" i="18"/>
  <c r="D1412" i="18"/>
  <c r="D1411" i="18"/>
  <c r="D1410" i="18"/>
  <c r="D1409" i="18"/>
  <c r="D784" i="18"/>
  <c r="D783" i="18"/>
  <c r="D782" i="18"/>
  <c r="D781" i="18"/>
  <c r="D2409" i="18"/>
  <c r="D2408" i="18"/>
  <c r="D2407" i="18"/>
  <c r="D2118" i="18"/>
  <c r="D2117" i="18"/>
  <c r="D2116" i="18"/>
  <c r="D1394" i="18"/>
  <c r="D1393" i="18"/>
  <c r="D1392" i="18"/>
  <c r="D1391" i="18"/>
  <c r="D1390" i="18"/>
  <c r="D1389" i="18"/>
  <c r="D1388" i="18"/>
  <c r="D291" i="18"/>
  <c r="D290" i="18"/>
  <c r="D289" i="18"/>
  <c r="D53" i="18"/>
  <c r="D52" i="18"/>
  <c r="D51" i="18"/>
  <c r="D1788" i="18"/>
  <c r="D1787" i="18"/>
  <c r="D1786" i="18"/>
  <c r="D1502" i="18"/>
  <c r="D1501" i="18"/>
  <c r="D1500" i="18"/>
  <c r="D1346" i="18"/>
  <c r="D1345" i="18"/>
  <c r="D1344" i="18"/>
  <c r="D1342" i="18"/>
  <c r="D1341" i="18"/>
  <c r="D1237" i="18"/>
  <c r="D976" i="18"/>
  <c r="D975" i="18"/>
  <c r="D974" i="18"/>
  <c r="D1315" i="18"/>
  <c r="D1314" i="18"/>
  <c r="D1313" i="18"/>
  <c r="D1312" i="18"/>
  <c r="D1215" i="18"/>
  <c r="D1214" i="18"/>
  <c r="D1213" i="18"/>
  <c r="D1212" i="18"/>
  <c r="D1286" i="18"/>
  <c r="D1285" i="18"/>
  <c r="D1282" i="18"/>
  <c r="D1185" i="18"/>
  <c r="D1184" i="18"/>
  <c r="D1130" i="18"/>
  <c r="D1129" i="18"/>
  <c r="D111" i="18"/>
  <c r="D110" i="18"/>
  <c r="D2244" i="18"/>
  <c r="D2243" i="18"/>
  <c r="D2242" i="18"/>
  <c r="D2241" i="18"/>
  <c r="D1622" i="18"/>
  <c r="D1621" i="18"/>
  <c r="D1620" i="18"/>
  <c r="D1619" i="18"/>
  <c r="D1262" i="18"/>
  <c r="D691" i="18"/>
  <c r="D1241" i="18"/>
  <c r="D1240" i="18"/>
  <c r="D1239" i="18"/>
  <c r="D1238" i="18"/>
  <c r="D2189" i="18"/>
  <c r="D2188" i="18"/>
  <c r="D2187" i="18"/>
  <c r="D2186" i="18"/>
  <c r="D2003" i="18"/>
  <c r="D2002" i="18"/>
  <c r="D2001" i="18"/>
  <c r="D2000" i="18"/>
  <c r="D1920" i="18"/>
  <c r="D1919" i="18"/>
  <c r="D1918" i="18"/>
  <c r="D1917" i="18"/>
  <c r="D1792" i="18"/>
  <c r="D1791" i="18"/>
  <c r="D1790" i="18"/>
  <c r="D1789" i="18"/>
  <c r="D1774" i="18"/>
  <c r="D1773" i="18"/>
  <c r="D1772" i="18"/>
  <c r="D1439" i="18"/>
  <c r="D1438" i="18"/>
  <c r="D1437" i="18"/>
  <c r="D1436" i="18"/>
  <c r="D1290" i="18"/>
  <c r="D1289" i="18"/>
  <c r="D1288" i="18"/>
  <c r="D1287" i="18"/>
  <c r="D1233" i="18"/>
  <c r="D1232" i="18"/>
  <c r="D1231" i="18"/>
  <c r="D1230" i="18"/>
  <c r="D1086" i="18"/>
  <c r="D1085" i="18"/>
  <c r="D1084" i="18"/>
  <c r="D1083" i="18"/>
  <c r="D657" i="18"/>
  <c r="D656" i="18"/>
  <c r="D655" i="18"/>
  <c r="D463" i="18"/>
  <c r="D462" i="18"/>
  <c r="D461" i="18"/>
  <c r="D178" i="18"/>
  <c r="D177" i="18"/>
  <c r="D176" i="18"/>
  <c r="D1206" i="18"/>
  <c r="D1205" i="18"/>
  <c r="D1204" i="18"/>
  <c r="D1202" i="18"/>
  <c r="D1201" i="18"/>
  <c r="D1200" i="18"/>
  <c r="D1199" i="18"/>
  <c r="D2356" i="18"/>
  <c r="D2355" i="18"/>
  <c r="D2354" i="18"/>
  <c r="D2336" i="18"/>
  <c r="D2326" i="18"/>
  <c r="D2325" i="18"/>
  <c r="D2324" i="18"/>
  <c r="D2321" i="18"/>
  <c r="D2320" i="18"/>
  <c r="D2319" i="18"/>
  <c r="D2295" i="18"/>
  <c r="D2294" i="18"/>
  <c r="D2194" i="18"/>
  <c r="D2193" i="18"/>
  <c r="D2192" i="18"/>
  <c r="D2180" i="18"/>
  <c r="D2110" i="18"/>
  <c r="D2109" i="18"/>
  <c r="D2108" i="18"/>
  <c r="D2100" i="18"/>
  <c r="D2099" i="18"/>
  <c r="D2098" i="18"/>
  <c r="D2052" i="18"/>
  <c r="D2051" i="18"/>
  <c r="D2050" i="18"/>
  <c r="D2047" i="18"/>
  <c r="D2046" i="18"/>
  <c r="D2045" i="18"/>
  <c r="D1981" i="18"/>
  <c r="D1980" i="18"/>
  <c r="D1979" i="18"/>
  <c r="D1978" i="18"/>
  <c r="D1972" i="18"/>
  <c r="D1971" i="18"/>
  <c r="D1970" i="18"/>
  <c r="D1959" i="18"/>
  <c r="D1958" i="18"/>
  <c r="D1957" i="18"/>
  <c r="D1904" i="18"/>
  <c r="D1903" i="18"/>
  <c r="D1902" i="18"/>
  <c r="D1853" i="18"/>
  <c r="D1852" i="18"/>
  <c r="D1851" i="18"/>
  <c r="D1844" i="18"/>
  <c r="D1843" i="18"/>
  <c r="D1842" i="18"/>
  <c r="D1839" i="18"/>
  <c r="D1838" i="18"/>
  <c r="D1837" i="18"/>
  <c r="D1836" i="18"/>
  <c r="D1765" i="18"/>
  <c r="D1764" i="18"/>
  <c r="D1763" i="18"/>
  <c r="D1760" i="18"/>
  <c r="D1692" i="18"/>
  <c r="D1691" i="18"/>
  <c r="D1690" i="18"/>
  <c r="D1669" i="18"/>
  <c r="D1668" i="18"/>
  <c r="D1667" i="18"/>
  <c r="D1549" i="18"/>
  <c r="D1548" i="18"/>
  <c r="D1547" i="18"/>
  <c r="D1539" i="18"/>
  <c r="D1538" i="18"/>
  <c r="D1537" i="18"/>
  <c r="D1521" i="18"/>
  <c r="D1519" i="18"/>
  <c r="D1435" i="18"/>
  <c r="D1434" i="18"/>
  <c r="D1433" i="18"/>
  <c r="D1351" i="18"/>
  <c r="D1320" i="18"/>
  <c r="D1319" i="18"/>
  <c r="D1318" i="18"/>
  <c r="D1211" i="18"/>
  <c r="D1210" i="18"/>
  <c r="D1209" i="18"/>
  <c r="D1181" i="18"/>
  <c r="D1180" i="18"/>
  <c r="D1179" i="18"/>
  <c r="D1178" i="18"/>
  <c r="D1176" i="18"/>
  <c r="D1175" i="18"/>
  <c r="D1174" i="18"/>
  <c r="D1153" i="18"/>
  <c r="D1152" i="18"/>
  <c r="D1151" i="18"/>
  <c r="D1144" i="18"/>
  <c r="D1143" i="18"/>
  <c r="D1142" i="18"/>
  <c r="D1099" i="18"/>
  <c r="D1098" i="18"/>
  <c r="D1077" i="18"/>
  <c r="D1076" i="18"/>
  <c r="D1075" i="18"/>
  <c r="D1030" i="18"/>
  <c r="D1010" i="18"/>
  <c r="D990" i="18"/>
  <c r="D989" i="18"/>
  <c r="D988" i="18"/>
  <c r="D948" i="18"/>
  <c r="D930" i="18"/>
  <c r="D929" i="18"/>
  <c r="D928" i="18"/>
  <c r="D822" i="18"/>
  <c r="D821" i="18"/>
  <c r="D820" i="18"/>
  <c r="D819" i="18"/>
  <c r="D763" i="18"/>
  <c r="D762" i="18"/>
  <c r="D761" i="18"/>
  <c r="D758" i="18"/>
  <c r="D757" i="18"/>
  <c r="D756" i="18"/>
  <c r="D749" i="18"/>
  <c r="D748" i="18"/>
  <c r="D747" i="18"/>
  <c r="D613" i="18"/>
  <c r="D612" i="18"/>
  <c r="D611" i="18"/>
  <c r="D572" i="18"/>
  <c r="D571" i="18"/>
  <c r="D570" i="18"/>
  <c r="D567" i="18"/>
  <c r="D566" i="18"/>
  <c r="D565" i="18"/>
  <c r="D546" i="18"/>
  <c r="D545" i="18"/>
  <c r="D544" i="18"/>
  <c r="D491" i="18"/>
  <c r="D485" i="18"/>
  <c r="D483" i="18"/>
  <c r="D374" i="18"/>
  <c r="D341" i="18"/>
  <c r="D340" i="18"/>
  <c r="D339" i="18"/>
  <c r="D338" i="18"/>
  <c r="D327" i="18"/>
  <c r="D326" i="18"/>
  <c r="D325" i="18"/>
  <c r="D263" i="18"/>
  <c r="D262" i="18"/>
  <c r="D261" i="18"/>
  <c r="D260" i="18"/>
  <c r="D250" i="18"/>
  <c r="D249" i="18"/>
  <c r="D248" i="18"/>
  <c r="D247" i="18"/>
  <c r="D191" i="18"/>
  <c r="D190" i="18"/>
  <c r="D189" i="18"/>
  <c r="D188" i="18"/>
  <c r="D170" i="18"/>
  <c r="D169" i="18"/>
  <c r="D168" i="18"/>
  <c r="D167" i="18"/>
  <c r="D165" i="18"/>
  <c r="D164" i="18"/>
  <c r="D163" i="18"/>
  <c r="D162" i="18"/>
  <c r="D160" i="18"/>
  <c r="D159" i="18"/>
  <c r="D158" i="18"/>
  <c r="D157" i="18"/>
  <c r="D140" i="18"/>
  <c r="D139" i="18"/>
  <c r="D138" i="18"/>
  <c r="D137" i="18"/>
  <c r="D121" i="18"/>
  <c r="D120" i="18"/>
  <c r="D119" i="18"/>
  <c r="D118" i="18"/>
  <c r="D94" i="18"/>
  <c r="D93" i="18"/>
  <c r="D92" i="18"/>
  <c r="D91" i="18"/>
  <c r="D81" i="18"/>
  <c r="D28" i="18"/>
  <c r="D27" i="18"/>
  <c r="D26" i="18"/>
  <c r="D25" i="18"/>
  <c r="D11" i="18"/>
  <c r="D10" i="18"/>
  <c r="D9" i="18"/>
  <c r="D8" i="18"/>
  <c r="D1072" i="18"/>
  <c r="D382" i="18"/>
  <c r="D381" i="18"/>
  <c r="D380" i="18"/>
  <c r="D980" i="18"/>
  <c r="D125" i="18"/>
  <c r="D2304" i="18"/>
  <c r="D2303" i="18"/>
  <c r="D2302" i="18"/>
  <c r="D2157" i="18"/>
  <c r="D2156" i="18"/>
  <c r="D2155" i="18"/>
  <c r="D1259" i="18"/>
  <c r="D972" i="18"/>
  <c r="D971" i="18"/>
  <c r="D970" i="18"/>
  <c r="D536" i="18"/>
  <c r="D535" i="18"/>
  <c r="D534" i="18"/>
  <c r="D135" i="18"/>
  <c r="D99" i="18"/>
  <c r="D98" i="18"/>
  <c r="D97" i="18"/>
  <c r="D934" i="18"/>
  <c r="D933" i="18"/>
  <c r="D932" i="18"/>
  <c r="D931" i="18"/>
  <c r="D204" i="18"/>
  <c r="D203" i="18"/>
  <c r="D202" i="18"/>
  <c r="D201" i="18"/>
  <c r="D2346" i="18"/>
  <c r="D2345" i="18"/>
  <c r="D2344" i="18"/>
  <c r="D910" i="18"/>
  <c r="D909" i="18"/>
  <c r="D900" i="18"/>
  <c r="D899" i="18"/>
  <c r="D898" i="18"/>
  <c r="D872" i="18"/>
  <c r="D599" i="18"/>
  <c r="D598" i="18"/>
  <c r="D597" i="18"/>
  <c r="D287" i="18"/>
  <c r="D272" i="18"/>
  <c r="D271" i="18"/>
  <c r="D270" i="18"/>
  <c r="D269" i="18"/>
  <c r="D223" i="18"/>
  <c r="D222" i="18"/>
  <c r="D221" i="18"/>
  <c r="D220" i="18"/>
  <c r="D880" i="18"/>
  <c r="D879" i="18"/>
  <c r="D878" i="18"/>
  <c r="D877" i="18"/>
  <c r="D701" i="18"/>
  <c r="D649" i="18"/>
  <c r="D648" i="18"/>
  <c r="D647" i="18"/>
  <c r="D646" i="18"/>
  <c r="D85" i="18"/>
  <c r="D84" i="18"/>
  <c r="D83" i="18"/>
  <c r="D82" i="18"/>
  <c r="D2373" i="18"/>
  <c r="D2372" i="18"/>
  <c r="D2371" i="18"/>
  <c r="D2370" i="18"/>
  <c r="D1489" i="18"/>
  <c r="D1488" i="18"/>
  <c r="D1487" i="18"/>
  <c r="D1486" i="18"/>
  <c r="D767" i="18"/>
  <c r="D766" i="18"/>
  <c r="D765" i="18"/>
  <c r="D764" i="18"/>
  <c r="D1932" i="18"/>
  <c r="D1701" i="18"/>
  <c r="D1700" i="18"/>
  <c r="D1699" i="18"/>
  <c r="D1543" i="18"/>
  <c r="D1542" i="18"/>
  <c r="D967" i="18"/>
  <c r="D893" i="18"/>
  <c r="D729" i="18"/>
  <c r="D728" i="18"/>
  <c r="D727" i="18"/>
  <c r="D724" i="18"/>
  <c r="D723" i="18"/>
  <c r="D722" i="18"/>
  <c r="D679" i="18"/>
  <c r="D401" i="18"/>
  <c r="D400" i="18"/>
  <c r="D399" i="18"/>
  <c r="D391" i="18"/>
  <c r="D390" i="18"/>
  <c r="D389" i="18"/>
  <c r="D2105" i="18"/>
  <c r="D1602" i="18"/>
  <c r="D1601" i="18"/>
  <c r="D1600" i="18"/>
  <c r="D1599" i="18"/>
  <c r="D1598" i="18"/>
  <c r="D608" i="18"/>
  <c r="D607" i="18"/>
  <c r="D606" i="18"/>
  <c r="D605" i="18"/>
  <c r="D604" i="18"/>
  <c r="D527" i="18"/>
  <c r="D526" i="18"/>
  <c r="D525" i="18"/>
  <c r="D524" i="18"/>
  <c r="D2299" i="18"/>
  <c r="D2298" i="18"/>
  <c r="D1924" i="18"/>
  <c r="D1923" i="18"/>
  <c r="D1922" i="18"/>
  <c r="D1921" i="18"/>
  <c r="D1916" i="18"/>
  <c r="D1915" i="18"/>
  <c r="D1914" i="18"/>
  <c r="D1710" i="18"/>
  <c r="D1709" i="18"/>
  <c r="D1708" i="18"/>
  <c r="D1606" i="18"/>
  <c r="D1605" i="18"/>
  <c r="D1604" i="18"/>
  <c r="D1603" i="18"/>
  <c r="D1587" i="18"/>
  <c r="D1586" i="18"/>
  <c r="D1585" i="18"/>
  <c r="D1584" i="18"/>
  <c r="D1579" i="18"/>
  <c r="D1578" i="18"/>
  <c r="D1577" i="18"/>
  <c r="D1485" i="18"/>
  <c r="D1484" i="18"/>
  <c r="D1483" i="18"/>
  <c r="D1482" i="18"/>
  <c r="D1451" i="18"/>
  <c r="D1450" i="18"/>
  <c r="D1449" i="18"/>
  <c r="D1360" i="18"/>
  <c r="D1359" i="18"/>
  <c r="D1358" i="18"/>
  <c r="D1357" i="18"/>
  <c r="D1245" i="18"/>
  <c r="D1244" i="18"/>
  <c r="D1034" i="18"/>
  <c r="D1033" i="18"/>
  <c r="D1032" i="18"/>
  <c r="D1031" i="18"/>
  <c r="D839" i="18"/>
  <c r="D838" i="18"/>
  <c r="D837" i="18"/>
  <c r="D603" i="18"/>
  <c r="D602" i="18"/>
  <c r="D601" i="18"/>
  <c r="D600" i="18"/>
  <c r="D513" i="18"/>
  <c r="D512" i="18"/>
  <c r="D511" i="18"/>
  <c r="D441" i="18"/>
  <c r="D440" i="18"/>
  <c r="D439" i="18"/>
  <c r="D437" i="18"/>
  <c r="D436" i="18"/>
  <c r="D435" i="18"/>
  <c r="D434" i="18"/>
  <c r="D378" i="18"/>
  <c r="D377" i="18"/>
  <c r="D376" i="18"/>
  <c r="D232" i="18"/>
  <c r="D231" i="18"/>
  <c r="D230" i="18"/>
  <c r="D229" i="18"/>
  <c r="D70" i="18"/>
  <c r="D69" i="18"/>
  <c r="D68" i="18"/>
  <c r="D423" i="18"/>
  <c r="D422" i="18"/>
  <c r="D421" i="18"/>
  <c r="D420" i="18"/>
  <c r="D267" i="18"/>
  <c r="D266" i="18"/>
  <c r="D265" i="18"/>
  <c r="D264" i="18"/>
  <c r="D1534" i="18"/>
  <c r="D1533" i="18"/>
  <c r="D1531" i="18"/>
  <c r="D1493" i="18"/>
  <c r="D1492" i="18"/>
  <c r="D1491" i="18"/>
  <c r="D1490" i="18"/>
  <c r="D792" i="18"/>
  <c r="D791" i="18"/>
  <c r="D790" i="18"/>
  <c r="D789" i="18"/>
  <c r="D345" i="18"/>
  <c r="D344" i="18"/>
  <c r="D343" i="18"/>
  <c r="D258" i="18"/>
  <c r="D257" i="18"/>
  <c r="D198" i="18"/>
  <c r="D197" i="18"/>
  <c r="D2152" i="18"/>
  <c r="D2151" i="18"/>
  <c r="D2150" i="18"/>
  <c r="D2149" i="18"/>
  <c r="D1618" i="18"/>
  <c r="D957" i="18"/>
  <c r="D956" i="18"/>
  <c r="D955" i="18"/>
  <c r="D954" i="18"/>
  <c r="D49" i="18"/>
  <c r="D37" i="18"/>
  <c r="D36" i="18"/>
  <c r="D35" i="18"/>
  <c r="D34" i="18"/>
  <c r="D2248" i="18"/>
  <c r="D2247" i="18"/>
  <c r="D2246" i="18"/>
  <c r="D2245" i="18"/>
  <c r="D1884" i="18"/>
  <c r="D1883" i="18"/>
  <c r="D1882" i="18"/>
  <c r="D1881" i="18"/>
  <c r="D1610" i="18"/>
  <c r="D1609" i="18"/>
  <c r="D1608" i="18"/>
  <c r="D1607" i="18"/>
  <c r="D1575" i="18"/>
  <c r="D1574" i="18"/>
  <c r="D1447" i="18"/>
  <c r="D1446" i="18"/>
  <c r="D1445" i="18"/>
  <c r="D1416" i="18"/>
  <c r="D1415" i="18"/>
  <c r="D1414" i="18"/>
  <c r="D1413" i="18"/>
  <c r="D1126" i="18"/>
  <c r="D1125" i="18"/>
  <c r="D1124" i="18"/>
  <c r="D1123" i="18"/>
  <c r="D826" i="18"/>
  <c r="D825" i="18"/>
  <c r="D824" i="18"/>
  <c r="D719" i="18"/>
  <c r="D718" i="18"/>
  <c r="D717" i="18"/>
  <c r="D716" i="18"/>
  <c r="D627" i="18"/>
  <c r="D626" i="18"/>
  <c r="D625" i="18"/>
  <c r="D575" i="18"/>
  <c r="D574" i="18"/>
  <c r="D186" i="18"/>
  <c r="D185" i="18"/>
  <c r="D184" i="18"/>
  <c r="D23" i="18"/>
  <c r="D19" i="18"/>
  <c r="D18" i="18"/>
  <c r="D17" i="18"/>
  <c r="D15" i="18"/>
  <c r="D13" i="18"/>
  <c r="AH31" i="1"/>
  <c r="AH30" i="1"/>
  <c r="AH29" i="1"/>
  <c r="AH28" i="1"/>
  <c r="AH27" i="1"/>
  <c r="AH26" i="1"/>
  <c r="AH25" i="1"/>
  <c r="AH24" i="1"/>
  <c r="AH23" i="1"/>
  <c r="AH22" i="1"/>
  <c r="AH21" i="1"/>
  <c r="AH20" i="1"/>
  <c r="AH19" i="1"/>
  <c r="AH18" i="1"/>
  <c r="AH17" i="1"/>
  <c r="AH16" i="1"/>
  <c r="AH15" i="1"/>
  <c r="AH32" i="1"/>
  <c r="C40" i="11"/>
  <c r="C13" i="11"/>
  <c r="C12" i="11"/>
  <c r="C11" i="11"/>
  <c r="C10" i="11"/>
  <c r="C2" i="16"/>
  <c r="C3" i="16"/>
  <c r="C4" i="16"/>
  <c r="H2" i="16"/>
  <c r="H3" i="16"/>
  <c r="H4" i="16"/>
  <c r="B5" i="16"/>
  <c r="C5" i="16"/>
  <c r="H5" i="16"/>
  <c r="C6" i="16"/>
  <c r="H6" i="16"/>
  <c r="C7" i="16"/>
  <c r="H7" i="16"/>
  <c r="C8" i="16"/>
  <c r="H8" i="16"/>
  <c r="H9" i="16"/>
  <c r="C10" i="16"/>
  <c r="H10" i="16"/>
  <c r="C11" i="16"/>
  <c r="H11" i="16"/>
  <c r="B12" i="16"/>
  <c r="C12" i="16"/>
  <c r="H12" i="16"/>
  <c r="C13" i="16"/>
  <c r="H13" i="16"/>
  <c r="C14" i="16"/>
  <c r="H14" i="16"/>
  <c r="C15" i="16"/>
  <c r="H15" i="16"/>
  <c r="C16" i="16"/>
  <c r="H16" i="16"/>
  <c r="C17" i="16"/>
  <c r="H17" i="16"/>
  <c r="C18" i="16"/>
  <c r="H18" i="16"/>
  <c r="C19" i="16"/>
  <c r="H19" i="16"/>
  <c r="C20" i="16"/>
  <c r="H20" i="16"/>
  <c r="C21" i="16"/>
  <c r="H21" i="16"/>
  <c r="C22" i="16"/>
  <c r="H22" i="16"/>
  <c r="C23" i="16"/>
  <c r="H23" i="16"/>
  <c r="C24" i="16"/>
  <c r="H24" i="16"/>
  <c r="C25" i="16"/>
  <c r="H25" i="16"/>
  <c r="C26" i="16"/>
  <c r="H26" i="16"/>
  <c r="C27" i="16"/>
  <c r="H27" i="16"/>
  <c r="C28" i="16"/>
  <c r="H28" i="16"/>
  <c r="C29" i="16"/>
  <c r="H29" i="16"/>
  <c r="C30" i="16"/>
  <c r="H30" i="16"/>
  <c r="C31" i="16"/>
  <c r="H31" i="16"/>
  <c r="C32" i="16"/>
  <c r="H32" i="16"/>
  <c r="C33" i="16"/>
  <c r="H33" i="16"/>
  <c r="C34" i="16"/>
  <c r="H34" i="16"/>
  <c r="C35" i="16"/>
  <c r="H35" i="16"/>
  <c r="C36" i="16"/>
  <c r="H36" i="16"/>
  <c r="C37" i="16"/>
  <c r="H37" i="16"/>
  <c r="C38" i="16"/>
  <c r="H38" i="16"/>
  <c r="C39" i="16"/>
  <c r="H39" i="16"/>
  <c r="C40" i="16"/>
  <c r="H40" i="16"/>
  <c r="C41" i="16"/>
  <c r="H41" i="16"/>
  <c r="C42" i="16"/>
  <c r="H42" i="16"/>
  <c r="C43" i="16"/>
  <c r="H43" i="16"/>
  <c r="C44" i="16"/>
  <c r="H44" i="16"/>
  <c r="C45" i="16"/>
  <c r="H45" i="16"/>
  <c r="C46" i="16"/>
  <c r="H46" i="16"/>
  <c r="C47" i="16"/>
  <c r="H47" i="16"/>
  <c r="C48" i="16"/>
  <c r="H48" i="16"/>
  <c r="C49" i="16"/>
  <c r="H49" i="16"/>
  <c r="C50" i="16"/>
  <c r="H50" i="16"/>
  <c r="C51" i="16"/>
  <c r="H51" i="16"/>
  <c r="C52" i="16"/>
  <c r="H52" i="16"/>
  <c r="C53" i="16"/>
  <c r="H53" i="16"/>
  <c r="C54" i="16"/>
  <c r="H54" i="16"/>
  <c r="C55" i="16"/>
  <c r="H55" i="16"/>
  <c r="C56" i="16"/>
  <c r="H56" i="16"/>
  <c r="C57" i="16"/>
  <c r="H57" i="16"/>
  <c r="B58" i="16"/>
  <c r="C58" i="16"/>
  <c r="H58" i="16"/>
  <c r="C59" i="16"/>
  <c r="H59" i="16"/>
  <c r="B60" i="16"/>
  <c r="C60" i="16"/>
  <c r="H60" i="16"/>
  <c r="C61" i="16"/>
  <c r="H61" i="16"/>
  <c r="C62" i="16"/>
  <c r="H62" i="16"/>
  <c r="C63" i="16"/>
  <c r="H63" i="16"/>
  <c r="C64" i="16"/>
  <c r="H64" i="16"/>
  <c r="C65" i="16"/>
  <c r="H65" i="16"/>
  <c r="C66" i="16"/>
  <c r="H66" i="16"/>
  <c r="C67" i="16"/>
  <c r="H67" i="16"/>
  <c r="C68" i="16"/>
  <c r="H68" i="16"/>
  <c r="C69" i="16"/>
  <c r="H69" i="16"/>
  <c r="C70" i="16"/>
  <c r="H70" i="16"/>
  <c r="C71" i="16"/>
  <c r="H71" i="16"/>
  <c r="C72" i="16"/>
  <c r="H72" i="16"/>
  <c r="C73" i="16"/>
  <c r="H73" i="16"/>
  <c r="C74" i="16"/>
  <c r="H74" i="16"/>
  <c r="C75" i="16"/>
  <c r="H75" i="16"/>
  <c r="C76" i="16"/>
  <c r="H76" i="16"/>
  <c r="C77" i="16"/>
  <c r="H77" i="16"/>
  <c r="C78" i="16"/>
  <c r="H78" i="16"/>
  <c r="C79" i="16"/>
  <c r="H79" i="16"/>
  <c r="C80" i="16"/>
  <c r="H80" i="16"/>
  <c r="C81" i="16"/>
  <c r="H81" i="16"/>
  <c r="C82" i="16"/>
  <c r="H82" i="16"/>
  <c r="C83" i="16"/>
  <c r="H83" i="16"/>
  <c r="C84" i="16"/>
  <c r="H84" i="16"/>
  <c r="C85" i="16"/>
  <c r="H85" i="16"/>
  <c r="C86" i="16"/>
  <c r="H86" i="16"/>
  <c r="C87" i="16"/>
  <c r="H87" i="16"/>
  <c r="C88" i="16"/>
  <c r="H88" i="16"/>
  <c r="C89" i="16"/>
  <c r="H89" i="16"/>
  <c r="C90" i="16"/>
  <c r="H90" i="16"/>
  <c r="C91" i="16"/>
  <c r="H91" i="16"/>
  <c r="C92" i="16"/>
  <c r="H92" i="16"/>
  <c r="C93" i="16"/>
  <c r="H93" i="16"/>
  <c r="B94" i="16"/>
  <c r="C94" i="16"/>
  <c r="H94" i="16"/>
  <c r="C95" i="16"/>
  <c r="H95" i="16"/>
  <c r="C96" i="16"/>
  <c r="H96" i="16"/>
  <c r="C97" i="16"/>
  <c r="H97" i="16"/>
  <c r="B98" i="16"/>
  <c r="C98" i="16"/>
  <c r="H98" i="16"/>
  <c r="C99" i="16"/>
  <c r="H99" i="16"/>
  <c r="C100" i="16"/>
  <c r="H100" i="16"/>
  <c r="C101" i="16"/>
  <c r="H101" i="16"/>
  <c r="C102" i="16"/>
  <c r="H102" i="16"/>
  <c r="C103" i="16"/>
  <c r="H103" i="16"/>
  <c r="C104" i="16"/>
  <c r="H104" i="16"/>
  <c r="C105" i="16"/>
  <c r="H105" i="16"/>
  <c r="C106" i="16"/>
  <c r="H106" i="16"/>
  <c r="C107" i="16"/>
  <c r="H107" i="16"/>
  <c r="C108" i="16"/>
  <c r="H108" i="16"/>
  <c r="C109" i="16"/>
  <c r="H109" i="16"/>
  <c r="C110" i="16"/>
  <c r="H110" i="16"/>
  <c r="C111" i="16"/>
  <c r="H111" i="16"/>
  <c r="C112" i="16"/>
  <c r="H112" i="16"/>
  <c r="C113" i="16"/>
  <c r="H113" i="16"/>
  <c r="C114" i="16"/>
  <c r="H114" i="16"/>
  <c r="C115" i="16"/>
  <c r="H115" i="16"/>
  <c r="C116" i="16"/>
  <c r="H116" i="16"/>
  <c r="B117" i="16"/>
  <c r="C117" i="16"/>
  <c r="H117" i="16"/>
  <c r="C118" i="16"/>
  <c r="H118" i="16"/>
  <c r="C119" i="16"/>
  <c r="H119" i="16"/>
  <c r="C120" i="16"/>
  <c r="H120" i="16"/>
  <c r="C121" i="16"/>
  <c r="H121" i="16"/>
  <c r="C122" i="16"/>
  <c r="H122" i="16"/>
  <c r="C123" i="16"/>
  <c r="H123" i="16"/>
  <c r="C124" i="16"/>
  <c r="H124" i="16"/>
  <c r="C125" i="16"/>
  <c r="H125" i="16"/>
  <c r="C126" i="16"/>
  <c r="H126" i="16"/>
  <c r="C127" i="16"/>
  <c r="H127" i="16"/>
  <c r="C128" i="16"/>
  <c r="H128" i="16"/>
  <c r="C129" i="16"/>
  <c r="H129" i="16"/>
  <c r="C130" i="16"/>
  <c r="H130" i="16"/>
  <c r="C131" i="16"/>
  <c r="H131" i="16"/>
  <c r="C132" i="16"/>
  <c r="H132" i="16"/>
  <c r="C133" i="16"/>
  <c r="H133" i="16"/>
  <c r="C134" i="16"/>
  <c r="H134" i="16"/>
  <c r="B135" i="16"/>
  <c r="C135" i="16"/>
  <c r="H135" i="16"/>
  <c r="C136" i="16"/>
  <c r="H136" i="16"/>
  <c r="C137" i="16"/>
  <c r="H137" i="16"/>
  <c r="C138" i="16"/>
  <c r="H138" i="16"/>
  <c r="C139" i="16"/>
  <c r="H139" i="16"/>
  <c r="C140" i="16"/>
  <c r="H140" i="16"/>
  <c r="C141" i="16"/>
  <c r="H141" i="16"/>
  <c r="C142" i="16"/>
  <c r="H142" i="16"/>
  <c r="C143" i="16"/>
  <c r="H143" i="16"/>
  <c r="C144" i="16"/>
  <c r="H144" i="16"/>
  <c r="C145" i="16"/>
  <c r="H145" i="16"/>
  <c r="C146" i="16"/>
  <c r="H146" i="16"/>
  <c r="C147" i="16"/>
  <c r="H147" i="16"/>
  <c r="C148" i="16"/>
  <c r="H148" i="16"/>
  <c r="C149" i="16"/>
  <c r="H149" i="16"/>
  <c r="C150" i="16"/>
  <c r="H150" i="16"/>
  <c r="C151" i="16"/>
  <c r="H151" i="16"/>
  <c r="C152" i="16"/>
  <c r="H152" i="16"/>
  <c r="C153" i="16"/>
  <c r="H153" i="16"/>
  <c r="C154" i="16"/>
  <c r="H154" i="16"/>
  <c r="C155" i="16"/>
  <c r="H155" i="16"/>
  <c r="C156" i="16"/>
  <c r="H156" i="16"/>
  <c r="C157" i="16"/>
  <c r="H157" i="16"/>
  <c r="C158" i="16"/>
  <c r="H158" i="16"/>
  <c r="C159" i="16"/>
  <c r="H159" i="16"/>
  <c r="C160" i="16"/>
  <c r="H160" i="16"/>
  <c r="C161" i="16"/>
  <c r="H161" i="16"/>
  <c r="B162" i="16"/>
  <c r="C162" i="16"/>
  <c r="H162" i="16"/>
  <c r="C163" i="16"/>
  <c r="H163" i="16"/>
  <c r="C164" i="16"/>
  <c r="H164" i="16"/>
  <c r="C165" i="16"/>
  <c r="H165" i="16"/>
  <c r="C166" i="16"/>
  <c r="H166" i="16"/>
  <c r="C167" i="16"/>
  <c r="H167" i="16"/>
  <c r="C168" i="16"/>
  <c r="H168" i="16"/>
  <c r="C169" i="16"/>
  <c r="H169" i="16"/>
  <c r="B170" i="16"/>
  <c r="C170" i="16"/>
  <c r="H170" i="16"/>
  <c r="C171" i="16"/>
  <c r="H171" i="16"/>
  <c r="C172" i="16"/>
  <c r="H172" i="16"/>
  <c r="C173" i="16"/>
  <c r="H173" i="16"/>
  <c r="C174" i="16"/>
  <c r="H174" i="16"/>
  <c r="C175" i="16"/>
  <c r="H175" i="16"/>
  <c r="C176" i="16"/>
  <c r="H176" i="16"/>
  <c r="C177" i="16"/>
  <c r="H177" i="16"/>
  <c r="C178" i="16"/>
  <c r="H178" i="16"/>
  <c r="C179" i="16"/>
  <c r="H179" i="16"/>
  <c r="C180" i="16"/>
  <c r="H180" i="16"/>
  <c r="C181" i="16"/>
  <c r="H181" i="16"/>
  <c r="C182" i="16"/>
  <c r="H182" i="16"/>
  <c r="C183" i="16"/>
  <c r="H183" i="16"/>
  <c r="C184" i="16"/>
  <c r="H184" i="16"/>
  <c r="C185" i="16"/>
  <c r="H185" i="16"/>
  <c r="C186" i="16"/>
  <c r="H186" i="16"/>
  <c r="C187" i="16"/>
  <c r="H187" i="16"/>
  <c r="C188" i="16"/>
  <c r="H188" i="16"/>
  <c r="C189" i="16"/>
  <c r="H189" i="16"/>
  <c r="C190" i="16"/>
  <c r="H190" i="16"/>
  <c r="C191" i="16"/>
  <c r="H191" i="16"/>
  <c r="C192" i="16"/>
  <c r="H192" i="16"/>
  <c r="C193" i="16"/>
  <c r="H193" i="16"/>
  <c r="C194" i="16"/>
  <c r="H194" i="16"/>
  <c r="C195" i="16"/>
  <c r="H195" i="16"/>
  <c r="B196" i="16"/>
  <c r="C196" i="16"/>
  <c r="H196" i="16"/>
  <c r="C197" i="16"/>
  <c r="H197" i="16"/>
  <c r="C198" i="16"/>
  <c r="H198" i="16"/>
  <c r="C199" i="16"/>
  <c r="H199" i="16"/>
  <c r="C200" i="16"/>
  <c r="H200" i="16"/>
  <c r="C201" i="16"/>
  <c r="H201" i="16"/>
  <c r="B202" i="16"/>
  <c r="C202" i="16"/>
  <c r="H202" i="16"/>
  <c r="C203" i="16"/>
  <c r="H203" i="16"/>
  <c r="C204" i="16"/>
  <c r="H204" i="16"/>
  <c r="C205" i="16"/>
  <c r="H205" i="16"/>
  <c r="C206" i="16"/>
  <c r="H206" i="16"/>
  <c r="B207" i="16"/>
  <c r="C207" i="16"/>
  <c r="H207" i="16"/>
  <c r="C208" i="16"/>
  <c r="H208" i="16"/>
  <c r="C209" i="16"/>
  <c r="H209" i="16"/>
  <c r="C210" i="16"/>
  <c r="H210" i="16"/>
  <c r="C211" i="16"/>
  <c r="H211" i="16"/>
  <c r="C212" i="16"/>
  <c r="H212" i="16"/>
  <c r="C213" i="16"/>
  <c r="H213" i="16"/>
  <c r="C214" i="16"/>
  <c r="H214" i="16"/>
  <c r="B215" i="16"/>
  <c r="C215" i="16"/>
  <c r="H215" i="16"/>
  <c r="C216" i="16"/>
  <c r="H216" i="16"/>
  <c r="B217" i="16"/>
  <c r="C217" i="16"/>
  <c r="H217" i="16"/>
  <c r="C218" i="16"/>
  <c r="H218" i="16"/>
  <c r="C219" i="16"/>
  <c r="H219" i="16"/>
  <c r="C220" i="16"/>
  <c r="H220" i="16"/>
  <c r="C221" i="16"/>
  <c r="H221" i="16"/>
  <c r="C222" i="16"/>
  <c r="H222" i="16"/>
  <c r="C223" i="16"/>
  <c r="H223" i="16"/>
  <c r="C224" i="16"/>
  <c r="H224" i="16"/>
  <c r="C225" i="16"/>
  <c r="H225" i="16"/>
  <c r="C226" i="16"/>
  <c r="H226" i="16"/>
  <c r="C227" i="16"/>
  <c r="H227" i="16"/>
  <c r="C228" i="16"/>
  <c r="H228" i="16"/>
  <c r="C229" i="16"/>
  <c r="H229" i="16"/>
  <c r="C230" i="16"/>
  <c r="H230" i="16"/>
  <c r="C231" i="16"/>
  <c r="H231" i="16"/>
  <c r="C232" i="16"/>
  <c r="H232" i="16"/>
  <c r="B233" i="16"/>
  <c r="C233" i="16"/>
  <c r="H233" i="16"/>
  <c r="C234" i="16"/>
  <c r="H234" i="16"/>
  <c r="C235" i="16"/>
  <c r="H235" i="16"/>
  <c r="C236" i="16"/>
  <c r="H236" i="16"/>
  <c r="C237" i="16"/>
  <c r="H237" i="16"/>
  <c r="C238" i="16"/>
  <c r="H238" i="16"/>
  <c r="C239" i="16"/>
  <c r="H239" i="16"/>
  <c r="B240" i="16"/>
  <c r="C240" i="16"/>
  <c r="H240" i="16"/>
  <c r="C241" i="16"/>
  <c r="H241" i="16"/>
  <c r="C242" i="16"/>
  <c r="H242" i="16"/>
  <c r="C243" i="16"/>
  <c r="H243" i="16"/>
  <c r="C244" i="16"/>
  <c r="H244" i="16"/>
  <c r="C245" i="16"/>
  <c r="H245" i="16"/>
  <c r="C246" i="16"/>
  <c r="H246" i="16"/>
  <c r="C247" i="16"/>
  <c r="H247" i="16"/>
  <c r="C248" i="16"/>
  <c r="H248" i="16"/>
  <c r="C249" i="16"/>
  <c r="H249" i="16"/>
  <c r="C250" i="16"/>
  <c r="H250" i="16"/>
  <c r="C251" i="16"/>
  <c r="H251" i="16"/>
  <c r="C252" i="16"/>
  <c r="H252" i="16"/>
  <c r="C253" i="16"/>
  <c r="H253" i="16"/>
  <c r="C254" i="16"/>
  <c r="H254" i="16"/>
  <c r="C255" i="16"/>
  <c r="H255" i="16"/>
  <c r="C256" i="16"/>
  <c r="H256" i="16"/>
  <c r="C257" i="16"/>
  <c r="H257" i="16"/>
  <c r="C258" i="16"/>
  <c r="H258" i="16"/>
  <c r="C259" i="16"/>
  <c r="B260" i="16"/>
  <c r="C260" i="16"/>
  <c r="H260" i="16"/>
  <c r="C261" i="16"/>
  <c r="H261" i="16"/>
  <c r="C262" i="16"/>
  <c r="H262" i="16"/>
  <c r="C263" i="16"/>
  <c r="H263" i="16"/>
  <c r="C264" i="16"/>
  <c r="H264" i="16"/>
  <c r="C265" i="16"/>
  <c r="H265" i="16"/>
  <c r="B266" i="16"/>
  <c r="C266" i="16"/>
  <c r="H266" i="16"/>
  <c r="C267" i="16"/>
  <c r="H267" i="16"/>
  <c r="C268" i="16"/>
  <c r="H268" i="16"/>
  <c r="C269" i="16"/>
  <c r="H269" i="16"/>
  <c r="C270" i="16"/>
  <c r="H270" i="16"/>
  <c r="C271" i="16"/>
  <c r="H271" i="16"/>
  <c r="B272" i="16"/>
  <c r="C272" i="16"/>
  <c r="H272" i="16"/>
  <c r="C273" i="16"/>
  <c r="H273" i="16"/>
  <c r="B274" i="16"/>
  <c r="C274" i="16"/>
  <c r="H274" i="16"/>
  <c r="C275" i="16"/>
  <c r="H275" i="16"/>
  <c r="C276" i="16"/>
  <c r="H276" i="16"/>
  <c r="C277" i="16"/>
  <c r="H277" i="16"/>
  <c r="C278" i="16"/>
  <c r="H278" i="16"/>
  <c r="B279" i="16"/>
  <c r="C279" i="16"/>
  <c r="H279" i="16"/>
  <c r="C280" i="16"/>
  <c r="H280" i="16"/>
  <c r="C281" i="16"/>
  <c r="H281" i="16"/>
  <c r="C282" i="16"/>
  <c r="H282" i="16"/>
  <c r="C283" i="16"/>
  <c r="H283" i="16"/>
  <c r="B284" i="16"/>
  <c r="C284" i="16"/>
  <c r="H284" i="16"/>
  <c r="C285" i="16"/>
  <c r="H285" i="16"/>
  <c r="C286" i="16"/>
  <c r="H286" i="16"/>
  <c r="C287" i="16"/>
  <c r="H287" i="16"/>
  <c r="C288" i="16"/>
  <c r="H288" i="16"/>
  <c r="C289" i="16"/>
  <c r="H289" i="16"/>
  <c r="B290" i="16"/>
  <c r="C290" i="16"/>
  <c r="H290" i="16"/>
  <c r="B291" i="16"/>
  <c r="C291" i="16"/>
  <c r="H291" i="16"/>
  <c r="C292" i="16"/>
  <c r="H292" i="16"/>
  <c r="C293" i="16"/>
  <c r="H293" i="16"/>
  <c r="C294" i="16"/>
  <c r="H294" i="16"/>
  <c r="C295" i="16"/>
  <c r="H295" i="16"/>
  <c r="C296" i="16"/>
  <c r="H296" i="16"/>
  <c r="C297" i="16"/>
  <c r="H297" i="16"/>
  <c r="B298" i="16"/>
  <c r="C298" i="16"/>
  <c r="H298" i="16"/>
  <c r="C299" i="16"/>
  <c r="H299" i="16"/>
  <c r="C300" i="16"/>
  <c r="H300" i="16"/>
  <c r="C301" i="16"/>
  <c r="H301" i="16"/>
  <c r="C302" i="16"/>
  <c r="H302" i="16"/>
  <c r="C303" i="16"/>
  <c r="H303" i="16"/>
  <c r="C304" i="16"/>
  <c r="H304" i="16"/>
  <c r="C305" i="16"/>
  <c r="H305" i="16"/>
  <c r="C306" i="16"/>
  <c r="H306" i="16"/>
  <c r="C307" i="16"/>
  <c r="H307" i="16"/>
  <c r="C308" i="16"/>
  <c r="H308" i="16"/>
  <c r="B309" i="16"/>
  <c r="C309" i="16"/>
  <c r="H309" i="16"/>
  <c r="C310" i="16"/>
  <c r="H310" i="16"/>
  <c r="C311" i="16"/>
  <c r="H311" i="16"/>
  <c r="C312" i="16"/>
  <c r="H312" i="16"/>
  <c r="B313" i="16"/>
  <c r="C313" i="16"/>
  <c r="H313" i="16"/>
  <c r="C314" i="16"/>
  <c r="H314" i="16"/>
  <c r="C315" i="16"/>
  <c r="H315" i="16"/>
  <c r="C316" i="16"/>
  <c r="H316" i="16"/>
  <c r="C317" i="16"/>
  <c r="H317" i="16"/>
  <c r="C318" i="16"/>
  <c r="H318" i="16"/>
  <c r="C319" i="16"/>
  <c r="H319" i="16"/>
  <c r="C320" i="16"/>
  <c r="H320" i="16"/>
  <c r="C321" i="16"/>
  <c r="H321" i="16"/>
  <c r="C322" i="16"/>
  <c r="H322" i="16"/>
  <c r="C323" i="16"/>
  <c r="H323" i="16"/>
  <c r="C324" i="16"/>
  <c r="H324" i="16"/>
  <c r="C325" i="16"/>
  <c r="H325" i="16"/>
  <c r="C326" i="16"/>
  <c r="H326" i="16"/>
  <c r="B327" i="16"/>
  <c r="C327" i="16"/>
  <c r="H327" i="16"/>
  <c r="C328" i="16"/>
  <c r="H328" i="16"/>
  <c r="C329" i="16"/>
  <c r="H329" i="16"/>
  <c r="C330" i="16"/>
  <c r="H330" i="16"/>
  <c r="C331" i="16"/>
  <c r="H331" i="16"/>
  <c r="C332" i="16"/>
  <c r="H332" i="16"/>
  <c r="C333" i="16"/>
  <c r="H333" i="16"/>
  <c r="C334" i="16"/>
  <c r="H334" i="16"/>
  <c r="C335" i="16"/>
  <c r="H335" i="16"/>
  <c r="C336" i="16"/>
  <c r="H336" i="16"/>
  <c r="C337" i="16"/>
  <c r="H337" i="16"/>
  <c r="C338" i="16"/>
  <c r="H338" i="16"/>
  <c r="C339" i="16"/>
  <c r="H339" i="16"/>
  <c r="C340" i="16"/>
  <c r="H340" i="16"/>
  <c r="C341" i="16"/>
  <c r="H341" i="16"/>
  <c r="C342" i="16"/>
  <c r="H342" i="16"/>
  <c r="C343" i="16"/>
  <c r="H343" i="16"/>
  <c r="C344" i="16"/>
  <c r="H344" i="16"/>
  <c r="C345" i="16"/>
  <c r="H345" i="16"/>
  <c r="C346" i="16"/>
  <c r="H346" i="16"/>
  <c r="C347" i="16"/>
  <c r="H347" i="16"/>
  <c r="C348" i="16"/>
  <c r="H348" i="16"/>
  <c r="C349" i="16"/>
  <c r="H349" i="16"/>
  <c r="C350" i="16"/>
  <c r="H350" i="16"/>
  <c r="C351" i="16"/>
  <c r="H351" i="16"/>
  <c r="C352" i="16"/>
  <c r="H352" i="16"/>
  <c r="C353" i="16"/>
  <c r="H353" i="16"/>
  <c r="B354" i="16"/>
  <c r="C354" i="16"/>
  <c r="H354" i="16"/>
  <c r="C355" i="16"/>
  <c r="H355" i="16"/>
  <c r="C356" i="16"/>
  <c r="H356" i="16"/>
  <c r="C357" i="16"/>
  <c r="H357" i="16"/>
  <c r="B358" i="16"/>
  <c r="C358" i="16"/>
  <c r="H358" i="16"/>
  <c r="C359" i="16"/>
  <c r="H359" i="16"/>
  <c r="C360" i="16"/>
  <c r="H360" i="16"/>
  <c r="C361" i="16"/>
  <c r="H361" i="16"/>
  <c r="C362" i="16"/>
  <c r="H362" i="16"/>
  <c r="C363" i="16"/>
  <c r="H363" i="16"/>
  <c r="C364" i="16"/>
  <c r="H364" i="16"/>
  <c r="C365" i="16"/>
  <c r="H365" i="16"/>
  <c r="C366" i="16"/>
  <c r="H366" i="16"/>
  <c r="C367" i="16"/>
  <c r="H367" i="16"/>
  <c r="C368" i="16"/>
  <c r="H368" i="16"/>
  <c r="C369" i="16"/>
  <c r="H369" i="16"/>
  <c r="C370" i="16"/>
  <c r="H370" i="16"/>
  <c r="C371" i="16"/>
  <c r="H371" i="16"/>
  <c r="C372" i="16"/>
  <c r="H372" i="16"/>
  <c r="C373" i="16"/>
  <c r="H373" i="16"/>
  <c r="C374" i="16"/>
  <c r="H374" i="16"/>
  <c r="C375" i="16"/>
  <c r="H375" i="16"/>
  <c r="C376" i="16"/>
  <c r="H376" i="16"/>
  <c r="C377" i="16"/>
  <c r="H377" i="16"/>
  <c r="C378" i="16"/>
  <c r="H378" i="16"/>
  <c r="C379" i="16"/>
  <c r="H379" i="16"/>
  <c r="C380" i="16"/>
  <c r="H380" i="16"/>
  <c r="C381" i="16"/>
  <c r="H381" i="16"/>
  <c r="C382" i="16"/>
  <c r="H382" i="16"/>
  <c r="C383" i="16"/>
  <c r="H383" i="16"/>
  <c r="C384" i="16"/>
  <c r="H384" i="16"/>
  <c r="C385" i="16"/>
  <c r="H385" i="16"/>
  <c r="B386" i="16"/>
  <c r="C386" i="16"/>
  <c r="H386" i="16"/>
  <c r="C387" i="16"/>
  <c r="H387" i="16"/>
  <c r="C388" i="16"/>
  <c r="H388" i="16"/>
  <c r="C389" i="16"/>
  <c r="H389" i="16"/>
  <c r="C390" i="16"/>
  <c r="H390" i="16"/>
  <c r="C391" i="16"/>
  <c r="H391" i="16"/>
  <c r="C392" i="16"/>
  <c r="H392" i="16"/>
  <c r="C393" i="16"/>
  <c r="H393" i="16"/>
  <c r="C394" i="16"/>
  <c r="H394" i="16"/>
  <c r="B395" i="16"/>
  <c r="C395" i="16"/>
  <c r="H395" i="16"/>
  <c r="C396" i="16"/>
  <c r="H396" i="16"/>
  <c r="C397" i="16"/>
  <c r="H397" i="16"/>
  <c r="B398" i="16"/>
  <c r="C398" i="16"/>
  <c r="H398" i="16"/>
  <c r="C399" i="16"/>
  <c r="H399" i="16"/>
  <c r="B400" i="16"/>
  <c r="C400" i="16"/>
  <c r="H400" i="16"/>
  <c r="C401" i="16"/>
  <c r="H401" i="16"/>
  <c r="C402" i="16"/>
  <c r="H402" i="16"/>
  <c r="C403" i="16"/>
  <c r="H403" i="16"/>
  <c r="C404" i="16"/>
  <c r="H404" i="16"/>
  <c r="C405" i="16"/>
  <c r="H405" i="16"/>
  <c r="B406" i="16"/>
  <c r="C406" i="16"/>
  <c r="H406" i="16"/>
  <c r="C407" i="16"/>
  <c r="H407" i="16"/>
  <c r="C408" i="16"/>
  <c r="H408" i="16"/>
  <c r="C409" i="16"/>
  <c r="H409" i="16"/>
  <c r="C410" i="16"/>
  <c r="H410" i="16"/>
  <c r="C411" i="16"/>
  <c r="H411" i="16"/>
  <c r="C412" i="16"/>
  <c r="H412" i="16"/>
  <c r="B413" i="16"/>
  <c r="C413" i="16"/>
  <c r="H413" i="16"/>
  <c r="C414" i="16"/>
  <c r="H414" i="16"/>
  <c r="C415" i="16"/>
  <c r="H415" i="16"/>
  <c r="C416" i="16"/>
  <c r="H416" i="16"/>
  <c r="C417" i="16"/>
  <c r="H417" i="16"/>
  <c r="C418" i="16"/>
  <c r="H418" i="16"/>
  <c r="B419" i="16"/>
  <c r="C419" i="16"/>
  <c r="H419" i="16"/>
  <c r="C420" i="16"/>
  <c r="H420" i="16"/>
  <c r="C421" i="16"/>
  <c r="H421" i="16"/>
  <c r="C422" i="16"/>
  <c r="H422" i="16"/>
  <c r="B423" i="16"/>
  <c r="C423" i="16"/>
  <c r="H423" i="16"/>
  <c r="C424" i="16"/>
  <c r="H424" i="16"/>
  <c r="C425" i="16"/>
  <c r="H425" i="16"/>
  <c r="C426" i="16"/>
  <c r="H426" i="16"/>
  <c r="C427" i="16"/>
  <c r="H427" i="16"/>
  <c r="C428" i="16"/>
  <c r="H428" i="16"/>
  <c r="C429" i="16"/>
  <c r="H429" i="16"/>
  <c r="C430" i="16"/>
  <c r="H430" i="16"/>
  <c r="B431" i="16"/>
  <c r="C431" i="16"/>
  <c r="H431" i="16"/>
  <c r="C432" i="16"/>
  <c r="H432" i="16"/>
  <c r="B433" i="16"/>
  <c r="C433" i="16"/>
  <c r="H433" i="16"/>
  <c r="C434" i="16"/>
  <c r="H434" i="16"/>
  <c r="C435" i="16"/>
  <c r="H435" i="16"/>
  <c r="B436" i="16"/>
  <c r="C436" i="16"/>
  <c r="H436" i="16"/>
  <c r="C437" i="16"/>
  <c r="H437" i="16"/>
  <c r="C438" i="16"/>
  <c r="H438" i="16"/>
  <c r="C439" i="16"/>
  <c r="H439" i="16"/>
  <c r="C440" i="16"/>
  <c r="H440" i="16"/>
  <c r="C441" i="16"/>
  <c r="D441" i="16"/>
  <c r="E441" i="16"/>
  <c r="G441" i="16"/>
  <c r="C442" i="16"/>
  <c r="H442" i="16"/>
  <c r="C443" i="16"/>
  <c r="H443" i="16"/>
  <c r="C444" i="16"/>
  <c r="H444" i="16"/>
  <c r="C445" i="16"/>
  <c r="H445" i="16"/>
  <c r="C446" i="16"/>
  <c r="H446" i="16"/>
  <c r="C447" i="16"/>
  <c r="H447" i="16"/>
  <c r="C448" i="16"/>
  <c r="H448" i="16"/>
  <c r="C449" i="16"/>
  <c r="H449" i="16"/>
  <c r="C450" i="16"/>
  <c r="H450" i="16"/>
  <c r="B451" i="16"/>
  <c r="C451" i="16"/>
  <c r="H451" i="16"/>
  <c r="C452" i="16"/>
  <c r="H452" i="16"/>
  <c r="B453" i="16"/>
  <c r="C453" i="16"/>
  <c r="H453" i="16"/>
  <c r="C454" i="16"/>
  <c r="H454" i="16"/>
  <c r="C455" i="16"/>
  <c r="H455" i="16"/>
  <c r="C456" i="16"/>
  <c r="H456" i="16"/>
  <c r="B457" i="16"/>
  <c r="C457" i="16"/>
  <c r="H457" i="16"/>
  <c r="C458" i="16"/>
  <c r="H458" i="16"/>
  <c r="B459" i="16"/>
  <c r="C459" i="16"/>
  <c r="H459" i="16"/>
  <c r="C460" i="16"/>
  <c r="H460" i="16"/>
  <c r="C461" i="16"/>
  <c r="H461" i="16"/>
  <c r="C462" i="16"/>
  <c r="H462" i="16"/>
  <c r="B463" i="16"/>
  <c r="C463" i="16"/>
  <c r="D463" i="16"/>
  <c r="E463" i="16"/>
  <c r="G463" i="16"/>
  <c r="C464" i="16"/>
  <c r="H464" i="16"/>
  <c r="C465" i="16"/>
  <c r="H465" i="16"/>
  <c r="C466" i="16"/>
  <c r="H466" i="16"/>
  <c r="C467" i="16"/>
  <c r="H467" i="16"/>
  <c r="C468" i="16"/>
  <c r="H468" i="16"/>
  <c r="C469" i="16"/>
  <c r="H469" i="16"/>
  <c r="C470" i="16"/>
  <c r="H470" i="16"/>
  <c r="B471" i="16"/>
  <c r="C471" i="16"/>
  <c r="H471" i="16"/>
  <c r="C472" i="16"/>
  <c r="H472" i="16"/>
  <c r="C473" i="16"/>
  <c r="H473" i="16"/>
  <c r="C474" i="16"/>
  <c r="H474" i="16"/>
  <c r="C475" i="16"/>
  <c r="H475" i="16"/>
  <c r="C476" i="16"/>
  <c r="H476" i="16"/>
  <c r="B477" i="16"/>
  <c r="C477" i="16"/>
  <c r="H477" i="16"/>
  <c r="C478" i="16"/>
  <c r="H478" i="16"/>
  <c r="C479" i="16"/>
  <c r="H479" i="16"/>
  <c r="C480" i="16"/>
  <c r="H480" i="16"/>
  <c r="C481" i="16"/>
  <c r="H481" i="16"/>
  <c r="B482" i="16"/>
  <c r="C482" i="16"/>
  <c r="H482" i="16"/>
  <c r="C483" i="16"/>
  <c r="H483" i="16"/>
  <c r="C484" i="16"/>
  <c r="H484" i="16"/>
  <c r="C485" i="16"/>
  <c r="H485" i="16"/>
  <c r="C486" i="16"/>
  <c r="H486" i="16"/>
  <c r="C487" i="16"/>
  <c r="H487" i="16"/>
  <c r="C488" i="16"/>
  <c r="H488" i="16"/>
  <c r="C489" i="16"/>
  <c r="H489" i="16"/>
  <c r="H490" i="16"/>
  <c r="C491" i="16"/>
  <c r="H491" i="16"/>
  <c r="C492" i="16"/>
  <c r="H492" i="16"/>
  <c r="B493" i="16"/>
  <c r="C493" i="16"/>
  <c r="H493" i="16"/>
  <c r="C494" i="16"/>
  <c r="H494" i="16"/>
  <c r="B495" i="16"/>
  <c r="C495" i="16"/>
  <c r="H495" i="16"/>
  <c r="C496" i="16"/>
  <c r="H496" i="16"/>
  <c r="C497" i="16"/>
  <c r="H497" i="16"/>
  <c r="C498" i="16"/>
  <c r="H498" i="16"/>
  <c r="C499" i="16"/>
  <c r="H499" i="16"/>
  <c r="C500" i="16"/>
  <c r="H500" i="16"/>
  <c r="C501" i="16"/>
  <c r="H501" i="16"/>
  <c r="C502" i="16"/>
  <c r="H502" i="16"/>
  <c r="C503" i="16"/>
  <c r="H503" i="16"/>
  <c r="B504" i="16"/>
  <c r="C504" i="16"/>
  <c r="H504" i="16"/>
  <c r="C505" i="16"/>
  <c r="H505" i="16"/>
  <c r="C506" i="16"/>
  <c r="H506" i="16"/>
  <c r="C507" i="16"/>
  <c r="H507" i="16"/>
  <c r="C508" i="16"/>
  <c r="H508" i="16"/>
  <c r="C509" i="16"/>
  <c r="H509" i="16"/>
  <c r="C510" i="16"/>
  <c r="H510" i="16"/>
  <c r="C511" i="16"/>
  <c r="H511" i="16"/>
  <c r="C512" i="16"/>
  <c r="H512" i="16"/>
  <c r="C513" i="16"/>
  <c r="H513" i="16"/>
  <c r="C514" i="16"/>
  <c r="H514" i="16"/>
  <c r="C515" i="16"/>
  <c r="H515" i="16"/>
  <c r="C516" i="16"/>
  <c r="H516" i="16"/>
  <c r="H517" i="16"/>
  <c r="C518" i="16"/>
  <c r="H518" i="16"/>
  <c r="C519" i="16"/>
  <c r="H519" i="16"/>
  <c r="C520" i="16"/>
  <c r="H520" i="16"/>
  <c r="C521" i="16"/>
  <c r="H521" i="16"/>
  <c r="C522" i="16"/>
  <c r="H522" i="16"/>
  <c r="C523" i="16"/>
  <c r="H523" i="16"/>
  <c r="H524" i="16"/>
  <c r="C525" i="16"/>
  <c r="H525" i="16"/>
  <c r="C526" i="16"/>
  <c r="H526" i="16"/>
  <c r="C527" i="16"/>
  <c r="H527" i="16"/>
  <c r="C528" i="16"/>
  <c r="H528" i="16"/>
  <c r="C529" i="16"/>
  <c r="H529" i="16"/>
  <c r="C530" i="16"/>
  <c r="H530" i="16"/>
  <c r="C531" i="16"/>
  <c r="H531" i="16"/>
  <c r="C532" i="16"/>
  <c r="H532" i="16"/>
  <c r="B533" i="16"/>
  <c r="C533" i="16"/>
  <c r="H533" i="16"/>
  <c r="C534" i="16"/>
  <c r="H534" i="16"/>
  <c r="C535" i="16"/>
  <c r="H535" i="16"/>
  <c r="C536" i="16"/>
  <c r="H536" i="16"/>
  <c r="C537" i="16"/>
  <c r="H537" i="16"/>
  <c r="B538" i="16"/>
  <c r="C538" i="16"/>
  <c r="H538" i="16"/>
  <c r="C539" i="16"/>
  <c r="H539" i="16"/>
  <c r="C540" i="16"/>
  <c r="H540" i="16"/>
  <c r="P34" i="2"/>
  <c r="R34" i="2"/>
  <c r="R14" i="2"/>
  <c r="AH14" i="1"/>
  <c r="B4" i="11"/>
  <c r="B3" i="11"/>
  <c r="C5" i="7"/>
  <c r="B5" i="7"/>
  <c r="B4" i="7"/>
  <c r="C5" i="6"/>
  <c r="B5" i="6"/>
  <c r="B4" i="6"/>
  <c r="C5" i="5"/>
  <c r="B5" i="5"/>
  <c r="B4" i="5"/>
  <c r="C5" i="4"/>
  <c r="B5" i="4"/>
  <c r="B4" i="4"/>
  <c r="AH500" i="1"/>
  <c r="P500" i="1"/>
  <c r="AH499" i="1"/>
  <c r="AH498" i="1"/>
  <c r="AH497" i="1"/>
  <c r="AH496" i="1"/>
  <c r="AH495" i="1"/>
  <c r="AH494" i="1"/>
  <c r="AH493" i="1"/>
  <c r="AH492" i="1"/>
  <c r="AH491" i="1"/>
  <c r="AH490" i="1"/>
  <c r="AH489" i="1"/>
  <c r="AH488" i="1"/>
  <c r="AH487" i="1"/>
  <c r="AH486" i="1"/>
  <c r="AH485" i="1"/>
  <c r="AH484" i="1"/>
  <c r="AH483" i="1"/>
  <c r="AH482" i="1"/>
  <c r="AH481" i="1"/>
  <c r="AH480" i="1"/>
  <c r="AH479" i="1"/>
  <c r="AH478" i="1"/>
  <c r="AH477" i="1"/>
  <c r="AH476" i="1"/>
  <c r="AH475" i="1"/>
  <c r="AH474" i="1"/>
  <c r="AH473" i="1"/>
  <c r="AH472" i="1"/>
  <c r="AH471" i="1"/>
  <c r="AH470" i="1"/>
  <c r="AH469" i="1"/>
  <c r="AH468" i="1"/>
  <c r="AH467" i="1"/>
  <c r="AH466" i="1"/>
  <c r="AH465" i="1"/>
  <c r="AH464" i="1"/>
  <c r="AH463" i="1"/>
  <c r="AH462" i="1"/>
  <c r="AH461" i="1"/>
  <c r="AH460" i="1"/>
  <c r="AH459" i="1"/>
  <c r="AH458" i="1"/>
  <c r="AH457" i="1"/>
  <c r="AH456" i="1"/>
  <c r="AH455" i="1"/>
  <c r="AH454" i="1"/>
  <c r="AH453" i="1"/>
  <c r="AH452" i="1"/>
  <c r="AH451" i="1"/>
  <c r="AH450" i="1"/>
  <c r="AH449" i="1"/>
  <c r="AH448" i="1"/>
  <c r="AH447" i="1"/>
  <c r="AH446" i="1"/>
  <c r="AH445" i="1"/>
  <c r="AH444" i="1"/>
  <c r="AH443" i="1"/>
  <c r="AH442" i="1"/>
  <c r="AH441" i="1"/>
  <c r="AH440" i="1"/>
  <c r="AH439" i="1"/>
  <c r="AH438" i="1"/>
  <c r="AH437" i="1"/>
  <c r="AH436" i="1"/>
  <c r="AH435" i="1"/>
  <c r="AH434" i="1"/>
  <c r="AH433" i="1"/>
  <c r="AH432" i="1"/>
  <c r="AH431" i="1"/>
  <c r="AH430" i="1"/>
  <c r="AH429" i="1"/>
  <c r="AH428" i="1"/>
  <c r="AH427" i="1"/>
  <c r="AH426" i="1"/>
  <c r="AH425" i="1"/>
  <c r="AH424" i="1"/>
  <c r="AH423" i="1"/>
  <c r="AH422" i="1"/>
  <c r="AH421" i="1"/>
  <c r="AH420" i="1"/>
  <c r="AH419" i="1"/>
  <c r="AH418" i="1"/>
  <c r="AH417" i="1"/>
  <c r="AH416" i="1"/>
  <c r="AH415" i="1"/>
  <c r="AH414" i="1"/>
  <c r="AH413" i="1"/>
  <c r="AH412" i="1"/>
  <c r="AH411" i="1"/>
  <c r="AH410" i="1"/>
  <c r="AH409" i="1"/>
  <c r="AH408" i="1"/>
  <c r="AH407" i="1"/>
  <c r="AH406" i="1"/>
  <c r="AH405" i="1"/>
  <c r="AH404" i="1"/>
  <c r="AH403" i="1"/>
  <c r="AH402" i="1"/>
  <c r="AH401" i="1"/>
  <c r="AH400" i="1"/>
  <c r="AH399" i="1"/>
  <c r="AH398" i="1"/>
  <c r="AH397" i="1"/>
  <c r="AH396" i="1"/>
  <c r="AH395" i="1"/>
  <c r="AH394" i="1"/>
  <c r="AH393" i="1"/>
  <c r="AH392" i="1"/>
  <c r="AH391" i="1"/>
  <c r="AH390" i="1"/>
  <c r="AH389" i="1"/>
  <c r="AH388" i="1"/>
  <c r="AH387" i="1"/>
  <c r="AH386" i="1"/>
  <c r="AH385" i="1"/>
  <c r="AH384" i="1"/>
  <c r="AH383" i="1"/>
  <c r="AH382" i="1"/>
  <c r="AH381" i="1"/>
  <c r="AH380" i="1"/>
  <c r="AH379" i="1"/>
  <c r="AH378" i="1"/>
  <c r="AH377" i="1"/>
  <c r="AH376" i="1"/>
  <c r="AH375" i="1"/>
  <c r="AH374" i="1"/>
  <c r="AH373" i="1"/>
  <c r="AH372" i="1"/>
  <c r="AH371" i="1"/>
  <c r="AH370" i="1"/>
  <c r="AH369" i="1"/>
  <c r="AH368" i="1"/>
  <c r="AH367" i="1"/>
  <c r="AH366" i="1"/>
  <c r="AH365" i="1"/>
  <c r="AH364" i="1"/>
  <c r="AH363" i="1"/>
  <c r="AH362" i="1"/>
  <c r="AH361" i="1"/>
  <c r="AH360" i="1"/>
  <c r="AH359" i="1"/>
  <c r="AH358" i="1"/>
  <c r="AH357" i="1"/>
  <c r="AH356" i="1"/>
  <c r="AH355" i="1"/>
  <c r="AH354" i="1"/>
  <c r="AH353" i="1"/>
  <c r="AH352" i="1"/>
  <c r="AH351" i="1"/>
  <c r="AH350" i="1"/>
  <c r="AH349" i="1"/>
  <c r="AH348" i="1"/>
  <c r="AH347" i="1"/>
  <c r="AH346" i="1"/>
  <c r="AH345" i="1"/>
  <c r="AH344" i="1"/>
  <c r="AH343" i="1"/>
  <c r="AH342" i="1"/>
  <c r="AH341" i="1"/>
  <c r="AH340" i="1"/>
  <c r="AH339" i="1"/>
  <c r="AH338" i="1"/>
  <c r="AH337" i="1"/>
  <c r="AH336" i="1"/>
  <c r="AH335" i="1"/>
  <c r="AH334" i="1"/>
  <c r="AH333" i="1"/>
  <c r="AH332" i="1"/>
  <c r="AH331" i="1"/>
  <c r="AH330" i="1"/>
  <c r="AH329" i="1"/>
  <c r="AH328" i="1"/>
  <c r="AH327" i="1"/>
  <c r="AH326" i="1"/>
  <c r="AH325" i="1"/>
  <c r="AH324" i="1"/>
  <c r="AH323" i="1"/>
  <c r="AH322" i="1"/>
  <c r="AH321" i="1"/>
  <c r="AH320" i="1"/>
  <c r="AH319" i="1"/>
  <c r="AH318" i="1"/>
  <c r="AH317" i="1"/>
  <c r="AH316" i="1"/>
  <c r="AH315" i="1"/>
  <c r="AH314" i="1"/>
  <c r="AH313" i="1"/>
  <c r="AH312" i="1"/>
  <c r="AH311" i="1"/>
  <c r="AH310" i="1"/>
  <c r="AH309" i="1"/>
  <c r="AH308" i="1"/>
  <c r="AH307" i="1"/>
  <c r="AH306" i="1"/>
  <c r="AH305" i="1"/>
  <c r="AH304" i="1"/>
  <c r="AH303" i="1"/>
  <c r="AH302" i="1"/>
  <c r="AH301" i="1"/>
  <c r="AH300" i="1"/>
  <c r="AH299" i="1"/>
  <c r="AH298" i="1"/>
  <c r="AH297" i="1"/>
  <c r="AH296" i="1"/>
  <c r="AH295" i="1"/>
  <c r="AH294" i="1"/>
  <c r="AH293" i="1"/>
  <c r="AH292" i="1"/>
  <c r="AH291" i="1"/>
  <c r="AH290" i="1"/>
  <c r="AH289" i="1"/>
  <c r="AH288" i="1"/>
  <c r="AH287" i="1"/>
  <c r="AH286" i="1"/>
  <c r="AH285" i="1"/>
  <c r="AH284" i="1"/>
  <c r="AH283" i="1"/>
  <c r="AH282" i="1"/>
  <c r="AH281" i="1"/>
  <c r="AH280" i="1"/>
  <c r="AH279" i="1"/>
  <c r="AH278" i="1"/>
  <c r="AH277" i="1"/>
  <c r="AH276" i="1"/>
  <c r="AH275" i="1"/>
  <c r="AH274" i="1"/>
  <c r="AH273" i="1"/>
  <c r="AH272" i="1"/>
  <c r="AH271" i="1"/>
  <c r="AH270" i="1"/>
  <c r="AH269" i="1"/>
  <c r="AH268" i="1"/>
  <c r="AH267" i="1"/>
  <c r="AH266" i="1"/>
  <c r="AH265" i="1"/>
  <c r="AH264" i="1"/>
  <c r="AH263" i="1"/>
  <c r="AH262" i="1"/>
  <c r="AH261" i="1"/>
  <c r="AH260" i="1"/>
  <c r="AH259" i="1"/>
  <c r="AH258" i="1"/>
  <c r="AH257" i="1"/>
  <c r="AH256" i="1"/>
  <c r="AH255" i="1"/>
  <c r="AH254" i="1"/>
  <c r="AH253" i="1"/>
  <c r="AH252" i="1"/>
  <c r="AH251" i="1"/>
  <c r="AH250" i="1"/>
  <c r="AH249" i="1"/>
  <c r="AH248" i="1"/>
  <c r="AH247" i="1"/>
  <c r="AH246" i="1"/>
  <c r="AH245" i="1"/>
  <c r="AH244" i="1"/>
  <c r="AH243" i="1"/>
  <c r="AH242" i="1"/>
  <c r="AH241" i="1"/>
  <c r="AH240" i="1"/>
  <c r="AH239" i="1"/>
  <c r="AH238" i="1"/>
  <c r="AH237" i="1"/>
  <c r="AH236" i="1"/>
  <c r="AH235" i="1"/>
  <c r="AH234" i="1"/>
  <c r="AH233" i="1"/>
  <c r="AH232" i="1"/>
  <c r="AH231" i="1"/>
  <c r="AH230" i="1"/>
  <c r="AH229" i="1"/>
  <c r="AH228" i="1"/>
  <c r="AH227" i="1"/>
  <c r="AH226" i="1"/>
  <c r="AH225" i="1"/>
  <c r="AH224" i="1"/>
  <c r="AH223" i="1"/>
  <c r="AH222" i="1"/>
  <c r="AH221" i="1"/>
  <c r="AH220" i="1"/>
  <c r="AH219" i="1"/>
  <c r="AH218" i="1"/>
  <c r="AH217" i="1"/>
  <c r="AH216" i="1"/>
  <c r="AH215" i="1"/>
  <c r="AH214" i="1"/>
  <c r="AH213" i="1"/>
  <c r="AH212" i="1"/>
  <c r="AH211" i="1"/>
  <c r="AH210" i="1"/>
  <c r="AH209" i="1"/>
  <c r="AH208" i="1"/>
  <c r="AH207" i="1"/>
  <c r="AH206" i="1"/>
  <c r="AH205" i="1"/>
  <c r="AH204" i="1"/>
  <c r="AH203" i="1"/>
  <c r="AH202" i="1"/>
  <c r="AH201" i="1"/>
  <c r="AH200" i="1"/>
  <c r="AH199" i="1"/>
  <c r="AH198" i="1"/>
  <c r="AH197" i="1"/>
  <c r="AH196" i="1"/>
  <c r="AH195" i="1"/>
  <c r="AH194" i="1"/>
  <c r="AH193" i="1"/>
  <c r="AH192" i="1"/>
  <c r="AH191" i="1"/>
  <c r="AH190" i="1"/>
  <c r="AH189" i="1"/>
  <c r="AH188" i="1"/>
  <c r="AH187" i="1"/>
  <c r="AH186" i="1"/>
  <c r="AH185" i="1"/>
  <c r="AH184" i="1"/>
  <c r="AH183" i="1"/>
  <c r="AH182" i="1"/>
  <c r="AH181" i="1"/>
  <c r="AH180" i="1"/>
  <c r="AH179" i="1"/>
  <c r="AH178" i="1"/>
  <c r="AH177" i="1"/>
  <c r="AH176" i="1"/>
  <c r="AH175" i="1"/>
  <c r="AH174" i="1"/>
  <c r="AH173" i="1"/>
  <c r="AH172" i="1"/>
  <c r="AH171" i="1"/>
  <c r="AH170" i="1"/>
  <c r="AH169" i="1"/>
  <c r="AH168" i="1"/>
  <c r="AH167" i="1"/>
  <c r="AH166" i="1"/>
  <c r="AH165" i="1"/>
  <c r="AH164" i="1"/>
  <c r="AH163" i="1"/>
  <c r="AH162" i="1"/>
  <c r="AH161" i="1"/>
  <c r="AH160" i="1"/>
  <c r="AH159" i="1"/>
  <c r="AH158" i="1"/>
  <c r="AH157" i="1"/>
  <c r="AH156" i="1"/>
  <c r="AH155" i="1"/>
  <c r="AH154" i="1"/>
  <c r="AH153" i="1"/>
  <c r="AH152" i="1"/>
  <c r="AH151" i="1"/>
  <c r="AH150" i="1"/>
  <c r="AH149" i="1"/>
  <c r="AH148" i="1"/>
  <c r="AH147" i="1"/>
  <c r="AH146" i="1"/>
  <c r="AH145" i="1"/>
  <c r="AH144" i="1"/>
  <c r="AH143" i="1"/>
  <c r="AH142" i="1"/>
  <c r="AH141" i="1"/>
  <c r="AH140" i="1"/>
  <c r="AH139" i="1"/>
  <c r="AH138" i="1"/>
  <c r="AH137" i="1"/>
  <c r="AH136" i="1"/>
  <c r="AH135" i="1"/>
  <c r="AH134" i="1"/>
  <c r="AH133" i="1"/>
  <c r="AH132" i="1"/>
  <c r="AH131" i="1"/>
  <c r="AH130" i="1"/>
  <c r="AH129" i="1"/>
  <c r="AH128" i="1"/>
  <c r="AH127" i="1"/>
  <c r="AH126" i="1"/>
  <c r="AH125" i="1"/>
  <c r="AH124" i="1"/>
  <c r="AH123" i="1"/>
  <c r="AH122" i="1"/>
  <c r="AH121" i="1"/>
  <c r="AH120" i="1"/>
  <c r="AH119" i="1"/>
  <c r="AH118" i="1"/>
  <c r="AH117" i="1"/>
  <c r="AH116" i="1"/>
  <c r="AH115" i="1"/>
  <c r="AH114" i="1"/>
  <c r="AH113" i="1"/>
  <c r="AH112" i="1"/>
  <c r="AH111" i="1"/>
  <c r="AH110" i="1"/>
  <c r="AH109" i="1"/>
  <c r="AH108" i="1"/>
  <c r="AH107" i="1"/>
  <c r="AH106" i="1"/>
  <c r="AH105" i="1"/>
  <c r="AH104" i="1"/>
  <c r="AH103" i="1"/>
  <c r="AH102" i="1"/>
  <c r="AH101" i="1"/>
  <c r="AH100" i="1"/>
  <c r="AH99" i="1"/>
  <c r="AH98" i="1"/>
  <c r="AH97" i="1"/>
  <c r="AH96" i="1"/>
  <c r="AH95" i="1"/>
  <c r="AH94" i="1"/>
  <c r="AH93" i="1"/>
  <c r="AH92" i="1"/>
  <c r="AH91" i="1"/>
  <c r="AH90" i="1"/>
  <c r="AH89" i="1"/>
  <c r="AH88" i="1"/>
  <c r="AH87" i="1"/>
  <c r="AH86" i="1"/>
  <c r="AH85" i="1"/>
  <c r="AH84" i="1"/>
  <c r="AH83" i="1"/>
  <c r="AH82" i="1"/>
  <c r="AH81" i="1"/>
  <c r="AH80" i="1"/>
  <c r="AH79" i="1"/>
  <c r="AH78" i="1"/>
  <c r="AH77" i="1"/>
  <c r="AH76" i="1"/>
  <c r="AH75" i="1"/>
  <c r="AH74" i="1"/>
  <c r="AH73" i="1"/>
  <c r="AH72" i="1"/>
  <c r="AH71" i="1"/>
  <c r="AH70" i="1"/>
  <c r="AH69" i="1"/>
  <c r="AH68" i="1"/>
  <c r="AH67" i="1"/>
  <c r="AH66" i="1"/>
  <c r="AH65" i="1"/>
  <c r="AH64" i="1"/>
  <c r="AH63" i="1"/>
  <c r="AH62" i="1"/>
  <c r="AH61" i="1"/>
  <c r="AH60" i="1"/>
  <c r="AH59" i="1"/>
  <c r="AH58" i="1"/>
  <c r="AH57" i="1"/>
  <c r="AH56" i="1"/>
  <c r="AH55" i="1"/>
  <c r="AH54" i="1"/>
  <c r="AH53" i="1"/>
  <c r="AH52" i="1"/>
  <c r="AH51" i="1"/>
  <c r="AH50" i="1"/>
  <c r="AH49" i="1"/>
  <c r="AH48" i="1"/>
  <c r="AH47" i="1"/>
  <c r="AH46" i="1"/>
  <c r="AH45" i="1"/>
  <c r="AH44" i="1"/>
  <c r="AH43" i="1"/>
  <c r="AH42" i="1"/>
  <c r="AH41" i="1"/>
  <c r="AH40" i="1"/>
  <c r="AH39" i="1"/>
  <c r="AH38" i="1"/>
  <c r="AH37" i="1"/>
  <c r="AH36" i="1"/>
  <c r="AH35" i="1"/>
  <c r="AH34" i="1"/>
  <c r="AH33" i="1"/>
  <c r="AH13" i="1"/>
  <c r="Y13" i="1"/>
  <c r="B5" i="1"/>
  <c r="B4" i="1"/>
  <c r="P499" i="2"/>
  <c r="R499" i="2"/>
  <c r="P498" i="2"/>
  <c r="R498" i="2"/>
  <c r="P497" i="2"/>
  <c r="R497" i="2"/>
  <c r="P496" i="2"/>
  <c r="R496" i="2"/>
  <c r="P495" i="2"/>
  <c r="R495" i="2"/>
  <c r="P494" i="2"/>
  <c r="R494" i="2"/>
  <c r="P493" i="2"/>
  <c r="R493" i="2"/>
  <c r="P492" i="2"/>
  <c r="R492" i="2"/>
  <c r="P491" i="2"/>
  <c r="R491" i="2"/>
  <c r="P490" i="2"/>
  <c r="R490" i="2"/>
  <c r="P489" i="2"/>
  <c r="R489" i="2"/>
  <c r="P488" i="2"/>
  <c r="R488" i="2"/>
  <c r="P487" i="2"/>
  <c r="R487" i="2"/>
  <c r="P486" i="2"/>
  <c r="R486" i="2"/>
  <c r="P485" i="2"/>
  <c r="R485" i="2"/>
  <c r="P484" i="2"/>
  <c r="R484" i="2"/>
  <c r="P483" i="2"/>
  <c r="R483" i="2"/>
  <c r="P482" i="2"/>
  <c r="R482" i="2"/>
  <c r="P481" i="2"/>
  <c r="R481" i="2"/>
  <c r="P480" i="2"/>
  <c r="R480" i="2"/>
  <c r="P479" i="2"/>
  <c r="R479" i="2"/>
  <c r="P478" i="2"/>
  <c r="R478" i="2"/>
  <c r="P477" i="2"/>
  <c r="R477" i="2"/>
  <c r="P476" i="2"/>
  <c r="R476" i="2"/>
  <c r="P475" i="2"/>
  <c r="R475" i="2"/>
  <c r="P474" i="2"/>
  <c r="R474" i="2"/>
  <c r="P473" i="2"/>
  <c r="R473" i="2"/>
  <c r="P472" i="2"/>
  <c r="R472" i="2"/>
  <c r="P471" i="2"/>
  <c r="R471" i="2"/>
  <c r="P470" i="2"/>
  <c r="R470" i="2"/>
  <c r="P469" i="2"/>
  <c r="R469" i="2"/>
  <c r="P468" i="2"/>
  <c r="R468" i="2"/>
  <c r="P467" i="2"/>
  <c r="R467" i="2"/>
  <c r="P466" i="2"/>
  <c r="R466" i="2"/>
  <c r="P465" i="2"/>
  <c r="R465" i="2"/>
  <c r="P464" i="2"/>
  <c r="R464" i="2"/>
  <c r="P463" i="2"/>
  <c r="R463" i="2"/>
  <c r="P462" i="2"/>
  <c r="R462" i="2"/>
  <c r="P461" i="2"/>
  <c r="R461" i="2"/>
  <c r="P460" i="2"/>
  <c r="R460" i="2"/>
  <c r="P459" i="2"/>
  <c r="R459" i="2"/>
  <c r="P458" i="2"/>
  <c r="R458" i="2"/>
  <c r="P457" i="2"/>
  <c r="R457" i="2"/>
  <c r="P456" i="2"/>
  <c r="R456" i="2"/>
  <c r="P455" i="2"/>
  <c r="R455" i="2"/>
  <c r="P454" i="2"/>
  <c r="R454" i="2"/>
  <c r="P453" i="2"/>
  <c r="R453" i="2"/>
  <c r="P452" i="2"/>
  <c r="R452" i="2"/>
  <c r="P451" i="2"/>
  <c r="R451" i="2"/>
  <c r="P450" i="2"/>
  <c r="R450" i="2"/>
  <c r="P449" i="2"/>
  <c r="R449" i="2"/>
  <c r="P448" i="2"/>
  <c r="R448" i="2"/>
  <c r="P447" i="2"/>
  <c r="R447" i="2"/>
  <c r="P446" i="2"/>
  <c r="R446" i="2"/>
  <c r="P445" i="2"/>
  <c r="R445" i="2"/>
  <c r="P444" i="2"/>
  <c r="R444" i="2"/>
  <c r="P443" i="2"/>
  <c r="R443" i="2"/>
  <c r="P442" i="2"/>
  <c r="R442" i="2"/>
  <c r="P441" i="2"/>
  <c r="R441" i="2"/>
  <c r="P440" i="2"/>
  <c r="R440" i="2"/>
  <c r="P439" i="2"/>
  <c r="R439" i="2"/>
  <c r="P438" i="2"/>
  <c r="R438" i="2"/>
  <c r="P437" i="2"/>
  <c r="R437" i="2"/>
  <c r="P436" i="2"/>
  <c r="R436" i="2"/>
  <c r="P435" i="2"/>
  <c r="R435" i="2"/>
  <c r="P434" i="2"/>
  <c r="R434" i="2"/>
  <c r="P433" i="2"/>
  <c r="R433" i="2"/>
  <c r="P432" i="2"/>
  <c r="R432" i="2"/>
  <c r="P431" i="2"/>
  <c r="R431" i="2"/>
  <c r="P430" i="2"/>
  <c r="R430" i="2"/>
  <c r="P429" i="2"/>
  <c r="R429" i="2"/>
  <c r="P428" i="2"/>
  <c r="R428" i="2"/>
  <c r="P427" i="2"/>
  <c r="R427" i="2"/>
  <c r="P426" i="2"/>
  <c r="R426" i="2"/>
  <c r="P425" i="2"/>
  <c r="R425" i="2"/>
  <c r="P424" i="2"/>
  <c r="R424" i="2"/>
  <c r="P423" i="2"/>
  <c r="R423" i="2"/>
  <c r="P422" i="2"/>
  <c r="R422" i="2"/>
  <c r="P421" i="2"/>
  <c r="R421" i="2"/>
  <c r="P420" i="2"/>
  <c r="R420" i="2"/>
  <c r="P419" i="2"/>
  <c r="R419" i="2"/>
  <c r="P418" i="2"/>
  <c r="R418" i="2"/>
  <c r="P417" i="2"/>
  <c r="R417" i="2"/>
  <c r="P416" i="2"/>
  <c r="R416" i="2"/>
  <c r="P415" i="2"/>
  <c r="R415" i="2"/>
  <c r="P414" i="2"/>
  <c r="R414" i="2"/>
  <c r="P413" i="2"/>
  <c r="R413" i="2"/>
  <c r="P412" i="2"/>
  <c r="R412" i="2"/>
  <c r="P411" i="2"/>
  <c r="R411" i="2"/>
  <c r="P410" i="2"/>
  <c r="R410" i="2"/>
  <c r="P409" i="2"/>
  <c r="R409" i="2"/>
  <c r="P408" i="2"/>
  <c r="R408" i="2"/>
  <c r="P407" i="2"/>
  <c r="R407" i="2"/>
  <c r="P406" i="2"/>
  <c r="R406" i="2"/>
  <c r="P405" i="2"/>
  <c r="R405" i="2"/>
  <c r="P404" i="2"/>
  <c r="R404" i="2"/>
  <c r="P403" i="2"/>
  <c r="R403" i="2"/>
  <c r="P402" i="2"/>
  <c r="R402" i="2"/>
  <c r="P401" i="2"/>
  <c r="R401" i="2"/>
  <c r="P400" i="2"/>
  <c r="R400" i="2"/>
  <c r="P399" i="2"/>
  <c r="R399" i="2"/>
  <c r="P398" i="2"/>
  <c r="R398" i="2"/>
  <c r="P397" i="2"/>
  <c r="R397" i="2"/>
  <c r="P396" i="2"/>
  <c r="R396" i="2"/>
  <c r="P395" i="2"/>
  <c r="R395" i="2"/>
  <c r="P394" i="2"/>
  <c r="R394" i="2"/>
  <c r="P393" i="2"/>
  <c r="R393" i="2"/>
  <c r="P392" i="2"/>
  <c r="R392" i="2"/>
  <c r="P391" i="2"/>
  <c r="R391" i="2"/>
  <c r="P390" i="2"/>
  <c r="R390" i="2"/>
  <c r="P389" i="2"/>
  <c r="R389" i="2"/>
  <c r="P388" i="2"/>
  <c r="R388" i="2"/>
  <c r="P387" i="2"/>
  <c r="R387" i="2"/>
  <c r="P386" i="2"/>
  <c r="R386" i="2"/>
  <c r="P385" i="2"/>
  <c r="R385" i="2"/>
  <c r="P384" i="2"/>
  <c r="R384" i="2"/>
  <c r="P383" i="2"/>
  <c r="R383" i="2"/>
  <c r="P382" i="2"/>
  <c r="R382" i="2"/>
  <c r="P381" i="2"/>
  <c r="R381" i="2"/>
  <c r="P380" i="2"/>
  <c r="R380" i="2"/>
  <c r="P379" i="2"/>
  <c r="R379" i="2"/>
  <c r="P378" i="2"/>
  <c r="R378" i="2"/>
  <c r="P377" i="2"/>
  <c r="R377" i="2"/>
  <c r="P376" i="2"/>
  <c r="R376" i="2"/>
  <c r="P375" i="2"/>
  <c r="R375" i="2"/>
  <c r="P374" i="2"/>
  <c r="R374" i="2"/>
  <c r="P373" i="2"/>
  <c r="R373" i="2"/>
  <c r="P372" i="2"/>
  <c r="R372" i="2"/>
  <c r="P371" i="2"/>
  <c r="R371" i="2"/>
  <c r="P370" i="2"/>
  <c r="R370" i="2"/>
  <c r="P369" i="2"/>
  <c r="R369" i="2"/>
  <c r="P368" i="2"/>
  <c r="R368" i="2"/>
  <c r="P367" i="2"/>
  <c r="R367" i="2"/>
  <c r="P366" i="2"/>
  <c r="R366" i="2"/>
  <c r="P365" i="2"/>
  <c r="R365" i="2"/>
  <c r="P364" i="2"/>
  <c r="R364" i="2"/>
  <c r="P363" i="2"/>
  <c r="R363" i="2"/>
  <c r="P362" i="2"/>
  <c r="R362" i="2"/>
  <c r="P361" i="2"/>
  <c r="R361" i="2"/>
  <c r="P360" i="2"/>
  <c r="R360" i="2"/>
  <c r="P359" i="2"/>
  <c r="R359" i="2"/>
  <c r="P358" i="2"/>
  <c r="R358" i="2"/>
  <c r="P357" i="2"/>
  <c r="R357" i="2"/>
  <c r="P356" i="2"/>
  <c r="R356" i="2"/>
  <c r="P355" i="2"/>
  <c r="R355" i="2"/>
  <c r="P354" i="2"/>
  <c r="R354" i="2"/>
  <c r="P353" i="2"/>
  <c r="R353" i="2"/>
  <c r="P352" i="2"/>
  <c r="R352" i="2"/>
  <c r="P351" i="2"/>
  <c r="R351" i="2"/>
  <c r="P350" i="2"/>
  <c r="R350" i="2"/>
  <c r="P349" i="2"/>
  <c r="R349" i="2"/>
  <c r="P348" i="2"/>
  <c r="R348" i="2"/>
  <c r="P347" i="2"/>
  <c r="R347" i="2"/>
  <c r="P346" i="2"/>
  <c r="R346" i="2"/>
  <c r="P345" i="2"/>
  <c r="R345" i="2"/>
  <c r="P344" i="2"/>
  <c r="R344" i="2"/>
  <c r="P343" i="2"/>
  <c r="R343" i="2"/>
  <c r="P342" i="2"/>
  <c r="R342" i="2"/>
  <c r="P341" i="2"/>
  <c r="R341" i="2"/>
  <c r="P340" i="2"/>
  <c r="R340" i="2"/>
  <c r="P339" i="2"/>
  <c r="R339" i="2"/>
  <c r="P338" i="2"/>
  <c r="R338" i="2"/>
  <c r="P337" i="2"/>
  <c r="R337" i="2"/>
  <c r="P336" i="2"/>
  <c r="R336" i="2"/>
  <c r="P335" i="2"/>
  <c r="R335" i="2"/>
  <c r="P334" i="2"/>
  <c r="R334" i="2"/>
  <c r="P333" i="2"/>
  <c r="R333" i="2"/>
  <c r="P332" i="2"/>
  <c r="R332" i="2"/>
  <c r="P331" i="2"/>
  <c r="R331" i="2"/>
  <c r="P330" i="2"/>
  <c r="R330" i="2"/>
  <c r="P329" i="2"/>
  <c r="R329" i="2"/>
  <c r="P328" i="2"/>
  <c r="R328" i="2"/>
  <c r="P327" i="2"/>
  <c r="R327" i="2"/>
  <c r="P326" i="2"/>
  <c r="R326" i="2"/>
  <c r="P325" i="2"/>
  <c r="R325" i="2"/>
  <c r="P324" i="2"/>
  <c r="R324" i="2"/>
  <c r="P323" i="2"/>
  <c r="R323" i="2"/>
  <c r="P322" i="2"/>
  <c r="R322" i="2"/>
  <c r="P321" i="2"/>
  <c r="R321" i="2"/>
  <c r="P320" i="2"/>
  <c r="R320" i="2"/>
  <c r="P319" i="2"/>
  <c r="R319" i="2"/>
  <c r="P318" i="2"/>
  <c r="R318" i="2"/>
  <c r="P317" i="2"/>
  <c r="R317" i="2"/>
  <c r="P316" i="2"/>
  <c r="R316" i="2"/>
  <c r="P315" i="2"/>
  <c r="R315" i="2"/>
  <c r="P314" i="2"/>
  <c r="R314" i="2"/>
  <c r="P313" i="2"/>
  <c r="R313" i="2"/>
  <c r="P312" i="2"/>
  <c r="R312" i="2"/>
  <c r="P311" i="2"/>
  <c r="R311" i="2"/>
  <c r="P310" i="2"/>
  <c r="R310" i="2"/>
  <c r="P309" i="2"/>
  <c r="R309" i="2"/>
  <c r="P308" i="2"/>
  <c r="R308" i="2"/>
  <c r="P307" i="2"/>
  <c r="R307" i="2"/>
  <c r="P306" i="2"/>
  <c r="R306" i="2"/>
  <c r="P305" i="2"/>
  <c r="R305" i="2"/>
  <c r="P304" i="2"/>
  <c r="R304" i="2"/>
  <c r="P303" i="2"/>
  <c r="R303" i="2"/>
  <c r="P302" i="2"/>
  <c r="R302" i="2"/>
  <c r="P301" i="2"/>
  <c r="R301" i="2"/>
  <c r="P300" i="2"/>
  <c r="R300" i="2"/>
  <c r="P299" i="2"/>
  <c r="R299" i="2"/>
  <c r="P298" i="2"/>
  <c r="R298" i="2"/>
  <c r="P297" i="2"/>
  <c r="R297" i="2"/>
  <c r="P296" i="2"/>
  <c r="R296" i="2"/>
  <c r="P295" i="2"/>
  <c r="R295" i="2"/>
  <c r="P294" i="2"/>
  <c r="R294" i="2"/>
  <c r="P293" i="2"/>
  <c r="R293" i="2"/>
  <c r="P292" i="2"/>
  <c r="R292" i="2"/>
  <c r="P291" i="2"/>
  <c r="R291" i="2"/>
  <c r="P290" i="2"/>
  <c r="R290" i="2"/>
  <c r="P289" i="2"/>
  <c r="R289" i="2"/>
  <c r="P288" i="2"/>
  <c r="R288" i="2"/>
  <c r="P287" i="2"/>
  <c r="R287" i="2"/>
  <c r="P286" i="2"/>
  <c r="R286" i="2"/>
  <c r="P285" i="2"/>
  <c r="R285" i="2"/>
  <c r="P284" i="2"/>
  <c r="R284" i="2"/>
  <c r="P283" i="2"/>
  <c r="R283" i="2"/>
  <c r="P282" i="2"/>
  <c r="R282" i="2"/>
  <c r="P281" i="2"/>
  <c r="R281" i="2"/>
  <c r="P280" i="2"/>
  <c r="R280" i="2"/>
  <c r="P279" i="2"/>
  <c r="R279" i="2"/>
  <c r="P278" i="2"/>
  <c r="R278" i="2"/>
  <c r="P277" i="2"/>
  <c r="R277" i="2"/>
  <c r="P276" i="2"/>
  <c r="R276" i="2"/>
  <c r="P275" i="2"/>
  <c r="R275" i="2"/>
  <c r="P274" i="2"/>
  <c r="R274" i="2"/>
  <c r="P273" i="2"/>
  <c r="R273" i="2"/>
  <c r="P272" i="2"/>
  <c r="R272" i="2"/>
  <c r="P271" i="2"/>
  <c r="R271" i="2"/>
  <c r="P270" i="2"/>
  <c r="R270" i="2"/>
  <c r="P269" i="2"/>
  <c r="R269" i="2"/>
  <c r="P268" i="2"/>
  <c r="R268" i="2"/>
  <c r="P267" i="2"/>
  <c r="R267" i="2"/>
  <c r="P266" i="2"/>
  <c r="R266" i="2"/>
  <c r="P265" i="2"/>
  <c r="R265" i="2"/>
  <c r="P264" i="2"/>
  <c r="R264" i="2"/>
  <c r="P263" i="2"/>
  <c r="R263" i="2"/>
  <c r="P262" i="2"/>
  <c r="R262" i="2"/>
  <c r="P261" i="2"/>
  <c r="R261" i="2"/>
  <c r="P260" i="2"/>
  <c r="R260" i="2"/>
  <c r="P259" i="2"/>
  <c r="R259" i="2"/>
  <c r="P258" i="2"/>
  <c r="R258" i="2"/>
  <c r="P257" i="2"/>
  <c r="R257" i="2"/>
  <c r="P256" i="2"/>
  <c r="R256" i="2"/>
  <c r="P255" i="2"/>
  <c r="R255" i="2"/>
  <c r="P254" i="2"/>
  <c r="R254" i="2"/>
  <c r="P253" i="2"/>
  <c r="R253" i="2"/>
  <c r="P252" i="2"/>
  <c r="R252" i="2"/>
  <c r="P251" i="2"/>
  <c r="R251" i="2"/>
  <c r="P250" i="2"/>
  <c r="R250" i="2"/>
  <c r="P249" i="2"/>
  <c r="R249" i="2"/>
  <c r="P248" i="2"/>
  <c r="R248" i="2"/>
  <c r="P247" i="2"/>
  <c r="R247" i="2"/>
  <c r="P246" i="2"/>
  <c r="R246" i="2"/>
  <c r="P245" i="2"/>
  <c r="R245" i="2"/>
  <c r="P244" i="2"/>
  <c r="R244" i="2"/>
  <c r="P243" i="2"/>
  <c r="R243" i="2"/>
  <c r="P242" i="2"/>
  <c r="R242" i="2"/>
  <c r="P241" i="2"/>
  <c r="R241" i="2"/>
  <c r="P240" i="2"/>
  <c r="R240" i="2"/>
  <c r="P239" i="2"/>
  <c r="R239" i="2"/>
  <c r="P238" i="2"/>
  <c r="R238" i="2"/>
  <c r="P237" i="2"/>
  <c r="R237" i="2"/>
  <c r="P236" i="2"/>
  <c r="R236" i="2"/>
  <c r="P235" i="2"/>
  <c r="R235" i="2"/>
  <c r="P234" i="2"/>
  <c r="R234" i="2"/>
  <c r="P233" i="2"/>
  <c r="R233" i="2"/>
  <c r="P232" i="2"/>
  <c r="R232" i="2"/>
  <c r="P231" i="2"/>
  <c r="R231" i="2"/>
  <c r="P230" i="2"/>
  <c r="R230" i="2"/>
  <c r="P229" i="2"/>
  <c r="R229" i="2"/>
  <c r="P228" i="2"/>
  <c r="R228" i="2"/>
  <c r="P227" i="2"/>
  <c r="R227" i="2"/>
  <c r="P226" i="2"/>
  <c r="R226" i="2"/>
  <c r="P225" i="2"/>
  <c r="R225" i="2"/>
  <c r="P224" i="2"/>
  <c r="R224" i="2"/>
  <c r="P223" i="2"/>
  <c r="R223" i="2"/>
  <c r="P222" i="2"/>
  <c r="R222" i="2"/>
  <c r="P221" i="2"/>
  <c r="R221" i="2"/>
  <c r="P220" i="2"/>
  <c r="R220" i="2"/>
  <c r="P219" i="2"/>
  <c r="R219" i="2"/>
  <c r="P218" i="2"/>
  <c r="R218" i="2"/>
  <c r="P217" i="2"/>
  <c r="R217" i="2"/>
  <c r="P216" i="2"/>
  <c r="R216" i="2"/>
  <c r="P215" i="2"/>
  <c r="R215" i="2"/>
  <c r="P214" i="2"/>
  <c r="R214" i="2"/>
  <c r="P213" i="2"/>
  <c r="R213" i="2"/>
  <c r="P212" i="2"/>
  <c r="R212" i="2"/>
  <c r="P211" i="2"/>
  <c r="R211" i="2"/>
  <c r="P210" i="2"/>
  <c r="R210" i="2"/>
  <c r="P209" i="2"/>
  <c r="R209" i="2"/>
  <c r="P208" i="2"/>
  <c r="R208" i="2"/>
  <c r="P207" i="2"/>
  <c r="R207" i="2"/>
  <c r="P206" i="2"/>
  <c r="R206" i="2"/>
  <c r="P205" i="2"/>
  <c r="R205" i="2"/>
  <c r="P204" i="2"/>
  <c r="R204" i="2"/>
  <c r="P203" i="2"/>
  <c r="R203" i="2"/>
  <c r="P202" i="2"/>
  <c r="R202" i="2"/>
  <c r="P201" i="2"/>
  <c r="R201" i="2"/>
  <c r="P200" i="2"/>
  <c r="R200" i="2"/>
  <c r="P199" i="2"/>
  <c r="R199" i="2"/>
  <c r="P198" i="2"/>
  <c r="R198" i="2"/>
  <c r="P197" i="2"/>
  <c r="R197" i="2"/>
  <c r="P196" i="2"/>
  <c r="R196" i="2"/>
  <c r="P195" i="2"/>
  <c r="R195" i="2"/>
  <c r="P194" i="2"/>
  <c r="R194" i="2"/>
  <c r="P193" i="2"/>
  <c r="R193" i="2"/>
  <c r="P192" i="2"/>
  <c r="R192" i="2"/>
  <c r="P191" i="2"/>
  <c r="R191" i="2"/>
  <c r="P190" i="2"/>
  <c r="R190" i="2"/>
  <c r="P189" i="2"/>
  <c r="R189" i="2"/>
  <c r="P188" i="2"/>
  <c r="R188" i="2"/>
  <c r="P187" i="2"/>
  <c r="R187" i="2"/>
  <c r="P186" i="2"/>
  <c r="R186" i="2"/>
  <c r="P185" i="2"/>
  <c r="R185" i="2"/>
  <c r="P184" i="2"/>
  <c r="R184" i="2"/>
  <c r="P183" i="2"/>
  <c r="R183" i="2"/>
  <c r="P182" i="2"/>
  <c r="R182" i="2"/>
  <c r="P181" i="2"/>
  <c r="R181" i="2"/>
  <c r="P180" i="2"/>
  <c r="R180" i="2"/>
  <c r="P179" i="2"/>
  <c r="R179" i="2"/>
  <c r="P178" i="2"/>
  <c r="R178" i="2"/>
  <c r="P177" i="2"/>
  <c r="R177" i="2"/>
  <c r="P176" i="2"/>
  <c r="R176" i="2"/>
  <c r="P175" i="2"/>
  <c r="R175" i="2"/>
  <c r="P174" i="2"/>
  <c r="R174" i="2"/>
  <c r="P173" i="2"/>
  <c r="R173" i="2"/>
  <c r="P172" i="2"/>
  <c r="R172" i="2"/>
  <c r="P171" i="2"/>
  <c r="R171" i="2"/>
  <c r="P170" i="2"/>
  <c r="R170" i="2"/>
  <c r="P169" i="2"/>
  <c r="R169" i="2"/>
  <c r="P168" i="2"/>
  <c r="R168" i="2"/>
  <c r="P167" i="2"/>
  <c r="R167" i="2"/>
  <c r="P166" i="2"/>
  <c r="R166" i="2"/>
  <c r="P165" i="2"/>
  <c r="R165" i="2"/>
  <c r="P164" i="2"/>
  <c r="R164" i="2"/>
  <c r="P163" i="2"/>
  <c r="R163" i="2"/>
  <c r="P162" i="2"/>
  <c r="R162" i="2"/>
  <c r="P161" i="2"/>
  <c r="R161" i="2"/>
  <c r="P160" i="2"/>
  <c r="R160" i="2"/>
  <c r="P159" i="2"/>
  <c r="R159" i="2"/>
  <c r="P158" i="2"/>
  <c r="R158" i="2"/>
  <c r="P157" i="2"/>
  <c r="R157" i="2"/>
  <c r="P156" i="2"/>
  <c r="R156" i="2"/>
  <c r="P155" i="2"/>
  <c r="R155" i="2"/>
  <c r="P154" i="2"/>
  <c r="R154" i="2"/>
  <c r="P153" i="2"/>
  <c r="R153" i="2"/>
  <c r="P152" i="2"/>
  <c r="R152" i="2"/>
  <c r="P151" i="2"/>
  <c r="R151" i="2"/>
  <c r="P150" i="2"/>
  <c r="R150" i="2"/>
  <c r="P149" i="2"/>
  <c r="R149" i="2"/>
  <c r="P148" i="2"/>
  <c r="R148" i="2"/>
  <c r="P147" i="2"/>
  <c r="R147" i="2"/>
  <c r="P146" i="2"/>
  <c r="R146" i="2"/>
  <c r="P145" i="2"/>
  <c r="R145" i="2"/>
  <c r="P144" i="2"/>
  <c r="R144" i="2"/>
  <c r="P143" i="2"/>
  <c r="R143" i="2"/>
  <c r="P142" i="2"/>
  <c r="R142" i="2"/>
  <c r="P141" i="2"/>
  <c r="R141" i="2"/>
  <c r="P140" i="2"/>
  <c r="R140" i="2"/>
  <c r="P139" i="2"/>
  <c r="R139" i="2"/>
  <c r="P138" i="2"/>
  <c r="R138" i="2"/>
  <c r="P137" i="2"/>
  <c r="R137" i="2"/>
  <c r="P136" i="2"/>
  <c r="R136" i="2"/>
  <c r="P135" i="2"/>
  <c r="R135" i="2"/>
  <c r="P134" i="2"/>
  <c r="R134" i="2"/>
  <c r="P133" i="2"/>
  <c r="R133" i="2"/>
  <c r="P132" i="2"/>
  <c r="R132" i="2"/>
  <c r="P131" i="2"/>
  <c r="R131" i="2"/>
  <c r="P130" i="2"/>
  <c r="R130" i="2"/>
  <c r="P129" i="2"/>
  <c r="R129" i="2"/>
  <c r="P128" i="2"/>
  <c r="R128" i="2"/>
  <c r="P127" i="2"/>
  <c r="R127" i="2"/>
  <c r="P126" i="2"/>
  <c r="R126" i="2"/>
  <c r="P125" i="2"/>
  <c r="R125" i="2"/>
  <c r="P124" i="2"/>
  <c r="R124" i="2"/>
  <c r="P123" i="2"/>
  <c r="R123" i="2"/>
  <c r="P122" i="2"/>
  <c r="R122" i="2"/>
  <c r="P121" i="2"/>
  <c r="R121" i="2"/>
  <c r="P120" i="2"/>
  <c r="R120" i="2"/>
  <c r="P119" i="2"/>
  <c r="R119" i="2"/>
  <c r="P118" i="2"/>
  <c r="R118" i="2"/>
  <c r="P117" i="2"/>
  <c r="R117" i="2"/>
  <c r="P116" i="2"/>
  <c r="R116" i="2"/>
  <c r="P115" i="2"/>
  <c r="R115" i="2"/>
  <c r="P114" i="2"/>
  <c r="R114" i="2"/>
  <c r="P113" i="2"/>
  <c r="R113" i="2"/>
  <c r="P112" i="2"/>
  <c r="R112" i="2"/>
  <c r="P111" i="2"/>
  <c r="R111" i="2"/>
  <c r="P110" i="2"/>
  <c r="R110" i="2"/>
  <c r="P109" i="2"/>
  <c r="R109" i="2"/>
  <c r="P108" i="2"/>
  <c r="R108" i="2"/>
  <c r="P107" i="2"/>
  <c r="R107" i="2"/>
  <c r="P106" i="2"/>
  <c r="R106" i="2"/>
  <c r="P105" i="2"/>
  <c r="R105" i="2"/>
  <c r="P104" i="2"/>
  <c r="R104" i="2"/>
  <c r="P103" i="2"/>
  <c r="R103" i="2"/>
  <c r="P102" i="2"/>
  <c r="R102" i="2"/>
  <c r="P101" i="2"/>
  <c r="R101" i="2"/>
  <c r="P100" i="2"/>
  <c r="R100" i="2"/>
  <c r="P99" i="2"/>
  <c r="R99" i="2"/>
  <c r="P98" i="2"/>
  <c r="R98" i="2"/>
  <c r="P97" i="2"/>
  <c r="R97" i="2"/>
  <c r="P96" i="2"/>
  <c r="R96" i="2"/>
  <c r="P95" i="2"/>
  <c r="R95" i="2"/>
  <c r="P94" i="2"/>
  <c r="R94" i="2"/>
  <c r="P93" i="2"/>
  <c r="R93" i="2"/>
  <c r="P92" i="2"/>
  <c r="R92" i="2"/>
  <c r="P91" i="2"/>
  <c r="R91" i="2"/>
  <c r="P90" i="2"/>
  <c r="R90" i="2"/>
  <c r="P89" i="2"/>
  <c r="R89" i="2"/>
  <c r="P88" i="2"/>
  <c r="R88" i="2"/>
  <c r="P87" i="2"/>
  <c r="R87" i="2"/>
  <c r="P86" i="2"/>
  <c r="R86" i="2"/>
  <c r="P85" i="2"/>
  <c r="R85" i="2"/>
  <c r="P84" i="2"/>
  <c r="R84" i="2"/>
  <c r="P83" i="2"/>
  <c r="R83" i="2"/>
  <c r="P82" i="2"/>
  <c r="R82" i="2"/>
  <c r="P81" i="2"/>
  <c r="R81" i="2"/>
  <c r="P80" i="2"/>
  <c r="R80" i="2"/>
  <c r="P79" i="2"/>
  <c r="R79" i="2"/>
  <c r="P78" i="2"/>
  <c r="R78" i="2"/>
  <c r="P77" i="2"/>
  <c r="R77" i="2"/>
  <c r="P76" i="2"/>
  <c r="R76" i="2"/>
  <c r="P75" i="2"/>
  <c r="R75" i="2"/>
  <c r="P74" i="2"/>
  <c r="R74" i="2"/>
  <c r="P73" i="2"/>
  <c r="R73" i="2"/>
  <c r="P72" i="2"/>
  <c r="R72" i="2"/>
  <c r="P71" i="2"/>
  <c r="R71" i="2"/>
  <c r="P70" i="2"/>
  <c r="R70" i="2"/>
  <c r="P69" i="2"/>
  <c r="R69" i="2"/>
  <c r="P68" i="2"/>
  <c r="R68" i="2"/>
  <c r="P67" i="2"/>
  <c r="R67" i="2"/>
  <c r="P66" i="2"/>
  <c r="R66" i="2"/>
  <c r="P65" i="2"/>
  <c r="R65" i="2"/>
  <c r="P64" i="2"/>
  <c r="R64" i="2"/>
  <c r="P63" i="2"/>
  <c r="R63" i="2"/>
  <c r="P62" i="2"/>
  <c r="R62" i="2"/>
  <c r="P61" i="2"/>
  <c r="R61" i="2"/>
  <c r="P60" i="2"/>
  <c r="R60" i="2"/>
  <c r="P59" i="2"/>
  <c r="R59" i="2"/>
  <c r="P58" i="2"/>
  <c r="R58" i="2"/>
  <c r="P57" i="2"/>
  <c r="R57" i="2"/>
  <c r="P56" i="2"/>
  <c r="R56" i="2"/>
  <c r="P55" i="2"/>
  <c r="R55" i="2"/>
  <c r="P54" i="2"/>
  <c r="R54" i="2"/>
  <c r="P53" i="2"/>
  <c r="R53" i="2"/>
  <c r="P52" i="2"/>
  <c r="R52" i="2"/>
  <c r="P51" i="2"/>
  <c r="R51" i="2"/>
  <c r="P50" i="2"/>
  <c r="R50" i="2"/>
  <c r="P49" i="2"/>
  <c r="R49" i="2"/>
  <c r="P48" i="2"/>
  <c r="R48" i="2"/>
  <c r="P47" i="2"/>
  <c r="R47" i="2"/>
  <c r="P46" i="2"/>
  <c r="R46" i="2"/>
  <c r="P45" i="2"/>
  <c r="R45" i="2"/>
  <c r="P44" i="2"/>
  <c r="R44" i="2"/>
  <c r="P43" i="2"/>
  <c r="R43" i="2"/>
  <c r="P42" i="2"/>
  <c r="R42" i="2"/>
  <c r="P41" i="2"/>
  <c r="R41" i="2"/>
  <c r="P40" i="2"/>
  <c r="R40" i="2"/>
  <c r="P39" i="2"/>
  <c r="R39" i="2"/>
  <c r="P38" i="2"/>
  <c r="R38" i="2"/>
  <c r="P37" i="2"/>
  <c r="R37" i="2"/>
  <c r="P36" i="2"/>
  <c r="R36" i="2"/>
  <c r="P35" i="2"/>
  <c r="R35" i="2"/>
  <c r="P33" i="2"/>
  <c r="R33" i="2"/>
  <c r="P32" i="2"/>
  <c r="R32" i="2"/>
  <c r="P31" i="2"/>
  <c r="R31" i="2"/>
  <c r="P30" i="2"/>
  <c r="R30" i="2"/>
  <c r="P29" i="2"/>
  <c r="R29" i="2"/>
  <c r="P28" i="2"/>
  <c r="R28" i="2"/>
  <c r="P27" i="2"/>
  <c r="R27" i="2"/>
  <c r="P26" i="2"/>
  <c r="R26" i="2"/>
  <c r="P25" i="2"/>
  <c r="R25" i="2"/>
  <c r="P24" i="2"/>
  <c r="R24" i="2"/>
  <c r="P23" i="2"/>
  <c r="R23" i="2"/>
  <c r="P22" i="2"/>
  <c r="R22" i="2"/>
  <c r="P21" i="2"/>
  <c r="R21" i="2"/>
  <c r="P20" i="2"/>
  <c r="R20" i="2"/>
  <c r="P19" i="2"/>
  <c r="R19" i="2"/>
  <c r="P18" i="2"/>
  <c r="R18" i="2"/>
  <c r="R17" i="2"/>
  <c r="P15" i="2"/>
  <c r="R13" i="2"/>
  <c r="D24" i="11"/>
  <c r="C5" i="2"/>
  <c r="C5" i="13"/>
  <c r="B5" i="2"/>
  <c r="B4" i="2"/>
  <c r="B59" i="18"/>
  <c r="B51" i="18"/>
  <c r="B43" i="18"/>
  <c r="B35" i="18"/>
  <c r="B27" i="18"/>
  <c r="B19" i="18"/>
  <c r="B11" i="18"/>
  <c r="B3" i="18"/>
  <c r="B2" i="18"/>
  <c r="B8" i="18"/>
  <c r="B62" i="18"/>
  <c r="B6" i="18"/>
  <c r="B58" i="18"/>
  <c r="B50" i="18"/>
  <c r="B42" i="18"/>
  <c r="B34" i="18"/>
  <c r="B26" i="18"/>
  <c r="B18" i="18"/>
  <c r="B10" i="18"/>
  <c r="B38" i="18"/>
  <c r="B57" i="18"/>
  <c r="B49" i="18"/>
  <c r="B41" i="18"/>
  <c r="B33" i="18"/>
  <c r="B25" i="18"/>
  <c r="B17" i="18"/>
  <c r="B9" i="18"/>
  <c r="B54" i="18"/>
  <c r="B56" i="18"/>
  <c r="B48" i="18"/>
  <c r="B40" i="18"/>
  <c r="B32" i="18"/>
  <c r="B24" i="18"/>
  <c r="B16" i="18"/>
  <c r="B30" i="18"/>
  <c r="B55" i="18"/>
  <c r="B47" i="18"/>
  <c r="B39" i="18"/>
  <c r="B31" i="18"/>
  <c r="B23" i="18"/>
  <c r="B15" i="18"/>
  <c r="B14" i="18"/>
  <c r="B61" i="18"/>
  <c r="B53" i="18"/>
  <c r="B45" i="18"/>
  <c r="B37" i="18"/>
  <c r="B29" i="18"/>
  <c r="B21" i="18"/>
  <c r="B13" i="18"/>
  <c r="B5" i="18"/>
  <c r="B7" i="18"/>
  <c r="B22" i="18"/>
  <c r="B60" i="18"/>
  <c r="B52" i="18"/>
  <c r="B44" i="18"/>
  <c r="B36" i="18"/>
  <c r="B28" i="18"/>
  <c r="B20" i="18"/>
  <c r="B12" i="18"/>
  <c r="B4" i="18"/>
  <c r="B46" i="18"/>
  <c r="H463" i="16"/>
  <c r="H441" i="16"/>
  <c r="C18" i="13"/>
  <c r="B484" i="18"/>
  <c r="B403" i="18"/>
  <c r="B581" i="18"/>
  <c r="B131" i="18"/>
  <c r="B672" i="18"/>
  <c r="B238" i="18"/>
  <c r="B165" i="18"/>
  <c r="B454" i="18"/>
  <c r="B1132" i="18"/>
  <c r="B602" i="18"/>
  <c r="B2097" i="18"/>
  <c r="B2251" i="18"/>
  <c r="B1471" i="18"/>
  <c r="B1304" i="18"/>
  <c r="B1255" i="18"/>
  <c r="B1435" i="18"/>
  <c r="B1274" i="18"/>
  <c r="B1673" i="18"/>
  <c r="B1323" i="18"/>
  <c r="B1915" i="18"/>
  <c r="B2143" i="18"/>
  <c r="B1265" i="18"/>
  <c r="B1305" i="18"/>
  <c r="B1924" i="18"/>
  <c r="B1487" i="18"/>
  <c r="B1212" i="18"/>
  <c r="B1883" i="18"/>
  <c r="B2316" i="18"/>
  <c r="B1674" i="18"/>
  <c r="B1394" i="18"/>
  <c r="B1306" i="18"/>
  <c r="B1722" i="18"/>
  <c r="B1436" i="18"/>
  <c r="B1161" i="18"/>
  <c r="B1617" i="18"/>
  <c r="B1339" i="18"/>
  <c r="B1405" i="18"/>
  <c r="B1528" i="18"/>
  <c r="B2421" i="18"/>
  <c r="B2159" i="18"/>
  <c r="B2129" i="18"/>
  <c r="B1297" i="18"/>
  <c r="B1307" i="18"/>
  <c r="B1787" i="18"/>
  <c r="B1796" i="18"/>
  <c r="B1678" i="18"/>
  <c r="B1537" i="18"/>
  <c r="B1639" i="18"/>
  <c r="B1590" i="18"/>
  <c r="B1818" i="18"/>
  <c r="B1706" i="18"/>
  <c r="B1384" i="18"/>
  <c r="B1524" i="18"/>
  <c r="B1506" i="18"/>
  <c r="B1315" i="18"/>
  <c r="B1518" i="18"/>
  <c r="B1717" i="18"/>
  <c r="B2080" i="18"/>
  <c r="B2210" i="18"/>
  <c r="B1449" i="18"/>
  <c r="B1455" i="18"/>
  <c r="B1546" i="18"/>
  <c r="B1510" i="18"/>
  <c r="B2151" i="18"/>
  <c r="B1855" i="18"/>
  <c r="B1593" i="18"/>
  <c r="B1272" i="18"/>
  <c r="B1409" i="18"/>
  <c r="B1359" i="18"/>
  <c r="B1171" i="18"/>
  <c r="B1369" i="18"/>
  <c r="B2168" i="18"/>
  <c r="B1987" i="18"/>
  <c r="B2148" i="18"/>
  <c r="B1949" i="18"/>
  <c r="B1465" i="18"/>
  <c r="B1572" i="18"/>
  <c r="B1520" i="18"/>
  <c r="B2254" i="18"/>
  <c r="B1888" i="18"/>
  <c r="B1601" i="18"/>
  <c r="B1280" i="18"/>
  <c r="B1417" i="18"/>
  <c r="B1368" i="18"/>
  <c r="B1181" i="18"/>
  <c r="B1377" i="18"/>
  <c r="B2315" i="18"/>
  <c r="B2228" i="18"/>
  <c r="B1995" i="18"/>
  <c r="B1503" i="18"/>
  <c r="B1450" i="18"/>
  <c r="B1475" i="18"/>
  <c r="B1873" i="18"/>
  <c r="B2284" i="18"/>
  <c r="B1640" i="18"/>
  <c r="B2290" i="18"/>
  <c r="B1609" i="18"/>
  <c r="B1857" i="18"/>
  <c r="B1288" i="18"/>
  <c r="B1569" i="18"/>
  <c r="B1418" i="18"/>
  <c r="B1578" i="18"/>
  <c r="B1232" i="18"/>
  <c r="B1596" i="18"/>
  <c r="B2238" i="18"/>
  <c r="B1794" i="18"/>
  <c r="B2250" i="18"/>
  <c r="B1448" i="18"/>
  <c r="B1477" i="18"/>
  <c r="B2256" i="18"/>
  <c r="B1500" i="18"/>
  <c r="B1675" i="18"/>
  <c r="B1648" i="18"/>
  <c r="B1880" i="18"/>
  <c r="B1991" i="18"/>
  <c r="B1357" i="18"/>
  <c r="B1958" i="18"/>
  <c r="B1179" i="18"/>
  <c r="B1452" i="18"/>
  <c r="B1896" i="18"/>
  <c r="B1428" i="18"/>
  <c r="B1629" i="18"/>
  <c r="B2001" i="18"/>
  <c r="B1438" i="18"/>
  <c r="B1749" i="18"/>
  <c r="B2300" i="18"/>
  <c r="B1866" i="18"/>
  <c r="B2381" i="18"/>
  <c r="B1904" i="18"/>
  <c r="R15" i="2"/>
  <c r="D30" i="11"/>
  <c r="AH12" i="1"/>
  <c r="B611" i="18"/>
  <c r="B83" i="18"/>
  <c r="B90" i="18"/>
  <c r="B73" i="18"/>
  <c r="B135" i="18"/>
  <c r="B101" i="18"/>
  <c r="B1302" i="18"/>
  <c r="B401" i="18"/>
  <c r="B498" i="18"/>
  <c r="B461" i="18"/>
  <c r="B486" i="18"/>
  <c r="B261" i="18"/>
  <c r="B284" i="18"/>
  <c r="B1414" i="18"/>
  <c r="B763" i="18"/>
  <c r="B1362" i="18"/>
  <c r="B613" i="18"/>
  <c r="B316" i="18"/>
  <c r="B163" i="18"/>
  <c r="B2371" i="18"/>
  <c r="B1018" i="18"/>
  <c r="B978" i="18"/>
  <c r="B1115" i="18"/>
  <c r="B1354" i="18"/>
  <c r="B1695" i="18"/>
  <c r="B976" i="18"/>
  <c r="B1167" i="18"/>
  <c r="B67" i="18"/>
  <c r="B74" i="18"/>
  <c r="B145" i="18"/>
  <c r="B95" i="18"/>
  <c r="B85" i="18"/>
  <c r="B1704" i="18"/>
  <c r="B233" i="18"/>
  <c r="B66" i="18"/>
  <c r="B94" i="18"/>
  <c r="B96" i="18"/>
  <c r="B87" i="18"/>
  <c r="B77" i="18"/>
  <c r="B92" i="18"/>
  <c r="B206" i="18"/>
  <c r="B190" i="18"/>
  <c r="B393" i="18"/>
  <c r="B525" i="18"/>
  <c r="B375" i="18"/>
  <c r="B470" i="18"/>
  <c r="B380" i="18"/>
  <c r="B175" i="18"/>
  <c r="B1052" i="18"/>
  <c r="B252" i="18"/>
  <c r="B1388" i="18"/>
  <c r="B386" i="18"/>
  <c r="B2010" i="18"/>
  <c r="B775" i="18"/>
  <c r="B766" i="18"/>
  <c r="B897" i="18"/>
  <c r="B1696" i="18"/>
  <c r="B416" i="18"/>
  <c r="B88" i="18"/>
  <c r="B79" i="18"/>
  <c r="B69" i="18"/>
  <c r="B84" i="18"/>
  <c r="B264" i="18"/>
  <c r="B81" i="18"/>
  <c r="B127" i="18"/>
  <c r="B68" i="18"/>
  <c r="B279" i="18"/>
  <c r="B983" i="18"/>
  <c r="B540" i="18"/>
  <c r="B833" i="18"/>
  <c r="B704" i="18"/>
  <c r="B1575" i="18"/>
  <c r="B632" i="18"/>
  <c r="B698" i="18"/>
  <c r="B601" i="18"/>
  <c r="B1086" i="18"/>
  <c r="B854" i="18"/>
  <c r="B2188" i="18"/>
  <c r="B1600" i="18"/>
  <c r="B1434" i="18"/>
  <c r="B716" i="18"/>
  <c r="B900" i="18"/>
  <c r="B554" i="18"/>
  <c r="B932" i="18"/>
  <c r="B177" i="18"/>
  <c r="B1175" i="18"/>
  <c r="B1116" i="18"/>
  <c r="B1329" i="18"/>
  <c r="B678" i="18"/>
  <c r="B814" i="18"/>
  <c r="B920" i="18"/>
  <c r="B1110" i="18"/>
  <c r="B126" i="18"/>
  <c r="B835" i="18"/>
  <c r="B816" i="18"/>
  <c r="B952" i="18"/>
  <c r="B1098" i="18"/>
  <c r="B1218" i="18"/>
  <c r="B2293" i="18"/>
  <c r="B809" i="18"/>
  <c r="B467" i="18"/>
  <c r="B1075" i="18"/>
  <c r="B1027" i="18"/>
  <c r="B1160" i="18"/>
  <c r="B1495" i="18"/>
  <c r="B727" i="18"/>
  <c r="B828" i="18"/>
  <c r="B1019" i="18"/>
  <c r="B686" i="18"/>
  <c r="B107" i="18"/>
  <c r="B293" i="18"/>
  <c r="B1430" i="18"/>
  <c r="B731" i="18"/>
  <c r="B729" i="18"/>
  <c r="B861" i="18"/>
  <c r="B1003" i="18"/>
  <c r="B1111" i="18"/>
  <c r="B1456" i="18"/>
  <c r="B723" i="18"/>
  <c r="B381" i="18"/>
  <c r="B1268" i="18"/>
  <c r="B1151" i="18"/>
  <c r="B1469" i="18"/>
  <c r="B712" i="18"/>
  <c r="B851" i="18"/>
  <c r="B956" i="18"/>
  <c r="B1144" i="18"/>
  <c r="B1156" i="18"/>
  <c r="B1736" i="18"/>
  <c r="B1037" i="18"/>
  <c r="B997" i="18"/>
  <c r="B1131" i="18"/>
  <c r="B1397" i="18"/>
  <c r="B2052" i="18"/>
  <c r="B802" i="18"/>
  <c r="B989" i="18"/>
  <c r="B643" i="18"/>
  <c r="B213" i="18"/>
  <c r="B1088" i="18"/>
  <c r="B591" i="18"/>
  <c r="B410" i="18"/>
  <c r="B121" i="18"/>
  <c r="B65" i="18"/>
  <c r="B93" i="18"/>
  <c r="B102" i="18"/>
  <c r="B950" i="18"/>
  <c r="B479" i="18"/>
  <c r="B322" i="18"/>
  <c r="B507" i="18"/>
  <c r="B523" i="18"/>
  <c r="B1396" i="18"/>
  <c r="B350" i="18"/>
  <c r="B276" i="18"/>
  <c r="B409" i="18"/>
  <c r="B1349" i="18"/>
  <c r="B1380" i="18"/>
  <c r="B1355" i="18"/>
  <c r="B1193" i="18"/>
  <c r="B1252" i="18"/>
  <c r="B649" i="18"/>
  <c r="B827" i="18"/>
  <c r="B485" i="18"/>
  <c r="B684" i="18"/>
  <c r="B106" i="18"/>
  <c r="B1092" i="18"/>
  <c r="B1046" i="18"/>
  <c r="B1184" i="18"/>
  <c r="B1566" i="18"/>
  <c r="B746" i="18"/>
  <c r="B847" i="18"/>
  <c r="B1038" i="18"/>
  <c r="B1597" i="18"/>
  <c r="B749" i="18"/>
  <c r="B455" i="18"/>
  <c r="B80" i="18"/>
  <c r="B181" i="18"/>
  <c r="B531" i="18"/>
  <c r="B376" i="18"/>
  <c r="B555" i="18"/>
  <c r="B625" i="18"/>
  <c r="B804" i="18"/>
  <c r="B204" i="18"/>
  <c r="B1599" i="18"/>
  <c r="B348" i="18"/>
  <c r="B1245" i="18"/>
  <c r="B1210" i="18"/>
  <c r="B1195" i="18"/>
  <c r="B1114" i="18"/>
  <c r="B1145" i="18"/>
  <c r="B1583" i="18"/>
  <c r="B760" i="18"/>
  <c r="B415" i="18"/>
  <c r="B597" i="18"/>
  <c r="B1819" i="18"/>
  <c r="B1007" i="18"/>
  <c r="B970" i="18"/>
  <c r="B1107" i="18"/>
  <c r="B1328" i="18"/>
  <c r="B1658" i="18"/>
  <c r="B778" i="18"/>
  <c r="B964" i="18"/>
  <c r="B1317" i="18"/>
  <c r="B1336" i="18"/>
  <c r="B679" i="18"/>
  <c r="B806" i="18"/>
  <c r="B951" i="18"/>
  <c r="B1058" i="18"/>
  <c r="B1318" i="18"/>
  <c r="B673" i="18"/>
  <c r="B2094" i="18"/>
  <c r="B908" i="18"/>
  <c r="B879" i="18"/>
  <c r="B1014" i="18"/>
  <c r="B1158" i="18"/>
  <c r="B1365" i="18"/>
  <c r="B691" i="18"/>
  <c r="B873" i="18"/>
  <c r="B528" i="18"/>
  <c r="B822" i="18"/>
  <c r="B150" i="18"/>
  <c r="B1292" i="18"/>
  <c r="B1162" i="18"/>
  <c r="B1502" i="18"/>
  <c r="B720" i="18"/>
  <c r="B860" i="18"/>
  <c r="B965" i="18"/>
  <c r="B1153" i="18"/>
  <c r="B1202" i="18"/>
  <c r="B141" i="18"/>
  <c r="B1056" i="18"/>
  <c r="B1005" i="18"/>
  <c r="B1141" i="18"/>
  <c r="B1442" i="18"/>
  <c r="B2327" i="18"/>
  <c r="B810" i="18"/>
  <c r="B999" i="18"/>
  <c r="B655" i="18"/>
  <c r="B1383" i="18"/>
  <c r="B872" i="18"/>
  <c r="B853" i="18"/>
  <c r="B985" i="18"/>
  <c r="B1130" i="18"/>
  <c r="B1294" i="18"/>
  <c r="B665" i="18"/>
  <c r="B846" i="18"/>
  <c r="B1097" i="18"/>
  <c r="B357" i="18"/>
  <c r="B172" i="18"/>
  <c r="B912" i="18"/>
  <c r="B550" i="18"/>
  <c r="B395" i="18"/>
  <c r="B201" i="18"/>
  <c r="B1079" i="18"/>
  <c r="B1042" i="18"/>
  <c r="B1155" i="18"/>
  <c r="B2120" i="18"/>
  <c r="B119" i="18"/>
  <c r="B72" i="18"/>
  <c r="B78" i="18"/>
  <c r="B70" i="18"/>
  <c r="B332" i="18"/>
  <c r="B710" i="18"/>
  <c r="B305" i="18"/>
  <c r="B191" i="18"/>
  <c r="B443" i="18"/>
  <c r="B514" i="18"/>
  <c r="B582" i="18"/>
  <c r="B659" i="18"/>
  <c r="B875" i="18"/>
  <c r="B1353" i="18"/>
  <c r="B1124" i="18"/>
  <c r="B1044" i="18"/>
  <c r="B1043" i="18"/>
  <c r="B1077" i="18"/>
  <c r="B1364" i="18"/>
  <c r="B690" i="18"/>
  <c r="B347" i="18"/>
  <c r="B527" i="18"/>
  <c r="B1222" i="18"/>
  <c r="B928" i="18"/>
  <c r="B898" i="18"/>
  <c r="B1034" i="18"/>
  <c r="B1183" i="18"/>
  <c r="B1413" i="18"/>
  <c r="B708" i="18"/>
  <c r="B891" i="18"/>
  <c r="B1337" i="18"/>
  <c r="B1185" i="18"/>
  <c r="B1677" i="18"/>
  <c r="B737" i="18"/>
  <c r="B877" i="18"/>
  <c r="B981" i="18"/>
  <c r="B1176" i="18"/>
  <c r="B1371" i="18"/>
  <c r="B2428" i="18"/>
  <c r="B817" i="18"/>
  <c r="B807" i="18"/>
  <c r="B943" i="18"/>
  <c r="B1089" i="18"/>
  <c r="B1201" i="18"/>
  <c r="B2018" i="18"/>
  <c r="B801" i="18"/>
  <c r="B458" i="18"/>
  <c r="B642" i="18"/>
  <c r="B1440" i="18"/>
  <c r="B1143" i="18"/>
  <c r="B1091" i="18"/>
  <c r="B1261" i="18"/>
  <c r="B2153" i="18"/>
  <c r="B789" i="18"/>
  <c r="B892" i="18"/>
  <c r="B1085" i="18"/>
  <c r="B902" i="18"/>
  <c r="B1289" i="18"/>
  <c r="B963" i="18"/>
  <c r="B935" i="18"/>
  <c r="B1072" i="18"/>
  <c r="B1241" i="18"/>
  <c r="B1521" i="18"/>
  <c r="B742" i="18"/>
  <c r="B929" i="18"/>
  <c r="B580" i="18"/>
  <c r="B1547" i="18"/>
  <c r="B792" i="18"/>
  <c r="B783" i="18"/>
  <c r="B915" i="18"/>
  <c r="B1062" i="18"/>
  <c r="B1166" i="18"/>
  <c r="B1650" i="18"/>
  <c r="B777" i="18"/>
  <c r="B575" i="18"/>
  <c r="B425" i="18"/>
  <c r="B242" i="18"/>
  <c r="B1219" i="18"/>
  <c r="B620" i="18"/>
  <c r="B463" i="18"/>
  <c r="B273" i="18"/>
  <c r="B114" i="18"/>
  <c r="B115" i="18"/>
  <c r="B1053" i="18"/>
  <c r="B110" i="18"/>
  <c r="B295" i="18"/>
  <c r="B109" i="18"/>
  <c r="B692" i="18"/>
  <c r="B490" i="18"/>
  <c r="B334" i="18"/>
  <c r="B139" i="18"/>
  <c r="B787" i="18"/>
  <c r="B718" i="18"/>
  <c r="B657" i="18"/>
  <c r="B1493" i="18"/>
  <c r="B232" i="18"/>
  <c r="B1157" i="18"/>
  <c r="B133" i="18"/>
  <c r="B98" i="18"/>
  <c r="B64" i="18"/>
  <c r="B693" i="18"/>
  <c r="B198" i="18"/>
  <c r="B711" i="18"/>
  <c r="B992" i="18"/>
  <c r="B262" i="18"/>
  <c r="B333" i="18"/>
  <c r="B402" i="18"/>
  <c r="B471" i="18"/>
  <c r="B541" i="18"/>
  <c r="B1548" i="18"/>
  <c r="B1055" i="18"/>
  <c r="B969" i="18"/>
  <c r="B968" i="18"/>
  <c r="B1000" i="18"/>
  <c r="B1200" i="18"/>
  <c r="B1592" i="18"/>
  <c r="B275" i="18"/>
  <c r="B457" i="18"/>
  <c r="B2127" i="18"/>
  <c r="B844" i="18"/>
  <c r="B825" i="18"/>
  <c r="B961" i="18"/>
  <c r="B1106" i="18"/>
  <c r="B1234" i="18"/>
  <c r="B641" i="18"/>
  <c r="B819" i="18"/>
  <c r="B1164" i="18"/>
  <c r="B1108" i="18"/>
  <c r="B1309" i="18"/>
  <c r="B669" i="18"/>
  <c r="B805" i="18"/>
  <c r="B910" i="18"/>
  <c r="B1102" i="18"/>
  <c r="B974" i="18"/>
  <c r="B75" i="18"/>
  <c r="B71" i="18"/>
  <c r="B86" i="18"/>
  <c r="B489" i="18"/>
  <c r="B294" i="18"/>
  <c r="B1236" i="18"/>
  <c r="B1186" i="18"/>
  <c r="B687" i="18"/>
  <c r="B1048" i="18"/>
  <c r="B388" i="18"/>
  <c r="B1197" i="18"/>
  <c r="B960" i="18"/>
  <c r="B750" i="18"/>
  <c r="B889" i="18"/>
  <c r="B1170" i="18"/>
  <c r="B699" i="18"/>
  <c r="B536" i="18"/>
  <c r="B1310" i="18"/>
  <c r="B1090" i="18"/>
  <c r="B869" i="18"/>
  <c r="B1478" i="18"/>
  <c r="B940" i="18"/>
  <c r="B502" i="18"/>
  <c r="B1283" i="18"/>
  <c r="B871" i="18"/>
  <c r="B1468" i="18"/>
  <c r="B1190" i="18"/>
  <c r="B937" i="18"/>
  <c r="B311" i="18"/>
  <c r="B722" i="18"/>
  <c r="B995" i="18"/>
  <c r="B924" i="18"/>
  <c r="B1687" i="18"/>
  <c r="B866" i="18"/>
  <c r="B1244" i="18"/>
  <c r="B713" i="18"/>
  <c r="B1705" i="18"/>
  <c r="B1020" i="18"/>
  <c r="B919" i="18"/>
  <c r="B592" i="18"/>
  <c r="B313" i="18"/>
  <c r="B342" i="18"/>
  <c r="B533" i="18"/>
  <c r="B483" i="18"/>
  <c r="B579" i="18"/>
  <c r="B905" i="18"/>
  <c r="B1023" i="18"/>
  <c r="B573" i="18"/>
  <c r="B460" i="18"/>
  <c r="B352" i="18"/>
  <c r="B263" i="18"/>
  <c r="B210" i="18"/>
  <c r="B122" i="18"/>
  <c r="B222" i="18"/>
  <c r="B843" i="18"/>
  <c r="B173" i="18"/>
  <c r="B658" i="18"/>
  <c r="B539" i="18"/>
  <c r="B360" i="18"/>
  <c r="B200" i="18"/>
  <c r="B1032" i="18"/>
  <c r="B570" i="18"/>
  <c r="B511" i="18"/>
  <c r="B1010" i="18"/>
  <c r="B1627" i="18"/>
  <c r="B243" i="18"/>
  <c r="B590" i="18"/>
  <c r="B408" i="18"/>
  <c r="B227" i="18"/>
  <c r="B1137" i="18"/>
  <c r="B629" i="18"/>
  <c r="B439" i="18"/>
  <c r="B336" i="18"/>
  <c r="B364" i="18"/>
  <c r="B987" i="18"/>
  <c r="B250" i="18"/>
  <c r="B1278" i="18"/>
  <c r="B626" i="18"/>
  <c r="B445" i="18"/>
  <c r="B290" i="18"/>
  <c r="B2396" i="18"/>
  <c r="B666" i="18"/>
  <c r="B623" i="18"/>
  <c r="B1057" i="18"/>
  <c r="B566" i="18"/>
  <c r="B330" i="18"/>
  <c r="B144" i="18"/>
  <c r="B803" i="18"/>
  <c r="B524" i="18"/>
  <c r="B369" i="18"/>
  <c r="B176" i="18"/>
  <c r="B931" i="18"/>
  <c r="B894" i="18"/>
  <c r="B938" i="18"/>
  <c r="B635" i="18"/>
  <c r="B339" i="18"/>
  <c r="B154" i="18"/>
  <c r="B838" i="18"/>
  <c r="B532" i="18"/>
  <c r="B378" i="18"/>
  <c r="B184" i="18"/>
  <c r="B966" i="18"/>
  <c r="B967" i="18"/>
  <c r="B1009" i="18"/>
  <c r="B1488" i="18"/>
  <c r="B2239" i="18"/>
  <c r="B1489" i="18"/>
  <c r="B1511" i="18"/>
  <c r="B1573" i="18"/>
  <c r="B971" i="18"/>
  <c r="B1437" i="18"/>
  <c r="B1874" i="18"/>
  <c r="B2082" i="18"/>
  <c r="B2252" i="18"/>
  <c r="B2367" i="18"/>
  <c r="B1815" i="18"/>
  <c r="B2418" i="18"/>
  <c r="B1929" i="18"/>
  <c r="B2099" i="18"/>
  <c r="B2279" i="18"/>
  <c r="B2194" i="18"/>
  <c r="B2297" i="18"/>
  <c r="B1746" i="18"/>
  <c r="B1927" i="18"/>
  <c r="B2105" i="18"/>
  <c r="B2253" i="18"/>
  <c r="B2426" i="18"/>
  <c r="B1878" i="18"/>
  <c r="B2056" i="18"/>
  <c r="B2163" i="18"/>
  <c r="B2347" i="18"/>
  <c r="B2314" i="18"/>
  <c r="B1766" i="18"/>
  <c r="B1937" i="18"/>
  <c r="B2115" i="18"/>
  <c r="B2295" i="18"/>
  <c r="B1744" i="18"/>
  <c r="B1925" i="18"/>
  <c r="B1963" i="18"/>
  <c r="B2133" i="18"/>
  <c r="B2312" i="18"/>
  <c r="B1764" i="18"/>
  <c r="B1943" i="18"/>
  <c r="B2121" i="18"/>
  <c r="B2090" i="18"/>
  <c r="B2260" i="18"/>
  <c r="B1712" i="18"/>
  <c r="B1893" i="18"/>
  <c r="B2071" i="18"/>
  <c r="B2248" i="18"/>
  <c r="B2313" i="18"/>
  <c r="B2230" i="18"/>
  <c r="B2220" i="18"/>
  <c r="B2282" i="18"/>
  <c r="B2182" i="18"/>
  <c r="B1770" i="18"/>
  <c r="B1940" i="18"/>
  <c r="B1571" i="18"/>
  <c r="B1899" i="18"/>
  <c r="B2411" i="18"/>
  <c r="B1331" i="18"/>
  <c r="B1514" i="18"/>
  <c r="B2219" i="18"/>
  <c r="B1701" i="18"/>
  <c r="B1936" i="18"/>
  <c r="B1942" i="18"/>
  <c r="B2068" i="18"/>
  <c r="B1700" i="18"/>
  <c r="B2413" i="18"/>
  <c r="B63" i="18"/>
  <c r="B610" i="18"/>
  <c r="B680" i="18"/>
  <c r="B561" i="18"/>
  <c r="B1101" i="18"/>
  <c r="B895" i="18"/>
  <c r="B972" i="18"/>
  <c r="B318" i="18"/>
  <c r="B757" i="18"/>
  <c r="B887" i="18"/>
  <c r="B1454" i="18"/>
  <c r="B748" i="18"/>
  <c r="B1024" i="18"/>
  <c r="B1513" i="18"/>
  <c r="B1298" i="18"/>
  <c r="B1174" i="18"/>
  <c r="B870" i="18"/>
  <c r="B797" i="18"/>
  <c r="B1293" i="18"/>
  <c r="B598" i="18"/>
  <c r="B432" i="18"/>
  <c r="B1066" i="18"/>
  <c r="B799" i="18"/>
  <c r="B1260" i="18"/>
  <c r="B1039" i="18"/>
  <c r="B864" i="18"/>
  <c r="B1523" i="18"/>
  <c r="B1267" i="18"/>
  <c r="B925" i="18"/>
  <c r="B781" i="18"/>
  <c r="B1433" i="18"/>
  <c r="B512" i="18"/>
  <c r="B1125" i="18"/>
  <c r="B646" i="18"/>
  <c r="B1225" i="18"/>
  <c r="B948" i="18"/>
  <c r="B707" i="18"/>
  <c r="B143" i="18"/>
  <c r="B383" i="18"/>
  <c r="B480" i="18"/>
  <c r="B603" i="18"/>
  <c r="B552" i="18"/>
  <c r="B701" i="18"/>
  <c r="B774" i="18"/>
  <c r="B118" i="18"/>
  <c r="B644" i="18"/>
  <c r="B530" i="18"/>
  <c r="B419" i="18"/>
  <c r="B418" i="18"/>
  <c r="B474" i="18"/>
  <c r="B717" i="18"/>
  <c r="B936" i="18"/>
  <c r="B823" i="18"/>
  <c r="B1051" i="18"/>
  <c r="B248" i="18"/>
  <c r="B688" i="18"/>
  <c r="B1136" i="18"/>
  <c r="B1204" i="18"/>
  <c r="B1173" i="18"/>
  <c r="B736" i="18"/>
  <c r="B1029" i="18"/>
  <c r="B1519" i="18"/>
  <c r="B1100" i="18"/>
  <c r="B798" i="18"/>
  <c r="B1591" i="18"/>
  <c r="B1165" i="18"/>
  <c r="B389" i="18"/>
  <c r="B363" i="18"/>
  <c r="B979" i="18"/>
  <c r="B662" i="18"/>
  <c r="B1148" i="18"/>
  <c r="B820" i="18"/>
  <c r="B793" i="18"/>
  <c r="B1657" i="18"/>
  <c r="B1083" i="18"/>
  <c r="B852" i="18"/>
  <c r="B1319" i="18"/>
  <c r="B1250" i="18"/>
  <c r="B441" i="18"/>
  <c r="B954" i="18"/>
  <c r="B1423" i="18"/>
  <c r="B984" i="18"/>
  <c r="B874" i="18"/>
  <c r="B640" i="18"/>
  <c r="B286" i="18"/>
  <c r="B452" i="18"/>
  <c r="B743" i="18"/>
  <c r="B697" i="18"/>
  <c r="B622" i="18"/>
  <c r="B212" i="18"/>
  <c r="B784" i="18"/>
  <c r="B676" i="18"/>
  <c r="B830" i="18"/>
  <c r="B600" i="18"/>
  <c r="B558" i="18"/>
  <c r="B472" i="18"/>
  <c r="B354" i="18"/>
  <c r="B310" i="18"/>
  <c r="B494" i="18"/>
  <c r="B1330" i="18"/>
  <c r="B162" i="18"/>
  <c r="B117" i="18"/>
  <c r="B709" i="18"/>
  <c r="B499" i="18"/>
  <c r="B343" i="18"/>
  <c r="B149" i="18"/>
  <c r="B821" i="18"/>
  <c r="B753" i="18"/>
  <c r="B724" i="18"/>
  <c r="B427" i="18"/>
  <c r="B171" i="18"/>
  <c r="B903" i="18"/>
  <c r="B548" i="18"/>
  <c r="B368" i="18"/>
  <c r="B208" i="18"/>
  <c r="B1070" i="18"/>
  <c r="B578" i="18"/>
  <c r="B519" i="18"/>
  <c r="B1087" i="18"/>
  <c r="B151" i="18"/>
  <c r="B390" i="18"/>
  <c r="B205" i="18"/>
  <c r="B1060" i="18"/>
  <c r="B584" i="18"/>
  <c r="B430" i="18"/>
  <c r="B237" i="18"/>
  <c r="B1253" i="18"/>
  <c r="B1346" i="18"/>
  <c r="B764" i="18"/>
  <c r="B234" i="18"/>
  <c r="B468" i="18"/>
  <c r="B287" i="18"/>
  <c r="B2085" i="18"/>
  <c r="B677" i="18"/>
  <c r="B509" i="18"/>
  <c r="B317" i="18"/>
  <c r="B169" i="18"/>
  <c r="B170" i="18"/>
  <c r="B695" i="18"/>
  <c r="B619" i="18"/>
  <c r="B477" i="18"/>
  <c r="B296" i="18"/>
  <c r="B111" i="18"/>
  <c r="B694" i="18"/>
  <c r="B517" i="18"/>
  <c r="B326" i="18"/>
  <c r="B185" i="18"/>
  <c r="B186" i="18"/>
  <c r="B765" i="18"/>
  <c r="B1262" i="18"/>
  <c r="B1671" i="18"/>
  <c r="B1532" i="18"/>
  <c r="B146" i="18"/>
  <c r="B1370" i="18"/>
  <c r="B826" i="18"/>
  <c r="B2205" i="18"/>
  <c r="B2384" i="18"/>
  <c r="B1946" i="18"/>
  <c r="B2116" i="18"/>
  <c r="B2224" i="18"/>
  <c r="B2407" i="18"/>
  <c r="B2343" i="18"/>
  <c r="B1790" i="18"/>
  <c r="B1962" i="18"/>
  <c r="B2140" i="18"/>
  <c r="B2058" i="18"/>
  <c r="B2157" i="18"/>
  <c r="B2340" i="18"/>
  <c r="B1788" i="18"/>
  <c r="B1969" i="18"/>
  <c r="B2117" i="18"/>
  <c r="B2288" i="18"/>
  <c r="B1738" i="18"/>
  <c r="B1919" i="18"/>
  <c r="B2028" i="18"/>
  <c r="B2206" i="18"/>
  <c r="B2175" i="18"/>
  <c r="B2350" i="18"/>
  <c r="B1798" i="18"/>
  <c r="B1979" i="18"/>
  <c r="B2155" i="18"/>
  <c r="B2338" i="18"/>
  <c r="B2377" i="18"/>
  <c r="B1826" i="18"/>
  <c r="B1997" i="18"/>
  <c r="B335" i="18"/>
  <c r="B433" i="18"/>
  <c r="B667" i="18"/>
  <c r="B907" i="18"/>
  <c r="B755" i="18"/>
  <c r="B762" i="18"/>
  <c r="B1684" i="18"/>
  <c r="B1916" i="18"/>
  <c r="B1068" i="18"/>
  <c r="B1084" i="18"/>
  <c r="B1099" i="18"/>
  <c r="B1624" i="18"/>
  <c r="B955" i="18"/>
  <c r="B1300" i="18"/>
  <c r="B953" i="18"/>
  <c r="B728" i="18"/>
  <c r="B1119" i="18"/>
  <c r="B1093" i="18"/>
  <c r="B319" i="18"/>
  <c r="B221" i="18"/>
  <c r="B890" i="18"/>
  <c r="B1150" i="18"/>
  <c r="B1081" i="18"/>
  <c r="B751" i="18"/>
  <c r="B656" i="18"/>
  <c r="B1404" i="18"/>
  <c r="B862" i="18"/>
  <c r="B782" i="18"/>
  <c r="B1178" i="18"/>
  <c r="B1076" i="18"/>
  <c r="B373" i="18"/>
  <c r="B1608" i="18"/>
  <c r="B1226" i="18"/>
  <c r="B914" i="18"/>
  <c r="B733" i="18"/>
  <c r="B1120" i="18"/>
  <c r="B495" i="18"/>
  <c r="B522" i="18"/>
  <c r="B1031" i="18"/>
  <c r="B959" i="18"/>
  <c r="B752" i="18"/>
  <c r="B329" i="18"/>
  <c r="B2388" i="18"/>
  <c r="B153" i="18"/>
  <c r="B1121" i="18"/>
  <c r="B949" i="18"/>
  <c r="B628" i="18"/>
  <c r="B543" i="18"/>
  <c r="B421" i="18"/>
  <c r="B405" i="18"/>
  <c r="B795" i="18"/>
  <c r="B557" i="18"/>
  <c r="B304" i="18"/>
  <c r="B189" i="18"/>
  <c r="B982" i="18"/>
  <c r="B567" i="18"/>
  <c r="B412" i="18"/>
  <c r="B220" i="18"/>
  <c r="B1146" i="18"/>
  <c r="B1147" i="18"/>
  <c r="B1458" i="18"/>
  <c r="B129" i="18"/>
  <c r="B240" i="18"/>
  <c r="B1205" i="18"/>
  <c r="B618" i="18"/>
  <c r="B437" i="18"/>
  <c r="B281" i="18"/>
  <c r="B1668" i="18"/>
  <c r="B652" i="18"/>
  <c r="B615" i="18"/>
  <c r="B980" i="18"/>
  <c r="B164" i="18"/>
  <c r="B459" i="18"/>
  <c r="B277" i="18"/>
  <c r="B1625" i="18"/>
  <c r="B661" i="18"/>
  <c r="B500" i="18"/>
  <c r="B309" i="18"/>
  <c r="B159" i="18"/>
  <c r="B160" i="18"/>
  <c r="B1634" i="18"/>
  <c r="B1168" i="18"/>
  <c r="B538" i="18"/>
  <c r="B358" i="18"/>
  <c r="B174" i="18"/>
  <c r="B922" i="18"/>
  <c r="B577" i="18"/>
  <c r="B387" i="18"/>
  <c r="B265" i="18"/>
  <c r="B266" i="18"/>
  <c r="B1379" i="18"/>
  <c r="B306" i="18"/>
  <c r="B547" i="18"/>
  <c r="B366" i="18"/>
  <c r="B182" i="18"/>
  <c r="B957" i="18"/>
  <c r="B586" i="18"/>
  <c r="B396" i="18"/>
  <c r="B274" i="18"/>
  <c r="B285" i="18"/>
  <c r="B638" i="18"/>
  <c r="B2362" i="18"/>
  <c r="B1254" i="18"/>
  <c r="B1017" i="18"/>
  <c r="B1767" i="18"/>
  <c r="B1291" i="18"/>
  <c r="B758" i="18"/>
  <c r="B1446" i="18"/>
  <c r="B2427" i="18"/>
  <c r="B1879" i="18"/>
  <c r="B2047" i="18"/>
  <c r="B2156" i="18"/>
  <c r="B2339" i="18"/>
  <c r="B2271" i="18"/>
  <c r="B1721" i="18"/>
  <c r="B1894" i="18"/>
  <c r="B2072" i="18"/>
  <c r="B1990" i="18"/>
  <c r="B2089" i="18"/>
  <c r="B2269" i="18"/>
  <c r="B1719" i="18"/>
  <c r="B1902" i="18"/>
  <c r="B82" i="18"/>
  <c r="B100" i="18"/>
  <c r="B297" i="18"/>
  <c r="B195" i="18"/>
  <c r="B544" i="18"/>
  <c r="B193" i="18"/>
  <c r="B696" i="18"/>
  <c r="B857" i="18"/>
  <c r="B203" i="18"/>
  <c r="B1381" i="18"/>
  <c r="B815" i="18"/>
  <c r="B1549" i="18"/>
  <c r="B918" i="18"/>
  <c r="B878" i="18"/>
  <c r="B1127" i="18"/>
  <c r="B741" i="18"/>
  <c r="B1152" i="18"/>
  <c r="B671" i="18"/>
  <c r="B1284" i="18"/>
  <c r="B973" i="18"/>
  <c r="B732" i="18"/>
  <c r="B178" i="18"/>
  <c r="B1645" i="18"/>
  <c r="B1286" i="18"/>
  <c r="B1004" i="18"/>
  <c r="B719" i="18"/>
  <c r="B1748" i="18"/>
  <c r="B589" i="18"/>
  <c r="B1133" i="18"/>
  <c r="B721" i="18"/>
  <c r="B1139" i="18"/>
  <c r="B1030" i="18"/>
  <c r="B785" i="18"/>
  <c r="B1964" i="18"/>
  <c r="B1142" i="18"/>
  <c r="B842" i="18"/>
  <c r="B772" i="18"/>
  <c r="B1233" i="18"/>
  <c r="B216" i="18"/>
  <c r="B633" i="18"/>
  <c r="B128" i="18"/>
  <c r="B183" i="18"/>
  <c r="B130" i="18"/>
  <c r="B302" i="18"/>
  <c r="B725" i="18"/>
  <c r="B288" i="18"/>
  <c r="B365" i="18"/>
  <c r="B251" i="18"/>
  <c r="B137" i="18"/>
  <c r="B1069" i="18"/>
  <c r="B714" i="18"/>
  <c r="B560" i="18"/>
  <c r="B588" i="18"/>
  <c r="B1276" i="18"/>
  <c r="B155" i="18"/>
  <c r="B442" i="18"/>
  <c r="B331" i="18"/>
  <c r="B147" i="18"/>
  <c r="B811" i="18"/>
  <c r="B551" i="18"/>
  <c r="B362" i="18"/>
  <c r="B230" i="18"/>
  <c r="B231" i="18"/>
  <c r="B1054" i="18"/>
  <c r="B1129" i="18"/>
  <c r="B382" i="18"/>
  <c r="B197" i="18"/>
  <c r="B1022" i="18"/>
  <c r="B576" i="18"/>
  <c r="B420" i="18"/>
  <c r="B229" i="18"/>
  <c r="B1191" i="18"/>
  <c r="B1192" i="18"/>
  <c r="B1777" i="18"/>
  <c r="B314" i="18"/>
  <c r="B599" i="18"/>
  <c r="B417" i="18"/>
  <c r="B235" i="18"/>
  <c r="B1180" i="18"/>
  <c r="B637" i="18"/>
  <c r="B447" i="18"/>
  <c r="B345" i="18"/>
  <c r="B398" i="18"/>
  <c r="B1065" i="18"/>
  <c r="B116" i="18"/>
  <c r="B705" i="18"/>
  <c r="B497" i="18"/>
  <c r="B315" i="18"/>
  <c r="B157" i="18"/>
  <c r="B849" i="18"/>
  <c r="B526" i="18"/>
  <c r="B448" i="18"/>
  <c r="B572" i="18"/>
  <c r="B1211" i="18"/>
  <c r="B124" i="18"/>
  <c r="B726" i="18"/>
  <c r="B506" i="18"/>
  <c r="B324" i="18"/>
  <c r="B167" i="18"/>
  <c r="B885" i="18"/>
  <c r="B534" i="18"/>
  <c r="B466" i="18"/>
  <c r="B616" i="18"/>
  <c r="B1249" i="18"/>
  <c r="B1509" i="18"/>
  <c r="B2042" i="18"/>
  <c r="B1710" i="18"/>
  <c r="B1213" i="18"/>
  <c r="B1199" i="18"/>
  <c r="B1480" i="18"/>
  <c r="B1759" i="18"/>
  <c r="B2289" i="18"/>
  <c r="B1739" i="18"/>
  <c r="B1912" i="18"/>
  <c r="B2021" i="18"/>
  <c r="B2199" i="18"/>
  <c r="B2134" i="18"/>
  <c r="B2305" i="18"/>
  <c r="B1755" i="18"/>
  <c r="B2402" i="18"/>
  <c r="B1853" i="18"/>
  <c r="B1953" i="18"/>
  <c r="B2132" i="18"/>
  <c r="B2311" i="18"/>
  <c r="B1913" i="18"/>
  <c r="B2081" i="18"/>
  <c r="B2259" i="18"/>
  <c r="B2374" i="18"/>
  <c r="B1823" i="18"/>
  <c r="B2002" i="18"/>
  <c r="B1972" i="18"/>
  <c r="B2141" i="18"/>
  <c r="B2321" i="18"/>
  <c r="B1772" i="18"/>
  <c r="B1951" i="18"/>
  <c r="B2130" i="18"/>
  <c r="B2166" i="18"/>
  <c r="B2341" i="18"/>
  <c r="B1789" i="18"/>
  <c r="B1970" i="18"/>
  <c r="B2147" i="18"/>
  <c r="B2328" i="18"/>
  <c r="B2298" i="18"/>
  <c r="B1747" i="18"/>
  <c r="B1920" i="18"/>
  <c r="B2098" i="18"/>
  <c r="B2278" i="18"/>
  <c r="B1726" i="18"/>
  <c r="B1909" i="18"/>
  <c r="B1978" i="18"/>
  <c r="B2430" i="18"/>
  <c r="B1881" i="18"/>
  <c r="B2006" i="18"/>
  <c r="B2086" i="18"/>
  <c r="B2144" i="18"/>
  <c r="B1973" i="18"/>
  <c r="B1224" i="18"/>
  <c r="B1410" i="18"/>
  <c r="B1542" i="18"/>
  <c r="B1750" i="18"/>
  <c r="B2334" i="18"/>
  <c r="B1492" i="18"/>
  <c r="B1938" i="18"/>
  <c r="B89" i="18"/>
  <c r="B103" i="18"/>
  <c r="B549" i="18"/>
  <c r="B735" i="18"/>
  <c r="B1118" i="18"/>
  <c r="B747" i="18"/>
  <c r="B1025" i="18"/>
  <c r="B606" i="18"/>
  <c r="B1013" i="18"/>
  <c r="B249" i="18"/>
  <c r="B945" i="18"/>
  <c r="B1269" i="18"/>
  <c r="B791" i="18"/>
  <c r="B674" i="18"/>
  <c r="B1074" i="18"/>
  <c r="B1407" i="18"/>
  <c r="B1847" i="18"/>
  <c r="B344" i="18"/>
  <c r="B341" i="18"/>
  <c r="B391" i="18"/>
  <c r="B612" i="18"/>
  <c r="B493" i="18"/>
  <c r="B359" i="18"/>
  <c r="B260" i="18"/>
  <c r="B636" i="18"/>
  <c r="B291" i="18"/>
  <c r="B142" i="18"/>
  <c r="B226" i="18"/>
  <c r="B125" i="18"/>
  <c r="B508" i="18"/>
  <c r="B158" i="18"/>
  <c r="B788" i="18"/>
  <c r="B876" i="18"/>
  <c r="B349" i="18"/>
  <c r="B884" i="18"/>
  <c r="B379" i="18"/>
  <c r="B257" i="18"/>
  <c r="B384" i="18"/>
  <c r="B426" i="18"/>
  <c r="B1235" i="18"/>
  <c r="B456" i="18"/>
  <c r="B406" i="18"/>
  <c r="B453" i="18"/>
  <c r="B435" i="18"/>
  <c r="B1320" i="18"/>
  <c r="B465" i="18"/>
  <c r="B423" i="18"/>
  <c r="B2355" i="18"/>
  <c r="B1667" i="18"/>
  <c r="B1363" i="18"/>
  <c r="B1664" i="18"/>
  <c r="B1808" i="18"/>
  <c r="B2088" i="18"/>
  <c r="B2202" i="18"/>
  <c r="B1825" i="18"/>
  <c r="B1921" i="18"/>
  <c r="B2200" i="18"/>
  <c r="B1831" i="18"/>
  <c r="B2360" i="18"/>
  <c r="B2192" i="18"/>
  <c r="B1960" i="18"/>
  <c r="B2385" i="18"/>
  <c r="B2209" i="18"/>
  <c r="B2046" i="18"/>
  <c r="B1884" i="18"/>
  <c r="B2306" i="18"/>
  <c r="B2201" i="18"/>
  <c r="B2107" i="18"/>
  <c r="B2079" i="18"/>
  <c r="B2054" i="18"/>
  <c r="B1887" i="18"/>
  <c r="B1852" i="18"/>
  <c r="B1824" i="18"/>
  <c r="B1867" i="18"/>
  <c r="B1839" i="18"/>
  <c r="B2095" i="18"/>
  <c r="B2017" i="18"/>
  <c r="B2243" i="18"/>
  <c r="B2420" i="18"/>
  <c r="B1731" i="18"/>
  <c r="B1154" i="18"/>
  <c r="B2135" i="18"/>
  <c r="B2301" i="18"/>
  <c r="B2059" i="18"/>
  <c r="B1631" i="18"/>
  <c r="B1918" i="18"/>
  <c r="B2345" i="18"/>
  <c r="B1723" i="18"/>
  <c r="B1282" i="18"/>
  <c r="B1402" i="18"/>
  <c r="B1533" i="18"/>
  <c r="B1716" i="18"/>
  <c r="B2299" i="18"/>
  <c r="B2179" i="18"/>
  <c r="B1275" i="18"/>
  <c r="B2114" i="18"/>
  <c r="B1752" i="18"/>
  <c r="B1923" i="18"/>
  <c r="B1553" i="18"/>
  <c r="B1829" i="18"/>
  <c r="B2344" i="18"/>
  <c r="B99" i="18"/>
  <c r="B771" i="18"/>
  <c r="B1041" i="18"/>
  <c r="B624" i="18"/>
  <c r="B1033" i="18"/>
  <c r="B1531" i="18"/>
  <c r="B1311" i="18"/>
  <c r="B942" i="18"/>
  <c r="B1113" i="18"/>
  <c r="B1082" i="18"/>
  <c r="B1008" i="18"/>
  <c r="B654" i="18"/>
  <c r="B856" i="18"/>
  <c r="B927" i="18"/>
  <c r="B1134" i="18"/>
  <c r="B675" i="18"/>
  <c r="B413" i="18"/>
  <c r="B647" i="18"/>
  <c r="B1301" i="18"/>
  <c r="B993" i="18"/>
  <c r="B1080" i="18"/>
  <c r="B839" i="18"/>
  <c r="B400" i="18"/>
  <c r="B1104" i="18"/>
  <c r="B431" i="18"/>
  <c r="B356" i="18"/>
  <c r="B112" i="18"/>
  <c r="B269" i="18"/>
  <c r="B650" i="18"/>
  <c r="B300" i="18"/>
  <c r="B152" i="18"/>
  <c r="B108" i="18"/>
  <c r="B488" i="18"/>
  <c r="B148" i="18"/>
  <c r="B518" i="18"/>
  <c r="B562" i="18"/>
  <c r="B188" i="18"/>
  <c r="B565" i="18"/>
  <c r="B228" i="18"/>
  <c r="B596" i="18"/>
  <c r="B1812" i="18"/>
  <c r="B196" i="18"/>
  <c r="B574" i="18"/>
  <c r="B236" i="18"/>
  <c r="B604" i="18"/>
  <c r="B681" i="18"/>
  <c r="B1335" i="18"/>
  <c r="B1387" i="18"/>
  <c r="B1117" i="18"/>
  <c r="B2033" i="18"/>
  <c r="B2392" i="18"/>
  <c r="B1952" i="18"/>
  <c r="B2066" i="18"/>
  <c r="B2416" i="18"/>
  <c r="B1782" i="18"/>
  <c r="B2064" i="18"/>
  <c r="B2393" i="18"/>
  <c r="B2217" i="18"/>
  <c r="B2124" i="18"/>
  <c r="B1892" i="18"/>
  <c r="B2244" i="18"/>
  <c r="B2073" i="18"/>
  <c r="B1911" i="18"/>
  <c r="B1814" i="18"/>
  <c r="B2235" i="18"/>
  <c r="B2065" i="18"/>
  <c r="B2037" i="18"/>
  <c r="B2012" i="18"/>
  <c r="B1986" i="18"/>
  <c r="B1817" i="18"/>
  <c r="B1781" i="18"/>
  <c r="B1754" i="18"/>
  <c r="B1795" i="18"/>
  <c r="B2074" i="18"/>
  <c r="B1959" i="18"/>
  <c r="B1948" i="18"/>
  <c r="B1944" i="18"/>
  <c r="B2354" i="18"/>
  <c r="B2245" i="18"/>
  <c r="B2169" i="18"/>
  <c r="B1863" i="18"/>
  <c r="B2026" i="18"/>
  <c r="B1783" i="18"/>
  <c r="B1563" i="18"/>
  <c r="B1763" i="18"/>
  <c r="B91" i="18"/>
  <c r="B120" i="18"/>
  <c r="B194" i="18"/>
  <c r="B1002" i="18"/>
  <c r="B132" i="18"/>
  <c r="B990" i="18"/>
  <c r="B1303" i="18"/>
  <c r="B988" i="18"/>
  <c r="B1049" i="18"/>
  <c r="B571" i="18"/>
  <c r="B934" i="18"/>
  <c r="B668" i="18"/>
  <c r="B1242" i="18"/>
  <c r="B715" i="18"/>
  <c r="B1063" i="18"/>
  <c r="B1067" i="18"/>
  <c r="B199" i="18"/>
  <c r="B202" i="18"/>
  <c r="B515" i="18"/>
  <c r="B207" i="18"/>
  <c r="B1415" i="18"/>
  <c r="B123" i="18"/>
  <c r="B583" i="18"/>
  <c r="B469" i="18"/>
  <c r="B2364" i="18"/>
  <c r="B501" i="18"/>
  <c r="B503" i="18"/>
  <c r="B660" i="18"/>
  <c r="B340" i="18"/>
  <c r="B848" i="18"/>
  <c r="B371" i="18"/>
  <c r="B239" i="18"/>
  <c r="B179" i="18"/>
  <c r="B556" i="18"/>
  <c r="B218" i="18"/>
  <c r="B587" i="18"/>
  <c r="B1459" i="18"/>
  <c r="B258" i="18"/>
  <c r="B634" i="18"/>
  <c r="B299" i="18"/>
  <c r="B683" i="18"/>
  <c r="B1126" i="18"/>
  <c r="B267" i="18"/>
  <c r="B645" i="18"/>
  <c r="B308" i="18"/>
  <c r="B700" i="18"/>
  <c r="B1217" i="18"/>
  <c r="B1967" i="18"/>
  <c r="B1308" i="18"/>
  <c r="B1047" i="18"/>
  <c r="B2308" i="18"/>
  <c r="B2323" i="18"/>
  <c r="B1885" i="18"/>
  <c r="B1998" i="18"/>
  <c r="B2349" i="18"/>
  <c r="B2368" i="18"/>
  <c r="B1996" i="18"/>
  <c r="B2324" i="18"/>
  <c r="B2149" i="18"/>
  <c r="B1988" i="18"/>
  <c r="B1753" i="18"/>
  <c r="B2109" i="18"/>
  <c r="B2005" i="18"/>
  <c r="B1842" i="18"/>
  <c r="B2406" i="18"/>
  <c r="B2100" i="18"/>
  <c r="B1928" i="18"/>
  <c r="B1903" i="18"/>
  <c r="B1875" i="18"/>
  <c r="B1917" i="18"/>
  <c r="B2400" i="18"/>
  <c r="B2375" i="18"/>
  <c r="B2415" i="18"/>
  <c r="B2389" i="18"/>
  <c r="B1765" i="18"/>
  <c r="B1858" i="18"/>
  <c r="B1810" i="18"/>
  <c r="B1926" i="18"/>
  <c r="B2283" i="18"/>
  <c r="B1709" i="18"/>
  <c r="B1691" i="18"/>
  <c r="B1680" i="18"/>
  <c r="B1651" i="18"/>
  <c r="B1947" i="18"/>
  <c r="B1491" i="18"/>
  <c r="B2356" i="18"/>
  <c r="B2204" i="18"/>
  <c r="B1939" i="18"/>
  <c r="B2137" i="18"/>
  <c r="B1264" i="18"/>
  <c r="B1392" i="18"/>
  <c r="B1576" i="18"/>
  <c r="B2186" i="18"/>
  <c r="B1693" i="18"/>
  <c r="B1406" i="18"/>
  <c r="B1718" i="18"/>
  <c r="B2335" i="18"/>
  <c r="B1784" i="18"/>
  <c r="B1411" i="18"/>
  <c r="B76" i="18"/>
  <c r="B594" i="18"/>
  <c r="B834" i="18"/>
  <c r="B1259" i="18"/>
  <c r="B1338" i="18"/>
  <c r="B1389" i="18"/>
  <c r="B739" i="18"/>
  <c r="B901" i="18"/>
  <c r="B1001" i="18"/>
  <c r="B790" i="18"/>
  <c r="B520" i="18"/>
  <c r="B1882" i="18"/>
  <c r="B648" i="18"/>
  <c r="B773" i="18"/>
  <c r="B829" i="18"/>
  <c r="B271" i="18"/>
  <c r="B397" i="18"/>
  <c r="B223" i="18"/>
  <c r="B280" i="18"/>
  <c r="B282" i="18"/>
  <c r="B338" i="18"/>
  <c r="B913" i="18"/>
  <c r="B608" i="18"/>
  <c r="B272" i="18"/>
  <c r="B639" i="18"/>
  <c r="B909" i="18"/>
  <c r="B1220" i="18"/>
  <c r="B478" i="18"/>
  <c r="B138" i="18"/>
  <c r="B510" i="18"/>
  <c r="B546" i="18"/>
  <c r="B320" i="18"/>
  <c r="B770" i="18"/>
  <c r="B361" i="18"/>
  <c r="B893" i="18"/>
  <c r="B865" i="18"/>
  <c r="B399" i="18"/>
  <c r="B1096" i="18"/>
  <c r="B438" i="18"/>
  <c r="B1345" i="18"/>
  <c r="B832" i="18"/>
  <c r="B407" i="18"/>
  <c r="B1128" i="18"/>
  <c r="B446" i="18"/>
  <c r="B1557" i="18"/>
  <c r="B904" i="18"/>
  <c r="B1358" i="18"/>
  <c r="B1228" i="18"/>
  <c r="B899" i="18"/>
  <c r="B2422" i="18"/>
  <c r="B2184" i="18"/>
  <c r="B1745" i="18"/>
  <c r="B1862" i="18"/>
  <c r="B2208" i="18"/>
  <c r="B2225" i="18"/>
  <c r="B1860" i="18"/>
  <c r="B2185" i="18"/>
  <c r="B2014" i="18"/>
  <c r="B1851" i="18"/>
  <c r="B2414" i="18"/>
  <c r="B2039" i="18"/>
  <c r="B1869" i="18"/>
  <c r="B2433" i="18"/>
  <c r="B2266" i="18"/>
  <c r="B2031" i="18"/>
  <c r="B1861" i="18"/>
  <c r="B1832" i="18"/>
  <c r="B1805" i="18"/>
  <c r="B2369" i="18"/>
  <c r="B2331" i="18"/>
  <c r="B2304" i="18"/>
  <c r="B2348" i="18"/>
  <c r="B2319" i="18"/>
  <c r="B2013" i="18"/>
  <c r="B1778" i="18"/>
  <c r="B1741" i="18"/>
  <c r="B1771" i="18"/>
  <c r="B2212" i="18"/>
  <c r="B1638" i="18"/>
  <c r="B1619" i="18"/>
  <c r="B1610" i="18"/>
  <c r="B1584" i="18"/>
  <c r="B1703" i="18"/>
  <c r="B1420" i="18"/>
  <c r="B2214" i="18"/>
  <c r="B2136" i="18"/>
  <c r="B1630" i="18"/>
  <c r="B1865" i="18"/>
  <c r="B2378" i="18"/>
  <c r="B1322" i="18"/>
  <c r="B1504" i="18"/>
  <c r="B1914" i="18"/>
  <c r="B1621" i="18"/>
  <c r="B1870" i="18"/>
  <c r="B2310" i="18"/>
  <c r="B2264" i="18"/>
  <c r="B1715" i="18"/>
  <c r="B1342" i="18"/>
  <c r="B1534" i="18"/>
  <c r="B2351" i="18"/>
  <c r="B923" i="18"/>
  <c r="B756" i="18"/>
  <c r="B767" i="18"/>
  <c r="B998" i="18"/>
  <c r="B769" i="18"/>
  <c r="B1539" i="18"/>
  <c r="B947" i="18"/>
  <c r="B1983" i="18"/>
  <c r="B1556" i="18"/>
  <c r="B1266" i="18"/>
  <c r="B994" i="18"/>
  <c r="B1378" i="18"/>
  <c r="B841" i="18"/>
  <c r="B270" i="18"/>
  <c r="B254" i="18"/>
  <c r="B476" i="18"/>
  <c r="B504" i="18"/>
  <c r="B1659" i="18"/>
  <c r="B630" i="18"/>
  <c r="B1122" i="18"/>
  <c r="B513" i="18"/>
  <c r="B217" i="18"/>
  <c r="B621" i="18"/>
  <c r="B327" i="18"/>
  <c r="B917" i="18"/>
  <c r="B451" i="18"/>
  <c r="B1486" i="18"/>
  <c r="B491" i="18"/>
  <c r="B140" i="18"/>
  <c r="B1373" i="18"/>
  <c r="B689" i="18"/>
  <c r="B307" i="18"/>
  <c r="B812" i="18"/>
  <c r="B440" i="18"/>
  <c r="B1109" i="18"/>
  <c r="B975" i="18"/>
  <c r="B385" i="18"/>
  <c r="B1138" i="18"/>
  <c r="B545" i="18"/>
  <c r="B1633" i="18"/>
  <c r="B1012" i="18"/>
  <c r="B394" i="18"/>
  <c r="B1182" i="18"/>
  <c r="B553" i="18"/>
  <c r="B161" i="18"/>
  <c r="B136" i="18"/>
  <c r="B1391" i="18"/>
  <c r="B1618" i="18"/>
  <c r="B2218" i="18"/>
  <c r="B1843" i="18"/>
  <c r="B2131" i="18"/>
  <c r="B2234" i="18"/>
  <c r="B2333" i="18"/>
  <c r="B1886" i="18"/>
  <c r="B2241" i="18"/>
  <c r="B1981" i="18"/>
  <c r="B1807" i="18"/>
  <c r="B2303" i="18"/>
  <c r="B2138" i="18"/>
  <c r="B1834" i="18"/>
  <c r="B2391" i="18"/>
  <c r="B2223" i="18"/>
  <c r="B2062" i="18"/>
  <c r="B1757" i="18"/>
  <c r="B2383" i="18"/>
  <c r="B2358" i="18"/>
  <c r="B2397" i="18"/>
  <c r="B2158" i="18"/>
  <c r="B2125" i="18"/>
  <c r="B2164" i="18"/>
  <c r="B2139" i="18"/>
  <c r="B2113" i="18"/>
  <c r="B2191" i="18"/>
  <c r="B2292" i="18"/>
  <c r="B1730" i="18"/>
  <c r="B2222" i="18"/>
  <c r="B2009" i="18"/>
  <c r="B1429" i="18"/>
  <c r="B1481" i="18"/>
  <c r="B1401" i="18"/>
  <c r="B1374" i="18"/>
  <c r="B1564" i="18"/>
  <c r="B2425" i="18"/>
  <c r="B1830" i="18"/>
  <c r="B1931" i="18"/>
  <c r="B1490" i="18"/>
  <c r="B1611" i="18"/>
  <c r="B1827" i="18"/>
  <c r="B1187" i="18"/>
  <c r="B1366" i="18"/>
  <c r="B1622" i="18"/>
  <c r="B1483" i="18"/>
  <c r="B2359" i="18"/>
  <c r="B2035" i="18"/>
  <c r="B2128" i="18"/>
  <c r="B1906" i="18"/>
  <c r="B1326" i="18"/>
  <c r="B702" i="18"/>
  <c r="B808" i="18"/>
  <c r="B1071" i="18"/>
  <c r="B1094" i="18"/>
  <c r="B768" i="18"/>
  <c r="B492" i="18"/>
  <c r="B867" i="18"/>
  <c r="B414" i="18"/>
  <c r="B734" i="18"/>
  <c r="B422" i="18"/>
  <c r="B377" i="18"/>
  <c r="B1209" i="18"/>
  <c r="B593" i="18"/>
  <c r="B104" i="18"/>
  <c r="B663" i="18"/>
  <c r="B2061" i="18"/>
  <c r="B1930" i="18"/>
  <c r="B2268" i="18"/>
  <c r="B2126" i="18"/>
  <c r="B1844" i="18"/>
  <c r="B2276" i="18"/>
  <c r="B2183" i="18"/>
  <c r="B2409" i="18"/>
  <c r="B1735" i="18"/>
  <c r="B1989" i="18"/>
  <c r="B2044" i="18"/>
  <c r="B2007" i="18"/>
  <c r="B1801" i="18"/>
  <c r="B1263" i="18"/>
  <c r="B2174" i="18"/>
  <c r="B1864" i="18"/>
  <c r="B1543" i="18"/>
  <c r="B2265" i="18"/>
  <c r="B1555" i="18"/>
  <c r="B1877" i="18"/>
  <c r="B2060" i="18"/>
  <c r="B1206" i="18"/>
  <c r="B1256" i="18"/>
  <c r="B2055" i="18"/>
  <c r="B2395" i="18"/>
  <c r="B1846" i="18"/>
  <c r="B1474" i="18"/>
  <c r="B1663" i="18"/>
  <c r="B2032" i="18"/>
  <c r="B1238" i="18"/>
  <c r="B1416" i="18"/>
  <c r="B1845" i="18"/>
  <c r="B2320" i="18"/>
  <c r="B1804" i="18"/>
  <c r="B1974" i="18"/>
  <c r="B1604" i="18"/>
  <c r="B2034" i="18"/>
  <c r="B1239" i="18"/>
  <c r="B1367" i="18"/>
  <c r="B1550" i="18"/>
  <c r="B1642" i="18"/>
  <c r="B1581" i="18"/>
  <c r="B1497" i="18"/>
  <c r="B1508" i="18"/>
  <c r="B2142" i="18"/>
  <c r="B1769" i="18"/>
  <c r="B1287" i="18"/>
  <c r="B1662" i="18"/>
  <c r="B2040" i="18"/>
  <c r="B1422" i="18"/>
  <c r="B1647" i="18"/>
  <c r="B2370" i="18"/>
  <c r="B1551" i="18"/>
  <c r="B1527" i="18"/>
  <c r="B1398" i="18"/>
  <c r="B1656" i="18"/>
  <c r="B2403" i="18"/>
  <c r="B1560" i="18"/>
  <c r="B1587" i="18"/>
  <c r="B2221" i="18"/>
  <c r="B1529" i="18"/>
  <c r="B2405" i="18"/>
  <c r="B1966" i="18"/>
  <c r="B2285" i="18"/>
  <c r="B1395" i="18"/>
  <c r="B2325" i="18"/>
  <c r="B1313" i="18"/>
  <c r="B1240" i="18"/>
  <c r="B2258" i="18"/>
  <c r="B1356" i="18"/>
  <c r="B738" i="18"/>
  <c r="B1015" i="18"/>
  <c r="B1103" i="18"/>
  <c r="B444" i="18"/>
  <c r="B1616" i="18"/>
  <c r="B1112" i="18"/>
  <c r="B1390" i="18"/>
  <c r="B605" i="18"/>
  <c r="B156" i="18"/>
  <c r="B794" i="18"/>
  <c r="B516" i="18"/>
  <c r="B1061" i="18"/>
  <c r="B651" i="18"/>
  <c r="B436" i="18"/>
  <c r="B113" i="18"/>
  <c r="B2016" i="18"/>
  <c r="B1637" i="18"/>
  <c r="B2063" i="18"/>
  <c r="B2022" i="18"/>
  <c r="B1774" i="18"/>
  <c r="B2070" i="18"/>
  <c r="B2366" i="18"/>
  <c r="B2270" i="18"/>
  <c r="B2257" i="18"/>
  <c r="B2233" i="18"/>
  <c r="B1976" i="18"/>
  <c r="B1646" i="18"/>
  <c r="B1499" i="18"/>
  <c r="B1196" i="18"/>
  <c r="B2398" i="18"/>
  <c r="B1792" i="18"/>
  <c r="B1473" i="18"/>
  <c r="B1993" i="18"/>
  <c r="B1484" i="18"/>
  <c r="B2390" i="18"/>
  <c r="B1992" i="18"/>
  <c r="B2380" i="18"/>
  <c r="B2067" i="18"/>
  <c r="B1859" i="18"/>
  <c r="B2326" i="18"/>
  <c r="B1776" i="18"/>
  <c r="B1403" i="18"/>
  <c r="B1595" i="18"/>
  <c r="B1758" i="18"/>
  <c r="B1169" i="18"/>
  <c r="B1348" i="18"/>
  <c r="B1676" i="18"/>
  <c r="B2045" i="18"/>
  <c r="B1734" i="18"/>
  <c r="B1907" i="18"/>
  <c r="B1536" i="18"/>
  <c r="B1760" i="18"/>
  <c r="B2273" i="18"/>
  <c r="B1296" i="18"/>
  <c r="B1479" i="18"/>
  <c r="B1582" i="18"/>
  <c r="B1685" i="18"/>
  <c r="B1636" i="18"/>
  <c r="B1800" i="18"/>
  <c r="B1574" i="18"/>
  <c r="B2112" i="18"/>
  <c r="B1425" i="18"/>
  <c r="B2203" i="18"/>
  <c r="B1889" i="18"/>
  <c r="B1669" i="18"/>
  <c r="B1803" i="18"/>
  <c r="B1312" i="18"/>
  <c r="B1690" i="18"/>
  <c r="B2075" i="18"/>
  <c r="B1641" i="18"/>
  <c r="B1838" i="18"/>
  <c r="B1321" i="18"/>
  <c r="B1698" i="18"/>
  <c r="B404" i="18"/>
  <c r="B888" i="18"/>
  <c r="B1285" i="18"/>
  <c r="B933" i="18"/>
  <c r="B883" i="18"/>
  <c r="B564" i="18"/>
  <c r="B434" i="18"/>
  <c r="B211" i="18"/>
  <c r="B289" i="18"/>
  <c r="B1208" i="18"/>
  <c r="B298" i="18"/>
  <c r="B1123" i="18"/>
  <c r="B569" i="18"/>
  <c r="B367" i="18"/>
  <c r="B105" i="18"/>
  <c r="B617" i="18"/>
  <c r="B255" i="18"/>
  <c r="B2093" i="18"/>
  <c r="B2361" i="18"/>
  <c r="B2410" i="18"/>
  <c r="B1816" i="18"/>
  <c r="B1945" i="18"/>
  <c r="B1933" i="18"/>
  <c r="B2087" i="18"/>
  <c r="B1720" i="18"/>
  <c r="B2189" i="18"/>
  <c r="B2029" i="18"/>
  <c r="B1727" i="18"/>
  <c r="B1579" i="18"/>
  <c r="B1360" i="18"/>
  <c r="B1443" i="18"/>
  <c r="B2122" i="18"/>
  <c r="B2211" i="18"/>
  <c r="B1332" i="18"/>
  <c r="B1643" i="18"/>
  <c r="B1908" i="18"/>
  <c r="B1910" i="18"/>
  <c r="B1856" i="18"/>
  <c r="B2103" i="18"/>
  <c r="B1791" i="18"/>
  <c r="B2302" i="18"/>
  <c r="B2255" i="18"/>
  <c r="B2419" i="18"/>
  <c r="B1333" i="18"/>
  <c r="B1525" i="18"/>
  <c r="B1652" i="18"/>
  <c r="B2197" i="18"/>
  <c r="B1279" i="18"/>
  <c r="B1606" i="18"/>
  <c r="B1850" i="18"/>
  <c r="B2387" i="18"/>
  <c r="B1837" i="18"/>
  <c r="B1464" i="18"/>
  <c r="B1653" i="18"/>
  <c r="B1999" i="18"/>
  <c r="B1230" i="18"/>
  <c r="B1408" i="18"/>
  <c r="B1439" i="18"/>
  <c r="B2050" i="18"/>
  <c r="B2167" i="18"/>
  <c r="B1828" i="18"/>
  <c r="B1424" i="18"/>
  <c r="B1501" i="18"/>
  <c r="B1568" i="18"/>
  <c r="B1350" i="18"/>
  <c r="B2160" i="18"/>
  <c r="B1607" i="18"/>
  <c r="B2145" i="18"/>
  <c r="B1451" i="18"/>
  <c r="B2237" i="18"/>
  <c r="B1897" i="18"/>
  <c r="B1476" i="18"/>
  <c r="B2247" i="18"/>
  <c r="B1460" i="18"/>
  <c r="B1214" i="18"/>
  <c r="B1957" i="18"/>
  <c r="B1985" i="18"/>
  <c r="B1809" i="18"/>
  <c r="B1427" i="18"/>
  <c r="B1386" i="18"/>
  <c r="B1833" i="18"/>
  <c r="B1589" i="18"/>
  <c r="B1221" i="18"/>
  <c r="B1594" i="18"/>
  <c r="B1654" i="18"/>
  <c r="B475" i="18"/>
  <c r="B1188" i="18"/>
  <c r="B2431" i="18"/>
  <c r="B1344" i="18"/>
  <c r="B303" i="18"/>
  <c r="B796" i="18"/>
  <c r="B180" i="18"/>
  <c r="B836" i="18"/>
  <c r="B428" i="18"/>
  <c r="B946" i="18"/>
  <c r="B353" i="18"/>
  <c r="B1028" i="18"/>
  <c r="B1105" i="18"/>
  <c r="B607" i="18"/>
  <c r="B247" i="18"/>
  <c r="B1466" i="18"/>
  <c r="B372" i="18"/>
  <c r="B1340" i="18"/>
  <c r="B2150" i="18"/>
  <c r="B2376" i="18"/>
  <c r="B2408" i="18"/>
  <c r="B2399" i="18"/>
  <c r="B1905" i="18"/>
  <c r="B2020" i="18"/>
  <c r="B2242" i="18"/>
  <c r="B2226" i="18"/>
  <c r="B1961" i="18"/>
  <c r="B1779" i="18"/>
  <c r="B2365" i="18"/>
  <c r="B1290" i="18"/>
  <c r="B245" i="18"/>
  <c r="B1036" i="18"/>
  <c r="B761" i="18"/>
  <c r="B682" i="18"/>
  <c r="B1258" i="18"/>
  <c r="B1522" i="18"/>
  <c r="B321" i="18"/>
  <c r="B977" i="18"/>
  <c r="B481" i="18"/>
  <c r="B627" i="18"/>
  <c r="B559" i="18"/>
  <c r="B529" i="18"/>
  <c r="B168" i="18"/>
  <c r="B1372" i="18"/>
  <c r="B355" i="18"/>
  <c r="B225" i="18"/>
  <c r="B653" i="18"/>
  <c r="B1281" i="18"/>
  <c r="B2015" i="18"/>
  <c r="B2165" i="18"/>
  <c r="B2382" i="18"/>
  <c r="B2330" i="18"/>
  <c r="B2417" i="18"/>
  <c r="B2198" i="18"/>
  <c r="B2173" i="18"/>
  <c r="B2023" i="18"/>
  <c r="B2207" i="18"/>
  <c r="B2373" i="18"/>
  <c r="B1950" i="18"/>
  <c r="B1552" i="18"/>
  <c r="B1237" i="18"/>
  <c r="B1762" i="18"/>
  <c r="B1419" i="18"/>
  <c r="B1672" i="18"/>
  <c r="B1295" i="18"/>
  <c r="B1412" i="18"/>
  <c r="B1901" i="18"/>
  <c r="B1692" i="18"/>
  <c r="B1603" i="18"/>
  <c r="B2038" i="18"/>
  <c r="B2027" i="18"/>
  <c r="B2119" i="18"/>
  <c r="B1871" i="18"/>
  <c r="B1198" i="18"/>
  <c r="B1385" i="18"/>
  <c r="B1515" i="18"/>
  <c r="B1697" i="18"/>
  <c r="B2227" i="18"/>
  <c r="B1729" i="18"/>
  <c r="B2294" i="18"/>
  <c r="B2246" i="18"/>
  <c r="B2386" i="18"/>
  <c r="B1324" i="18"/>
  <c r="B1516" i="18"/>
  <c r="B1644" i="18"/>
  <c r="B2161" i="18"/>
  <c r="B1271" i="18"/>
  <c r="B1613" i="18"/>
  <c r="B1399" i="18"/>
  <c r="B1498" i="18"/>
  <c r="B2379" i="18"/>
  <c r="B1615" i="18"/>
  <c r="B1711" i="18"/>
  <c r="B2229" i="18"/>
  <c r="B1708" i="18"/>
  <c r="B2104" i="18"/>
  <c r="B1714" i="18"/>
  <c r="B1598" i="18"/>
  <c r="B1785" i="18"/>
  <c r="B1561" i="18"/>
  <c r="B1725" i="18"/>
  <c r="B1432" i="18"/>
  <c r="B1614" i="18"/>
  <c r="B1821" i="18"/>
  <c r="B1570" i="18"/>
  <c r="B1786" i="18"/>
  <c r="B1580" i="18"/>
  <c r="B1922" i="18"/>
  <c r="B1707" i="18"/>
  <c r="B2353" i="18"/>
  <c r="B1713" i="18"/>
  <c r="B1975" i="18"/>
  <c r="B1496" i="18"/>
  <c r="B1231" i="18"/>
  <c r="B2025" i="18"/>
  <c r="B97" i="18"/>
  <c r="B824" i="18"/>
  <c r="B962" i="18"/>
  <c r="B664" i="18"/>
  <c r="B449" i="18"/>
  <c r="B1243" i="18"/>
  <c r="B325" i="18"/>
  <c r="B779" i="18"/>
  <c r="B863" i="18"/>
  <c r="B744" i="18"/>
  <c r="B312" i="18"/>
  <c r="B780" i="18"/>
  <c r="B941" i="18"/>
  <c r="B256" i="18"/>
  <c r="B215" i="18"/>
  <c r="B631" i="18"/>
  <c r="B253" i="18"/>
  <c r="B1565" i="18"/>
  <c r="B2092" i="18"/>
  <c r="B1980" i="18"/>
  <c r="B2030" i="18"/>
  <c r="B2172" i="18"/>
  <c r="B1780" i="18"/>
  <c r="B2280" i="18"/>
  <c r="B1994" i="18"/>
  <c r="B2423" i="18"/>
  <c r="B1954" i="18"/>
  <c r="B2003" i="18"/>
  <c r="B2363" i="18"/>
  <c r="B1848" i="18"/>
  <c r="B1341" i="18"/>
  <c r="B1632" i="18"/>
  <c r="B2412" i="18"/>
  <c r="B1351" i="18"/>
  <c r="B1602" i="18"/>
  <c r="B1229" i="18"/>
  <c r="B1343" i="18"/>
  <c r="B1822" i="18"/>
  <c r="B1620" i="18"/>
  <c r="B1463" i="18"/>
  <c r="B2287" i="18"/>
  <c r="B1891" i="18"/>
  <c r="B2051" i="18"/>
  <c r="B1682" i="18"/>
  <c r="B2346" i="18"/>
  <c r="B1314" i="18"/>
  <c r="B1444" i="18"/>
  <c r="B1626" i="18"/>
  <c r="B1956" i="18"/>
  <c r="B1971" i="18"/>
  <c r="B2154" i="18"/>
  <c r="B2178" i="18"/>
  <c r="B2110" i="18"/>
  <c r="B1257" i="18"/>
  <c r="B1445" i="18"/>
  <c r="B1577" i="18"/>
  <c r="B1890" i="18"/>
  <c r="B1203" i="18"/>
  <c r="B1733" i="18"/>
  <c r="B1541" i="18"/>
  <c r="B1699" i="18"/>
  <c r="B2011" i="18"/>
  <c r="B1447" i="18"/>
  <c r="B2083" i="18"/>
  <c r="B1246" i="18"/>
  <c r="B1163" i="18"/>
  <c r="B1841" i="18"/>
  <c r="B1686" i="18"/>
  <c r="B1740" i="18"/>
  <c r="B2336" i="18"/>
  <c r="B1724" i="18"/>
  <c r="B2146" i="18"/>
  <c r="B1742" i="18"/>
  <c r="B1775" i="18"/>
  <c r="B2372" i="18"/>
  <c r="B1932" i="18"/>
  <c r="B2240" i="18"/>
  <c r="B1666" i="18"/>
  <c r="B1470" i="18"/>
  <c r="B1223" i="18"/>
  <c r="B1965" i="18"/>
  <c r="B1540" i="18"/>
  <c r="B1538" i="18"/>
  <c r="B1635" i="18"/>
  <c r="B930" i="18"/>
  <c r="B837" i="18"/>
  <c r="B1277" i="18"/>
  <c r="B880" i="18"/>
  <c r="B703" i="18"/>
  <c r="B1327" i="18"/>
  <c r="B192" i="18"/>
  <c r="B374" i="18"/>
  <c r="B1530" i="18"/>
  <c r="B521" i="18"/>
  <c r="B858" i="18"/>
  <c r="B134" i="18"/>
  <c r="B535" i="18"/>
  <c r="B244" i="18"/>
  <c r="B1441" i="18"/>
  <c r="B462" i="18"/>
  <c r="B1227" i="18"/>
  <c r="B1605" i="18"/>
  <c r="B1773" i="18"/>
  <c r="B2004" i="18"/>
  <c r="B2036" i="18"/>
  <c r="B2232" i="18"/>
  <c r="B1728" i="18"/>
  <c r="B2429" i="18"/>
  <c r="B2286" i="18"/>
  <c r="B2193" i="18"/>
  <c r="B1935" i="18"/>
  <c r="B2152" i="18"/>
  <c r="B2076" i="18"/>
  <c r="B1273" i="18"/>
  <c r="B2213" i="18"/>
  <c r="B2274" i="18"/>
  <c r="B1215" i="18"/>
  <c r="B1461" i="18"/>
  <c r="B2024" i="18"/>
  <c r="B1649" i="18"/>
  <c r="B2404" i="18"/>
  <c r="B1482" i="18"/>
  <c r="B1393" i="18"/>
  <c r="B1868" i="18"/>
  <c r="B1813" i="18"/>
  <c r="B1984" i="18"/>
  <c r="B1612" i="18"/>
  <c r="B2069" i="18"/>
  <c r="B1247" i="18"/>
  <c r="B1375" i="18"/>
  <c r="B1559" i="18"/>
  <c r="B2394" i="18"/>
  <c r="B2216" i="18"/>
  <c r="B2019" i="18"/>
  <c r="B2111" i="18"/>
  <c r="B1836" i="18"/>
  <c r="B1189" i="18"/>
  <c r="B1376" i="18"/>
  <c r="B1505" i="18"/>
  <c r="B1689" i="18"/>
  <c r="B2195" i="18"/>
  <c r="B2077" i="18"/>
  <c r="B1679" i="18"/>
  <c r="B2275" i="18"/>
  <c r="B1586" i="18"/>
  <c r="B2432" i="18"/>
  <c r="B1585" i="18"/>
  <c r="B2187" i="18"/>
  <c r="B2177" i="18"/>
  <c r="B2101" i="18"/>
  <c r="B1872" i="18"/>
  <c r="B2049" i="18"/>
  <c r="B1485" i="18"/>
  <c r="B2309" i="18"/>
  <c r="B1806" i="18"/>
  <c r="B2307" i="18"/>
  <c r="B1743" i="18"/>
  <c r="B2196" i="18"/>
  <c r="B1681" i="18"/>
  <c r="B2084" i="18"/>
  <c r="B2261" i="18"/>
  <c r="B800" i="18"/>
  <c r="B2102" i="18"/>
  <c r="B2281" i="18"/>
  <c r="B1453" i="18"/>
  <c r="B2162" i="18"/>
  <c r="B2170" i="18"/>
  <c r="B1562" i="18"/>
  <c r="B2180" i="18"/>
  <c r="B2296" i="18"/>
  <c r="B1661" i="18"/>
  <c r="B2118" i="18"/>
  <c r="B2329" i="18"/>
  <c r="B2000" i="18"/>
  <c r="B2057" i="18"/>
  <c r="B2318" i="18"/>
  <c r="B882" i="18"/>
  <c r="B1799" i="18"/>
  <c r="B1554" i="18"/>
  <c r="B2078" i="18"/>
  <c r="C12" i="13"/>
  <c r="C14" i="13"/>
  <c r="C16" i="13"/>
  <c r="E16" i="7"/>
  <c r="D11" i="13"/>
  <c r="D13" i="13"/>
  <c r="B37" i="11"/>
  <c r="C38" i="11"/>
  <c r="C37" i="11"/>
  <c r="B40" i="11"/>
  <c r="D40" i="11"/>
  <c r="D32" i="11"/>
  <c r="B38" i="11"/>
  <c r="B39" i="11"/>
  <c r="D39" i="11"/>
  <c r="Y12" i="1"/>
  <c r="C17" i="11"/>
  <c r="R12" i="2"/>
  <c r="D25" i="11"/>
  <c r="P12" i="2"/>
  <c r="D23" i="11"/>
  <c r="D22" i="11"/>
  <c r="P12" i="1"/>
  <c r="D16" i="13"/>
  <c r="E11" i="13"/>
  <c r="D12" i="13"/>
  <c r="D14" i="13"/>
  <c r="D15" i="13"/>
  <c r="D17" i="13"/>
  <c r="D18" i="13"/>
  <c r="D20" i="13"/>
  <c r="C19" i="13"/>
  <c r="C41" i="11"/>
  <c r="D38" i="11"/>
  <c r="D37" i="11"/>
  <c r="B41" i="11"/>
  <c r="D41" i="11"/>
  <c r="E14" i="13"/>
  <c r="E17" i="13"/>
  <c r="F11" i="13"/>
  <c r="E16" i="13"/>
  <c r="E12" i="13"/>
  <c r="E13" i="13"/>
  <c r="E15" i="13"/>
  <c r="E18" i="13"/>
  <c r="E20" i="13"/>
  <c r="F15" i="13"/>
  <c r="F17" i="13"/>
  <c r="G11" i="13"/>
  <c r="F12" i="13"/>
  <c r="F18" i="13"/>
  <c r="F13" i="13"/>
  <c r="F14" i="13"/>
  <c r="F16" i="13"/>
  <c r="F20" i="13"/>
  <c r="G14" i="13"/>
  <c r="G16" i="13"/>
  <c r="G15" i="13"/>
  <c r="G17" i="13"/>
  <c r="G12" i="13"/>
  <c r="G18" i="13"/>
  <c r="H11" i="13"/>
  <c r="G13" i="13"/>
  <c r="H13" i="13"/>
  <c r="H17" i="13"/>
  <c r="H18" i="13"/>
  <c r="I11" i="13"/>
  <c r="H12" i="13"/>
  <c r="H14" i="13"/>
  <c r="H15" i="13"/>
  <c r="H16" i="13"/>
  <c r="H20" i="13"/>
  <c r="G20" i="13"/>
  <c r="I18" i="13"/>
  <c r="I13" i="13"/>
  <c r="I15" i="13"/>
  <c r="I17" i="13"/>
  <c r="I16" i="13"/>
  <c r="J11" i="13"/>
  <c r="I12" i="13"/>
  <c r="I14" i="13"/>
  <c r="I20" i="13"/>
  <c r="J15" i="13"/>
  <c r="J17" i="13"/>
  <c r="K11" i="13"/>
  <c r="J12" i="13"/>
  <c r="J13" i="13"/>
  <c r="J14" i="13"/>
  <c r="J16" i="13"/>
  <c r="J18" i="13"/>
  <c r="K15" i="13"/>
  <c r="K17" i="13"/>
  <c r="K12" i="13"/>
  <c r="K14" i="13"/>
  <c r="K16" i="13"/>
  <c r="L11" i="13"/>
  <c r="K18" i="13"/>
  <c r="K13" i="13"/>
  <c r="J20" i="13"/>
  <c r="L18" i="13"/>
  <c r="M18" i="13"/>
  <c r="N18" i="13"/>
  <c r="L16" i="13"/>
  <c r="L17" i="13"/>
  <c r="M16" i="13"/>
  <c r="N16" i="13"/>
  <c r="L14" i="13"/>
  <c r="L15" i="13"/>
  <c r="M14" i="13"/>
  <c r="N14" i="13"/>
  <c r="L13" i="13"/>
  <c r="L12" i="13"/>
  <c r="K20" i="13"/>
  <c r="L20" i="13"/>
  <c r="M12" i="13"/>
  <c r="M20" i="13"/>
  <c r="N12" i="13"/>
  <c r="N20" i="13"/>
</calcChain>
</file>

<file path=xl/sharedStrings.xml><?xml version="1.0" encoding="utf-8"?>
<sst xmlns="http://schemas.openxmlformats.org/spreadsheetml/2006/main" count="8985" uniqueCount="2429">
  <si>
    <t>Table A</t>
  </si>
  <si>
    <t>APN</t>
  </si>
  <si>
    <t>Street Address</t>
  </si>
  <si>
    <t>Tenure
R=Renter
O=Owner</t>
  </si>
  <si>
    <t>Above
Moderate-
Income</t>
  </si>
  <si>
    <t>Deed Restricted</t>
  </si>
  <si>
    <t>Housing with Financial Assistance and/or Deed Restrictions</t>
  </si>
  <si>
    <t>Housing without Financial Assistance or Deed Restrictions</t>
  </si>
  <si>
    <t>ANNUAL ELEMENT PROGRESS REPORT</t>
  </si>
  <si>
    <t>Housing Element Implementation</t>
  </si>
  <si>
    <t>Jurisdiction</t>
  </si>
  <si>
    <t>Reporting Period</t>
  </si>
  <si>
    <t>Table A2</t>
  </si>
  <si>
    <t>Table B</t>
  </si>
  <si>
    <t>Permitted Units Issued by Affordability</t>
  </si>
  <si>
    <t>Income Level</t>
  </si>
  <si>
    <t>Very Low</t>
  </si>
  <si>
    <t>Low</t>
  </si>
  <si>
    <t>Moderate</t>
  </si>
  <si>
    <t>Above Moderate</t>
  </si>
  <si>
    <t>Non-Deed Restricted</t>
  </si>
  <si>
    <t>Table C</t>
  </si>
  <si>
    <t>Parcel Size
(Acres)</t>
  </si>
  <si>
    <t>General Plan Designation</t>
  </si>
  <si>
    <t>Zoning</t>
  </si>
  <si>
    <t>Realistic Capacity</t>
  </si>
  <si>
    <t>Table D</t>
  </si>
  <si>
    <t>Name of Program</t>
  </si>
  <si>
    <t>Objective</t>
  </si>
  <si>
    <t>Status of Program Implementation</t>
  </si>
  <si>
    <t>Table E</t>
  </si>
  <si>
    <t>Units Constructed as Part of Agreement</t>
  </si>
  <si>
    <t>Description of Commercial Development Bonus</t>
  </si>
  <si>
    <t>Commercial Development Bonus Date Approved</t>
  </si>
  <si>
    <t>Activity Type</t>
  </si>
  <si>
    <t>Low-Income</t>
  </si>
  <si>
    <t>Reporting Year</t>
  </si>
  <si>
    <t xml:space="preserve"> Commercial Development Bonus Approved pursuant to GC Section 65915.7</t>
  </si>
  <si>
    <t>Timeframe in H.E</t>
  </si>
  <si>
    <t>General Comments:</t>
  </si>
  <si>
    <t xml:space="preserve">Table F </t>
  </si>
  <si>
    <t>Program Implementation Status pursuant to GC Section 65583</t>
  </si>
  <si>
    <r>
      <rPr>
        <b/>
        <sz val="10"/>
        <color theme="1"/>
        <rFont val="Arial"/>
        <family val="2"/>
      </rPr>
      <t xml:space="preserve">Housing Programs Progress Report  </t>
    </r>
    <r>
      <rPr>
        <sz val="10"/>
        <color theme="1"/>
        <rFont val="Arial"/>
        <family val="2"/>
      </rPr>
      <t xml:space="preserve">
Describe progress of all programs including local efforts to remove governmental constraints to the maintenance, improvement, and development of housing as identified in the housing element.</t>
    </r>
  </si>
  <si>
    <t>Project Identifier</t>
  </si>
  <si>
    <t>Very-Low Income</t>
  </si>
  <si>
    <t>Moderate Income</t>
  </si>
  <si>
    <t>Above Moderate -Income</t>
  </si>
  <si>
    <t>Description of Existing Uses</t>
  </si>
  <si>
    <t xml:space="preserve">Type of Shortfall
</t>
  </si>
  <si>
    <t>Sites Identified or Rezoned to Accommodate Shortfall Housing Need</t>
  </si>
  <si>
    <t>Affordability by Household Income</t>
  </si>
  <si>
    <t xml:space="preserve">General Information </t>
  </si>
  <si>
    <t>(Jan. 1 - Dec. 31)</t>
  </si>
  <si>
    <t>Date of Rezone</t>
  </si>
  <si>
    <t>Rehabilitation Activity</t>
  </si>
  <si>
    <t>Preservation of Units At-Risk</t>
  </si>
  <si>
    <t>Acquisition of Units</t>
  </si>
  <si>
    <t>Total Units by Income</t>
  </si>
  <si>
    <t>Notes</t>
  </si>
  <si>
    <t>Current APN</t>
  </si>
  <si>
    <t>Current Year</t>
  </si>
  <si>
    <r>
      <t xml:space="preserve">Total </t>
    </r>
    <r>
      <rPr>
        <b/>
        <u/>
        <sz val="10"/>
        <color theme="1"/>
        <rFont val="Arial"/>
        <family val="2"/>
      </rPr>
      <t>PROPOSED</t>
    </r>
    <r>
      <rPr>
        <b/>
        <sz val="10"/>
        <color theme="1"/>
        <rFont val="Arial"/>
        <family val="2"/>
      </rPr>
      <t xml:space="preserve"> Units by Project</t>
    </r>
  </si>
  <si>
    <r>
      <t xml:space="preserve">Total </t>
    </r>
    <r>
      <rPr>
        <b/>
        <u/>
        <sz val="10"/>
        <rFont val="Arial"/>
        <family val="2"/>
      </rPr>
      <t>APPROVED</t>
    </r>
    <r>
      <rPr>
        <b/>
        <sz val="10"/>
        <rFont val="Arial"/>
        <family val="2"/>
      </rPr>
      <t xml:space="preserve"> Units by project</t>
    </r>
  </si>
  <si>
    <t>Date Application Submitted</t>
  </si>
  <si>
    <t>Housing Development Applications Submitted</t>
  </si>
  <si>
    <t># of  Units issued Certificates of Occupancy or other forms of readiness</t>
  </si>
  <si>
    <t># of Units issued Entitlements</t>
  </si>
  <si>
    <r>
      <t xml:space="preserve">Total </t>
    </r>
    <r>
      <rPr>
        <b/>
        <u/>
        <sz val="10"/>
        <rFont val="Arial"/>
        <family val="2"/>
      </rPr>
      <t>DISAPPROVED</t>
    </r>
    <r>
      <rPr>
        <b/>
        <sz val="10"/>
        <rFont val="Arial"/>
        <family val="2"/>
      </rPr>
      <t xml:space="preserve"> Units by Project (Auto-calculated Can Be Overwritten)</t>
    </r>
  </si>
  <si>
    <t>Affordability by Household Incomes - Building Permits</t>
  </si>
  <si>
    <t>Affordability by Household Incomes - Certificates of Occupancy</t>
  </si>
  <si>
    <t>Number of Proposed Units in All Applications Received:</t>
  </si>
  <si>
    <t>Total Housing Units Approved:</t>
  </si>
  <si>
    <t>Total Housing Units Disapproved:</t>
  </si>
  <si>
    <t>Use of SB 35 Streamlining Provisions</t>
  </si>
  <si>
    <t>Number of Applications for Streamlining</t>
  </si>
  <si>
    <t>Number of Streamlining Applications Approved</t>
  </si>
  <si>
    <t>Total Developments Approved with Streamlining</t>
  </si>
  <si>
    <t>Total Units Constructed with Streamlining</t>
  </si>
  <si>
    <t>Note: units serving extremely low-income households are included in the very low-income permitted units totals</t>
  </si>
  <si>
    <t>Total RHNA</t>
  </si>
  <si>
    <t>Total Remaining RHNA by Income Level</t>
  </si>
  <si>
    <t>Total Units to Date (all years)</t>
  </si>
  <si>
    <t>RHNA Allocation by Income Level</t>
  </si>
  <si>
    <t>Regional Housing Needs Allocation Progress</t>
  </si>
  <si>
    <r>
      <t xml:space="preserve">Was </t>
    </r>
    <r>
      <rPr>
        <b/>
        <u/>
        <sz val="10"/>
        <color theme="1"/>
        <rFont val="Arial"/>
        <family val="2"/>
      </rPr>
      <t xml:space="preserve">APPLICATION SUBMITTED </t>
    </r>
    <r>
      <rPr>
        <b/>
        <sz val="10"/>
        <color theme="1"/>
        <rFont val="Arial"/>
        <family val="2"/>
      </rPr>
      <t xml:space="preserve">Pursuant to GC 65913.4(b)?  
(SB 35 Streamlining)     </t>
    </r>
  </si>
  <si>
    <r>
      <t xml:space="preserve">Was Project    </t>
    </r>
    <r>
      <rPr>
        <b/>
        <u/>
        <sz val="10"/>
        <color theme="1"/>
        <rFont val="Arial"/>
        <family val="2"/>
      </rPr>
      <t>APPROVED</t>
    </r>
    <r>
      <rPr>
        <b/>
        <sz val="10"/>
        <color theme="1"/>
        <rFont val="Arial"/>
        <family val="2"/>
      </rPr>
      <t xml:space="preserve"> using GC 65913.4(b)?  
(SB 35 Streamlining)            Y/N</t>
    </r>
  </si>
  <si>
    <t>Vacant/Nonvacant</t>
  </si>
  <si>
    <t>Total Housing Applications Submitted:</t>
  </si>
  <si>
    <t>Very Low-Income Deed Restricted</t>
  </si>
  <si>
    <t>Very Low-Income Non Deed Restricted</t>
  </si>
  <si>
    <t>Low-Income Deed Restricted</t>
  </si>
  <si>
    <t>Low-Income Non Deed Restricted</t>
  </si>
  <si>
    <t>Moderate-Income Deed Restricted</t>
  </si>
  <si>
    <t>Moderate- Income   Non Deed Restricted</t>
  </si>
  <si>
    <t>Very Low- Income Deed Restricted</t>
  </si>
  <si>
    <t>Very Low- Income   Non Deed Restricted</t>
  </si>
  <si>
    <t>Low- Income Deed Restricted</t>
  </si>
  <si>
    <t>Low- Income   Non Deed Restricted</t>
  </si>
  <si>
    <t>Moderate- Income Deed Restricted</t>
  </si>
  <si>
    <t>Moderate- Income Non Deed Restricted</t>
  </si>
  <si>
    <r>
      <t xml:space="preserve">Certificates of Occupancy or other forms of readiness          (see instructions)    </t>
    </r>
    <r>
      <rPr>
        <b/>
        <u/>
        <sz val="10"/>
        <color theme="1"/>
        <rFont val="Arial"/>
        <family val="2"/>
      </rPr>
      <t>Date Issued</t>
    </r>
  </si>
  <si>
    <t>Assistance Programs for Each Development         (see instructions)</t>
  </si>
  <si>
    <t xml:space="preserve"># of Units Issued Building Permits </t>
  </si>
  <si>
    <r>
      <t xml:space="preserve">Building Permits </t>
    </r>
    <r>
      <rPr>
        <b/>
        <u/>
        <sz val="10"/>
        <color theme="1"/>
        <rFont val="Arial"/>
        <family val="2"/>
      </rPr>
      <t>Date Issued</t>
    </r>
  </si>
  <si>
    <t xml:space="preserve">Minimum    Density Allowed </t>
  </si>
  <si>
    <t>Maximum    Density Allowed</t>
  </si>
  <si>
    <t>Cells in grey contain auto-calculation formulas</t>
  </si>
  <si>
    <t xml:space="preserve">Income </t>
  </si>
  <si>
    <t>Rental</t>
  </si>
  <si>
    <t>Ownership</t>
  </si>
  <si>
    <t>Total</t>
  </si>
  <si>
    <t>Units Constructed - SB 35 Streamlining Permits</t>
  </si>
  <si>
    <t>Unit Types</t>
  </si>
  <si>
    <t>Streamlining</t>
  </si>
  <si>
    <t>Infill</t>
  </si>
  <si>
    <t>Term of Affordability or Deed Restriction</t>
  </si>
  <si>
    <t>Type of Shortfall</t>
  </si>
  <si>
    <t>Sites Description</t>
  </si>
  <si>
    <t>Demolished/Destroyed Units</t>
  </si>
  <si>
    <t>City</t>
  </si>
  <si>
    <t>Zipcode</t>
  </si>
  <si>
    <t>First Name</t>
  </si>
  <si>
    <t>Last Name</t>
  </si>
  <si>
    <t>Mailing Address</t>
  </si>
  <si>
    <t>Contact Information</t>
  </si>
  <si>
    <t>Jurisidiction Name</t>
  </si>
  <si>
    <t>Reporting Calendar Year</t>
  </si>
  <si>
    <t>Title</t>
  </si>
  <si>
    <t>Email</t>
  </si>
  <si>
    <t>Phone</t>
  </si>
  <si>
    <t>Please Start Here</t>
  </si>
  <si>
    <t>Submittal Instructions</t>
  </si>
  <si>
    <r>
      <t>Prior APN</t>
    </r>
    <r>
      <rPr>
        <b/>
        <vertAlign val="superscript"/>
        <sz val="10"/>
        <color theme="1"/>
        <rFont val="Arial"/>
        <family val="2"/>
      </rPr>
      <t>+</t>
    </r>
  </si>
  <si>
    <r>
      <t>Project Name</t>
    </r>
    <r>
      <rPr>
        <b/>
        <vertAlign val="superscript"/>
        <sz val="10"/>
        <color theme="1"/>
        <rFont val="Arial"/>
        <family val="2"/>
      </rPr>
      <t>+</t>
    </r>
  </si>
  <si>
    <r>
      <t>Notes</t>
    </r>
    <r>
      <rPr>
        <b/>
        <vertAlign val="superscript"/>
        <sz val="10"/>
        <color theme="1"/>
        <rFont val="Arial"/>
        <family val="2"/>
      </rPr>
      <t>+</t>
    </r>
  </si>
  <si>
    <r>
      <t>Infill Units?
Y/N</t>
    </r>
    <r>
      <rPr>
        <b/>
        <vertAlign val="superscript"/>
        <sz val="10"/>
        <color theme="1"/>
        <rFont val="Arial"/>
        <family val="2"/>
      </rPr>
      <t>+</t>
    </r>
  </si>
  <si>
    <t>Summary Row: Start Data Entry Below</t>
  </si>
  <si>
    <r>
      <t>How many of the units were Extremely Low Income?</t>
    </r>
    <r>
      <rPr>
        <b/>
        <vertAlign val="superscript"/>
        <sz val="10"/>
        <color theme="1"/>
        <rFont val="Arial"/>
        <family val="2"/>
      </rPr>
      <t>+</t>
    </r>
  </si>
  <si>
    <t>10/31/2013 - 10/31/2021</t>
  </si>
  <si>
    <t>01/01/2013-10/31/2021</t>
  </si>
  <si>
    <t>Yuba County</t>
  </si>
  <si>
    <t>WHEATLAND</t>
  </si>
  <si>
    <t>MARYSVILLE</t>
  </si>
  <si>
    <t>Yolo County - Unincorporated</t>
  </si>
  <si>
    <t>Yolo County</t>
  </si>
  <si>
    <t>WOODLAND</t>
  </si>
  <si>
    <t>WINTERS</t>
  </si>
  <si>
    <t>WEST SACRAMENTO</t>
  </si>
  <si>
    <t>DAVIS</t>
  </si>
  <si>
    <t>10/15/2013 - 10/15/2021</t>
  </si>
  <si>
    <t>01/01/2014-10/31/2021</t>
  </si>
  <si>
    <t>Ventura County - Unincorporated</t>
  </si>
  <si>
    <t>Ventura County</t>
  </si>
  <si>
    <t>THOUSAND OAKS</t>
  </si>
  <si>
    <t>SIMI VALLEY</t>
  </si>
  <si>
    <t>SANTA PAULA</t>
  </si>
  <si>
    <t>SAN BUENAVENTURA</t>
  </si>
  <si>
    <t>PORT HUENEME</t>
  </si>
  <si>
    <t>OXNARD</t>
  </si>
  <si>
    <t>OJAI</t>
  </si>
  <si>
    <t>MOORPARK</t>
  </si>
  <si>
    <t>FILLMORE</t>
  </si>
  <si>
    <t>CAMARILLO</t>
  </si>
  <si>
    <t>06/30/2014 - 06/30/2019</t>
  </si>
  <si>
    <t>01/01/2014-06/30/2019</t>
  </si>
  <si>
    <t>Tuolumne County - Unincorporated</t>
  </si>
  <si>
    <t>Tuolumne County</t>
  </si>
  <si>
    <t>SONORA</t>
  </si>
  <si>
    <t>12/31/2015 - 12/31/2023</t>
  </si>
  <si>
    <t>01/01/2014-09/30/2023</t>
  </si>
  <si>
    <t>Tulare County</t>
  </si>
  <si>
    <t>WOODLAKE</t>
  </si>
  <si>
    <t>VISALIA</t>
  </si>
  <si>
    <t>Tulare County - Unincorporated</t>
  </si>
  <si>
    <t>TULARE</t>
  </si>
  <si>
    <t>LINDSAY</t>
  </si>
  <si>
    <t>FARMERSVILLE</t>
  </si>
  <si>
    <t>EXETER</t>
  </si>
  <si>
    <t>DINUBA</t>
  </si>
  <si>
    <t>Tehama County - Unincorporated</t>
  </si>
  <si>
    <t>Tehama County</t>
  </si>
  <si>
    <t>TEHAMA</t>
  </si>
  <si>
    <t>RED BLUFF</t>
  </si>
  <si>
    <t>CORNING</t>
  </si>
  <si>
    <t>Sutter County</t>
  </si>
  <si>
    <t>YUBA CITY</t>
  </si>
  <si>
    <t>Sutter County - Unincorporated</t>
  </si>
  <si>
    <t>LIVE OAK</t>
  </si>
  <si>
    <t>Stanislaus County</t>
  </si>
  <si>
    <t>WATERFORD</t>
  </si>
  <si>
    <t>TURLOCK</t>
  </si>
  <si>
    <t>Stanislaus County - Unincorporated</t>
  </si>
  <si>
    <t>RIVERBANK</t>
  </si>
  <si>
    <t>PATTERSON</t>
  </si>
  <si>
    <t>OAKDALE</t>
  </si>
  <si>
    <t>NEWMAN</t>
  </si>
  <si>
    <t>MODESTO</t>
  </si>
  <si>
    <t>HUGHSON</t>
  </si>
  <si>
    <t>CERES</t>
  </si>
  <si>
    <t>01/31/2015 - 01/31/2023</t>
  </si>
  <si>
    <t>01/01/2014-10/31/2022</t>
  </si>
  <si>
    <t>Sonoma County</t>
  </si>
  <si>
    <t>WINDSOR</t>
  </si>
  <si>
    <t>Sonoma County - Unincorporated</t>
  </si>
  <si>
    <t>SONOMA</t>
  </si>
  <si>
    <t>SEBASTOPOL</t>
  </si>
  <si>
    <t>SANTA ROSA</t>
  </si>
  <si>
    <t>ROHNERT PARK</t>
  </si>
  <si>
    <t>PETALUMA</t>
  </si>
  <si>
    <t>HEALDSBURG</t>
  </si>
  <si>
    <t>COTATI</t>
  </si>
  <si>
    <t>CLOVERDALE</t>
  </si>
  <si>
    <t>Solano County</t>
  </si>
  <si>
    <t>VALLEJO</t>
  </si>
  <si>
    <t>VACAVILLE</t>
  </si>
  <si>
    <t>SUISUN CITY</t>
  </si>
  <si>
    <t>Solano County - Unincorporated</t>
  </si>
  <si>
    <t>RIO VISTA</t>
  </si>
  <si>
    <t>FAIRFIELD</t>
  </si>
  <si>
    <t>DIXON</t>
  </si>
  <si>
    <t>BENICIA</t>
  </si>
  <si>
    <t>Siskiyou County</t>
  </si>
  <si>
    <t>YREKA</t>
  </si>
  <si>
    <t>WEED</t>
  </si>
  <si>
    <t>TULELAKE</t>
  </si>
  <si>
    <t>Siskiyou County - Unincorporated</t>
  </si>
  <si>
    <t>MOUNT SHASTA</t>
  </si>
  <si>
    <t>MONTAGUE</t>
  </si>
  <si>
    <t>FORT JONES</t>
  </si>
  <si>
    <t>ETNA</t>
  </si>
  <si>
    <t>DUNSMUIR</t>
  </si>
  <si>
    <t>DORRIS</t>
  </si>
  <si>
    <t>Sierra County - Unincorporated</t>
  </si>
  <si>
    <t>Sierra County</t>
  </si>
  <si>
    <t>LOYALTON</t>
  </si>
  <si>
    <t>Shasta County</t>
  </si>
  <si>
    <t>SHASTA LAKE</t>
  </si>
  <si>
    <t>Shasta County - Unincorporated</t>
  </si>
  <si>
    <t>REDDING</t>
  </si>
  <si>
    <t>ANDERSON</t>
  </si>
  <si>
    <t>01/01/2014-12/31/2023</t>
  </si>
  <si>
    <t>Santa Cruz County</t>
  </si>
  <si>
    <t>WATSONVILLE</t>
  </si>
  <si>
    <t>SCOTTS VALLEY</t>
  </si>
  <si>
    <t>Santa Cruz County - Unincorporated</t>
  </si>
  <si>
    <t>SANTA CRUZ</t>
  </si>
  <si>
    <t>CAPITOLA</t>
  </si>
  <si>
    <t>Santa Clara County</t>
  </si>
  <si>
    <t>SUNNYVALE</t>
  </si>
  <si>
    <t>SARATOGA</t>
  </si>
  <si>
    <t>Santa Clara County - Unincorporated</t>
  </si>
  <si>
    <t>SANTA CLARA</t>
  </si>
  <si>
    <t>SAN JOSE</t>
  </si>
  <si>
    <t>PALO ALTO</t>
  </si>
  <si>
    <t>MOUNTAIN VIEW</t>
  </si>
  <si>
    <t>MORGAN HILL</t>
  </si>
  <si>
    <t>MONTE SERENO</t>
  </si>
  <si>
    <t>MILPITAS</t>
  </si>
  <si>
    <t>LOS GATOS</t>
  </si>
  <si>
    <t>LOS ALTOS HILLS</t>
  </si>
  <si>
    <t>LOS ALTOS</t>
  </si>
  <si>
    <t>GILROY</t>
  </si>
  <si>
    <t>CUPERTINO</t>
  </si>
  <si>
    <t>CAMPBELL</t>
  </si>
  <si>
    <t>02/15/2015 - 02/15/2023</t>
  </si>
  <si>
    <t>01/01/2014-09/30/2022</t>
  </si>
  <si>
    <t>Santa Barbara County</t>
  </si>
  <si>
    <t>SOLVANG</t>
  </si>
  <si>
    <t>SANTA MARIA</t>
  </si>
  <si>
    <t>Santa Barbara County - Unincorporated</t>
  </si>
  <si>
    <t>SANTA BARBARA</t>
  </si>
  <si>
    <t>LOMPOC</t>
  </si>
  <si>
    <t>GUADALUPE</t>
  </si>
  <si>
    <t>GOLETA</t>
  </si>
  <si>
    <t>CARPINTERIA</t>
  </si>
  <si>
    <t>BUELLTON</t>
  </si>
  <si>
    <t>San Mateo County</t>
  </si>
  <si>
    <t>WOODSIDE</t>
  </si>
  <si>
    <t>SOUTH SAN FRANCISCO</t>
  </si>
  <si>
    <t>San Mateo County - Unincorporated</t>
  </si>
  <si>
    <t>SAN MATEO</t>
  </si>
  <si>
    <t>SAN CARLOS</t>
  </si>
  <si>
    <t>SAN BRUNO</t>
  </si>
  <si>
    <t>REDWOOD CITY</t>
  </si>
  <si>
    <t>PORTOLA VALLEY</t>
  </si>
  <si>
    <t>PACIFICA</t>
  </si>
  <si>
    <t>MILLBRAE</t>
  </si>
  <si>
    <t>MENLO PARK</t>
  </si>
  <si>
    <t>HILLSBOROUGH</t>
  </si>
  <si>
    <t>HALF MOON BAY</t>
  </si>
  <si>
    <t>FOSTER CITY</t>
  </si>
  <si>
    <t>EAST PALO ALTO</t>
  </si>
  <si>
    <t>DALY CITY</t>
  </si>
  <si>
    <t>COLMA</t>
  </si>
  <si>
    <t>BURLINGAME</t>
  </si>
  <si>
    <t>BRISBANE</t>
  </si>
  <si>
    <t>BELMONT</t>
  </si>
  <si>
    <t>ATHERTON</t>
  </si>
  <si>
    <t>San Luis Obispo County - Unincorporated</t>
  </si>
  <si>
    <t>San Luis Obispo County</t>
  </si>
  <si>
    <t>SAN LUIS OBISPO</t>
  </si>
  <si>
    <t>PISMO BEACH</t>
  </si>
  <si>
    <t>PASO ROBLES</t>
  </si>
  <si>
    <t>MORRO BAY</t>
  </si>
  <si>
    <t>GROVER BEACH</t>
  </si>
  <si>
    <t>ATASCADERO</t>
  </si>
  <si>
    <t>ARROYO GRANDE</t>
  </si>
  <si>
    <t>San Joaquin County</t>
  </si>
  <si>
    <t>TRACY</t>
  </si>
  <si>
    <t>STOCKTON</t>
  </si>
  <si>
    <t>RIPON</t>
  </si>
  <si>
    <t>MANTECA</t>
  </si>
  <si>
    <t>LODI</t>
  </si>
  <si>
    <t>LATHROP</t>
  </si>
  <si>
    <t>ESCALON</t>
  </si>
  <si>
    <t>San Francisco County</t>
  </si>
  <si>
    <t>SAN FRANCISCO</t>
  </si>
  <si>
    <t>04/30/2013 - 04/30/2021</t>
  </si>
  <si>
    <t>01/01/2010-12/31/2020</t>
  </si>
  <si>
    <t>San Diego County</t>
  </si>
  <si>
    <t>VISTA</t>
  </si>
  <si>
    <t>SOLANA BEACH</t>
  </si>
  <si>
    <t>SANTEE</t>
  </si>
  <si>
    <t>SAN MARCOS</t>
  </si>
  <si>
    <t>San Diego County - Unincorporated</t>
  </si>
  <si>
    <t>SAN DIEGO</t>
  </si>
  <si>
    <t>POWAY</t>
  </si>
  <si>
    <t>OCEANSIDE</t>
  </si>
  <si>
    <t>NATIONAL CITY</t>
  </si>
  <si>
    <t>LEMON GROVE</t>
  </si>
  <si>
    <t>LA MESA</t>
  </si>
  <si>
    <t>IMPERIAL BEACH</t>
  </si>
  <si>
    <t>ESCONDIDO</t>
  </si>
  <si>
    <t>ENCINITAS</t>
  </si>
  <si>
    <t>EL CAJON</t>
  </si>
  <si>
    <t>DEL MAR</t>
  </si>
  <si>
    <t>CORONADO</t>
  </si>
  <si>
    <t>CHULA VISTA</t>
  </si>
  <si>
    <t>CARLSBAD</t>
  </si>
  <si>
    <t>San Bernardino County</t>
  </si>
  <si>
    <t>YUCCA VALLEY</t>
  </si>
  <si>
    <t>YUCAIPA</t>
  </si>
  <si>
    <t>VICTORVILLE</t>
  </si>
  <si>
    <t>UPLAND</t>
  </si>
  <si>
    <t>TWENTYNINE PALMS</t>
  </si>
  <si>
    <t>San Bernardino County - Unincorporated</t>
  </si>
  <si>
    <t>SAN BERNARDINO</t>
  </si>
  <si>
    <t>RIALTO</t>
  </si>
  <si>
    <t>REDLANDS</t>
  </si>
  <si>
    <t>RANCHO CUCAMONGA</t>
  </si>
  <si>
    <t>ONTARIO</t>
  </si>
  <si>
    <t>NEEDLES</t>
  </si>
  <si>
    <t>MONTCLAIR</t>
  </si>
  <si>
    <t>LOMA LINDA</t>
  </si>
  <si>
    <t>HIGHLAND</t>
  </si>
  <si>
    <t>HESPERIA</t>
  </si>
  <si>
    <t>GRAND TERRACE</t>
  </si>
  <si>
    <t>FONTANA</t>
  </si>
  <si>
    <t>COLTON</t>
  </si>
  <si>
    <t>CHINO HILLS</t>
  </si>
  <si>
    <t>CHINO</t>
  </si>
  <si>
    <t>BIG BEAR LAKE</t>
  </si>
  <si>
    <t>BARSTOW</t>
  </si>
  <si>
    <t>APPLE VALLEY</t>
  </si>
  <si>
    <t>ADELANTO</t>
  </si>
  <si>
    <t>San Benito County</t>
  </si>
  <si>
    <t>SAN JUAN BAUTISTA</t>
  </si>
  <si>
    <t>San Benito County - Unincorporated</t>
  </si>
  <si>
    <t>HOLLISTER</t>
  </si>
  <si>
    <t>Sacramento County - Unincorporated</t>
  </si>
  <si>
    <t>Sacramento County</t>
  </si>
  <si>
    <t>SACRAMENTO</t>
  </si>
  <si>
    <t>RANCHO CORDOVA</t>
  </si>
  <si>
    <t>ISLETON</t>
  </si>
  <si>
    <t>GALT</t>
  </si>
  <si>
    <t>FOLSOM</t>
  </si>
  <si>
    <t>ELK GROVE</t>
  </si>
  <si>
    <t>CITRUS HEIGHTS</t>
  </si>
  <si>
    <t>Riverside County</t>
  </si>
  <si>
    <t>WILDOMAR</t>
  </si>
  <si>
    <t>TEMECULA</t>
  </si>
  <si>
    <t>SAN JACINTO</t>
  </si>
  <si>
    <t>Riverside County - Unincorporated</t>
  </si>
  <si>
    <t>RIVERSIDE</t>
  </si>
  <si>
    <t>RANCHO MIRAGE</t>
  </si>
  <si>
    <t>PERRIS</t>
  </si>
  <si>
    <t>PALM SPRINGS</t>
  </si>
  <si>
    <t>PALM DESERT</t>
  </si>
  <si>
    <t>NORCO</t>
  </si>
  <si>
    <t>MURRIETA</t>
  </si>
  <si>
    <t>MORENO VALLEY</t>
  </si>
  <si>
    <t>MENIFEE</t>
  </si>
  <si>
    <t>LAKE ELSINORE</t>
  </si>
  <si>
    <t>LA QUINTA</t>
  </si>
  <si>
    <t>JURUPA VALLEY</t>
  </si>
  <si>
    <t>INDIO</t>
  </si>
  <si>
    <t>INDIAN WELLS</t>
  </si>
  <si>
    <t>HEMET</t>
  </si>
  <si>
    <t>EASTVALE</t>
  </si>
  <si>
    <t>DESERT HOT SPRINGS</t>
  </si>
  <si>
    <t>CORONA</t>
  </si>
  <si>
    <t>COACHELLA</t>
  </si>
  <si>
    <t>CATHEDRAL</t>
  </si>
  <si>
    <t>CANYON LAKE</t>
  </si>
  <si>
    <t>CALIMESA</t>
  </si>
  <si>
    <t>BLYTHE</t>
  </si>
  <si>
    <t>BEAUMONT</t>
  </si>
  <si>
    <t>BANNING</t>
  </si>
  <si>
    <t>Plumas County</t>
  </si>
  <si>
    <t>PORTOLA</t>
  </si>
  <si>
    <t>Plumas County - Unincorporated</t>
  </si>
  <si>
    <t>Placer County</t>
  </si>
  <si>
    <t>ROSEVILLE</t>
  </si>
  <si>
    <t>ROCKLIN</t>
  </si>
  <si>
    <t>Placer County - Unincorporated</t>
  </si>
  <si>
    <t>LOOMIS</t>
  </si>
  <si>
    <t>LINCOLN</t>
  </si>
  <si>
    <t>COLFAX</t>
  </si>
  <si>
    <t>AUBURN</t>
  </si>
  <si>
    <t>Orange County</t>
  </si>
  <si>
    <t>YORBA LINDA</t>
  </si>
  <si>
    <t>WESTMINSTER</t>
  </si>
  <si>
    <t>VILLA PARK</t>
  </si>
  <si>
    <t>TUSTIN</t>
  </si>
  <si>
    <t>STANTON</t>
  </si>
  <si>
    <t>SEAL BEACH</t>
  </si>
  <si>
    <t>SANTA ANA</t>
  </si>
  <si>
    <t>SAN JUAN CAPISTRANO</t>
  </si>
  <si>
    <t>SAN CLEMENTE</t>
  </si>
  <si>
    <t>PLACENTIA</t>
  </si>
  <si>
    <t>Orange County - Unincorporated</t>
  </si>
  <si>
    <t>ORANGE</t>
  </si>
  <si>
    <t>NEWPORT BEACH</t>
  </si>
  <si>
    <t>MISSION VIEJO</t>
  </si>
  <si>
    <t>LOS ALAMITOS</t>
  </si>
  <si>
    <t>LAKE FOREST</t>
  </si>
  <si>
    <t>LAGUNA WOODS</t>
  </si>
  <si>
    <t>LAGUNA NIGUEL</t>
  </si>
  <si>
    <t>LAGUNA HILLS</t>
  </si>
  <si>
    <t>LAGUNA BEACH</t>
  </si>
  <si>
    <t>LA PALMA</t>
  </si>
  <si>
    <t>LA HABRA</t>
  </si>
  <si>
    <t>IRVINE</t>
  </si>
  <si>
    <t>HUNTINGTON BEACH</t>
  </si>
  <si>
    <t>GARDEN GROVE</t>
  </si>
  <si>
    <t>FULLERTON</t>
  </si>
  <si>
    <t>FOUNTAIN VALLEY</t>
  </si>
  <si>
    <t>DANA POINT</t>
  </si>
  <si>
    <t>CYPRESS</t>
  </si>
  <si>
    <t>COSTA MESA</t>
  </si>
  <si>
    <t>BUENA PARK</t>
  </si>
  <si>
    <t>BREA</t>
  </si>
  <si>
    <t>ANAHEIM</t>
  </si>
  <si>
    <t>ALISO VIEJO</t>
  </si>
  <si>
    <t>Nevada County</t>
  </si>
  <si>
    <t>TRUCKEE</t>
  </si>
  <si>
    <t>Nevada County - Unincorporated</t>
  </si>
  <si>
    <t>NEVADA CITY</t>
  </si>
  <si>
    <t>GRASS VALLEY</t>
  </si>
  <si>
    <t>Napa County</t>
  </si>
  <si>
    <t>YOUNTVILLE</t>
  </si>
  <si>
    <t>Napa County - Unincorporated</t>
  </si>
  <si>
    <t>NAPA</t>
  </si>
  <si>
    <t>CALISTOGA</t>
  </si>
  <si>
    <t>AMERICAN CANYON</t>
  </si>
  <si>
    <t>Monterey County</t>
  </si>
  <si>
    <t>SOLEDAD</t>
  </si>
  <si>
    <t>SEASIDE</t>
  </si>
  <si>
    <t>SAND CITY</t>
  </si>
  <si>
    <t>SALINAS</t>
  </si>
  <si>
    <t>PACIFIC GROVE</t>
  </si>
  <si>
    <t>Monterey County - Unincorporated</t>
  </si>
  <si>
    <t>MONTEREY</t>
  </si>
  <si>
    <t>MARINA</t>
  </si>
  <si>
    <t>KING CITY</t>
  </si>
  <si>
    <t>GREENFIELD</t>
  </si>
  <si>
    <t>GONZALES</t>
  </si>
  <si>
    <t>DEL REY OAKS</t>
  </si>
  <si>
    <t>Mono County - Unincorporated</t>
  </si>
  <si>
    <t>Mono County</t>
  </si>
  <si>
    <t>MAMMOTH LAKES</t>
  </si>
  <si>
    <t>Modoc County - Unincorporated</t>
  </si>
  <si>
    <t>Modoc County</t>
  </si>
  <si>
    <t>ALTURAS</t>
  </si>
  <si>
    <t>03/31/2016 - 03/31/2024</t>
  </si>
  <si>
    <t>Merced County - Unincorporated</t>
  </si>
  <si>
    <t>Merced County</t>
  </si>
  <si>
    <t>MERCED</t>
  </si>
  <si>
    <t>LOS BANOS</t>
  </si>
  <si>
    <t>LIVINGSTON</t>
  </si>
  <si>
    <t>GUSTINE</t>
  </si>
  <si>
    <t>DOS PALOS</t>
  </si>
  <si>
    <t>ATWATER</t>
  </si>
  <si>
    <t>Mendocino County</t>
  </si>
  <si>
    <t>WILLITS</t>
  </si>
  <si>
    <t>UKIAH</t>
  </si>
  <si>
    <t>POINT ARENA</t>
  </si>
  <si>
    <t>Mendocino County - Unincorporated</t>
  </si>
  <si>
    <t>FORT BRAGG</t>
  </si>
  <si>
    <t>Marin County</t>
  </si>
  <si>
    <t>TIBURON</t>
  </si>
  <si>
    <t>SAUSALITO</t>
  </si>
  <si>
    <t>SAN RAFAEL</t>
  </si>
  <si>
    <t>SAN ANSELMO</t>
  </si>
  <si>
    <t>ROSS</t>
  </si>
  <si>
    <t>NOVATO</t>
  </si>
  <si>
    <t>MILL VALLEY</t>
  </si>
  <si>
    <t>Marin County - Unincorporated</t>
  </si>
  <si>
    <t>LARKSPUR</t>
  </si>
  <si>
    <t>FAIRFAX</t>
  </si>
  <si>
    <t>CORTE MADERA</t>
  </si>
  <si>
    <t>BELVEDERE</t>
  </si>
  <si>
    <t>01/31/2016 - 01/31/2024</t>
  </si>
  <si>
    <t>Madera County - Unincorporated</t>
  </si>
  <si>
    <t>Madera County</t>
  </si>
  <si>
    <t>MADERA</t>
  </si>
  <si>
    <t>CHOWCHILLA</t>
  </si>
  <si>
    <t>Los Angeles County</t>
  </si>
  <si>
    <t>WHITTIER</t>
  </si>
  <si>
    <t>WESTLAKE VILLAGE</t>
  </si>
  <si>
    <t>WEST HOLLYWOOD</t>
  </si>
  <si>
    <t>WEST COVINA</t>
  </si>
  <si>
    <t>WALNUT</t>
  </si>
  <si>
    <t>VERNON</t>
  </si>
  <si>
    <t>TORRANCE</t>
  </si>
  <si>
    <t>TEMPLE CITY</t>
  </si>
  <si>
    <t>SOUTH PASADENA</t>
  </si>
  <si>
    <t>SOUTH GATE</t>
  </si>
  <si>
    <t>SOUTH EL MONTE</t>
  </si>
  <si>
    <t>SIGNAL HILL</t>
  </si>
  <si>
    <t>SIERRA MADRE</t>
  </si>
  <si>
    <t>SANTA MONICA</t>
  </si>
  <si>
    <t>SANTA FE SPRINGS</t>
  </si>
  <si>
    <t>SANTA CLARITA</t>
  </si>
  <si>
    <t>SAN MARINO</t>
  </si>
  <si>
    <t>SAN GABRIEL</t>
  </si>
  <si>
    <t>SAN FERNANDO</t>
  </si>
  <si>
    <t>SAN DIMAS</t>
  </si>
  <si>
    <t>ROSEMEAD</t>
  </si>
  <si>
    <t>ROLLING HILLS ESTATES</t>
  </si>
  <si>
    <t>REDONDO BEACH</t>
  </si>
  <si>
    <t>RANCHO PALOS VERDES</t>
  </si>
  <si>
    <t>POMONA</t>
  </si>
  <si>
    <t>PICO RIVERA</t>
  </si>
  <si>
    <t>PASADENA</t>
  </si>
  <si>
    <t>PARAMOUNT</t>
  </si>
  <si>
    <t>PALOS VERDES ESTATES</t>
  </si>
  <si>
    <t>PALMDALE</t>
  </si>
  <si>
    <t>NORWALK</t>
  </si>
  <si>
    <t>MONTEREY PARK</t>
  </si>
  <si>
    <t>MONTEBELLO</t>
  </si>
  <si>
    <t>MONROVIA</t>
  </si>
  <si>
    <t>MAYWOOD</t>
  </si>
  <si>
    <t>MANHATTAN BEACH</t>
  </si>
  <si>
    <t>MALIBU</t>
  </si>
  <si>
    <t>LYNWOOD</t>
  </si>
  <si>
    <t>Los Angeles County - Unincorporated</t>
  </si>
  <si>
    <t>LOS ANGELES</t>
  </si>
  <si>
    <t>LONG BEACH</t>
  </si>
  <si>
    <t>LOMITA</t>
  </si>
  <si>
    <t>LAWNDALE</t>
  </si>
  <si>
    <t>LANCASTER</t>
  </si>
  <si>
    <t>LAKEWOOD</t>
  </si>
  <si>
    <t>LA VERNE</t>
  </si>
  <si>
    <t>LA PUENTE</t>
  </si>
  <si>
    <t>LA MIRADA</t>
  </si>
  <si>
    <t>LA HABRA HEIGHTS</t>
  </si>
  <si>
    <t>LA CANADA FLINTRIDGE</t>
  </si>
  <si>
    <t>IRWINDALE</t>
  </si>
  <si>
    <t>INGLEWOOD</t>
  </si>
  <si>
    <t>INDUSTRY</t>
  </si>
  <si>
    <t>HUNTINGTON PARK</t>
  </si>
  <si>
    <t>HIDDEN HILLS</t>
  </si>
  <si>
    <t>HERMOSA BEACH</t>
  </si>
  <si>
    <t>HAWTHORNE</t>
  </si>
  <si>
    <t>HAWAIIAN GARDENS</t>
  </si>
  <si>
    <t>GLENDORA</t>
  </si>
  <si>
    <t>GLENDALE</t>
  </si>
  <si>
    <t>GARDENA</t>
  </si>
  <si>
    <t>EL SEGUNDO</t>
  </si>
  <si>
    <t>EL MONTE</t>
  </si>
  <si>
    <t>DUARTE</t>
  </si>
  <si>
    <t>DOWNEY</t>
  </si>
  <si>
    <t>DIAMOND BAR</t>
  </si>
  <si>
    <t>CULVER CITY</t>
  </si>
  <si>
    <t>CUDAHY</t>
  </si>
  <si>
    <t>COVINA</t>
  </si>
  <si>
    <t>COMPTON</t>
  </si>
  <si>
    <t>COMMERCE</t>
  </si>
  <si>
    <t>CLAREMONT</t>
  </si>
  <si>
    <t>CERRITOS</t>
  </si>
  <si>
    <t>CARSON</t>
  </si>
  <si>
    <t>CALABASAS</t>
  </si>
  <si>
    <t>BURBANK</t>
  </si>
  <si>
    <t>BRADBURY</t>
  </si>
  <si>
    <t>BEVERLY HILLS</t>
  </si>
  <si>
    <t>BELLFLOWER</t>
  </si>
  <si>
    <t>BELL GARDENS</t>
  </si>
  <si>
    <t>BELL</t>
  </si>
  <si>
    <t>BALDWIN PARK</t>
  </si>
  <si>
    <t>AZUSA</t>
  </si>
  <si>
    <t>AVALON</t>
  </si>
  <si>
    <t>ARTESIA</t>
  </si>
  <si>
    <t>ARCADIA</t>
  </si>
  <si>
    <t>ALHAMBRA</t>
  </si>
  <si>
    <t>AGOURA HILLS</t>
  </si>
  <si>
    <t>Lassen County</t>
  </si>
  <si>
    <t>SUSANVILLE</t>
  </si>
  <si>
    <t>Lassen County - Unincorporated</t>
  </si>
  <si>
    <t>Lake County</t>
  </si>
  <si>
    <t>LAKEPORT</t>
  </si>
  <si>
    <t>Lake County - Unincorporated</t>
  </si>
  <si>
    <t>CLEARLAKE</t>
  </si>
  <si>
    <t>Kings County</t>
  </si>
  <si>
    <t>LEMOORE</t>
  </si>
  <si>
    <t>Kings County - Unincorporated</t>
  </si>
  <si>
    <t>HANFORD</t>
  </si>
  <si>
    <t>CORCORAN</t>
  </si>
  <si>
    <t>AVENAL</t>
  </si>
  <si>
    <t>01/01/2013-12/31/2023</t>
  </si>
  <si>
    <t>Kern County</t>
  </si>
  <si>
    <t>WASCO</t>
  </si>
  <si>
    <t>TEHACHAPI</t>
  </si>
  <si>
    <t>TAFT</t>
  </si>
  <si>
    <t>SHAFTER</t>
  </si>
  <si>
    <t>RIDGECREST</t>
  </si>
  <si>
    <t>MCFARLAND</t>
  </si>
  <si>
    <t>MARICOPA</t>
  </si>
  <si>
    <t>Kern County - Unincorporated</t>
  </si>
  <si>
    <t>DELANO</t>
  </si>
  <si>
    <t>CALIFORNIA CITY</t>
  </si>
  <si>
    <t>BAKERSFIELD</t>
  </si>
  <si>
    <t>ARVIN</t>
  </si>
  <si>
    <t>Inyo County</t>
  </si>
  <si>
    <t>BISHOP</t>
  </si>
  <si>
    <t>Imperial County</t>
  </si>
  <si>
    <t>WESTMORLAND</t>
  </si>
  <si>
    <t>Imperial County - Unincorporated</t>
  </si>
  <si>
    <t>IMPERIAL</t>
  </si>
  <si>
    <t>HOLTVILLE</t>
  </si>
  <si>
    <t>EL CENTRO</t>
  </si>
  <si>
    <t>CALIPATRIA</t>
  </si>
  <si>
    <t>CALEXICO</t>
  </si>
  <si>
    <t>BRAWLEY</t>
  </si>
  <si>
    <t>Humboldt County</t>
  </si>
  <si>
    <t>TRINIDAD</t>
  </si>
  <si>
    <t>RIO DELL</t>
  </si>
  <si>
    <t>Humboldt County - Unincorporated</t>
  </si>
  <si>
    <t>FORTUNA</t>
  </si>
  <si>
    <t>FERNDALE</t>
  </si>
  <si>
    <t>EUREKA</t>
  </si>
  <si>
    <t>BLUE LAKE</t>
  </si>
  <si>
    <t>ARCATA</t>
  </si>
  <si>
    <t>Glenn County</t>
  </si>
  <si>
    <t>WILLOWS</t>
  </si>
  <si>
    <t>ORLAND</t>
  </si>
  <si>
    <t>Glenn County - Unincorporated</t>
  </si>
  <si>
    <t>Fresno County</t>
  </si>
  <si>
    <t>SELMA</t>
  </si>
  <si>
    <t>SANGER</t>
  </si>
  <si>
    <t>SAN JOAQUIN</t>
  </si>
  <si>
    <t>REEDLEY</t>
  </si>
  <si>
    <t>PARLIER</t>
  </si>
  <si>
    <t>ORANGE COVE</t>
  </si>
  <si>
    <t>MENDOTA</t>
  </si>
  <si>
    <t>KINGSBURG</t>
  </si>
  <si>
    <t>KERMAN</t>
  </si>
  <si>
    <t>HURON</t>
  </si>
  <si>
    <t>Fresno County - Unincorporated</t>
  </si>
  <si>
    <t>FRESNO</t>
  </si>
  <si>
    <t>FOWLER</t>
  </si>
  <si>
    <t>FIREBAUGH</t>
  </si>
  <si>
    <t>COALINGA</t>
  </si>
  <si>
    <t>CLOVIS</t>
  </si>
  <si>
    <t>El Dorado County</t>
  </si>
  <si>
    <t>SOUTH LAKE TAHOE</t>
  </si>
  <si>
    <t>PLACERVILLE</t>
  </si>
  <si>
    <t>El Dorado County - Unincorporated</t>
  </si>
  <si>
    <t>Del Norte County - Unincorporated</t>
  </si>
  <si>
    <t>Del Norte County</t>
  </si>
  <si>
    <t>CRESCENT CITY</t>
  </si>
  <si>
    <t>Contra Costa County</t>
  </si>
  <si>
    <t>WALNUT CREEK</t>
  </si>
  <si>
    <t>SAN RAMON</t>
  </si>
  <si>
    <t>SAN PABLO</t>
  </si>
  <si>
    <t>RICHMOND</t>
  </si>
  <si>
    <t>PLEASANT HILL</t>
  </si>
  <si>
    <t>PITTSBURG</t>
  </si>
  <si>
    <t>PINOLE</t>
  </si>
  <si>
    <t>ORINDA</t>
  </si>
  <si>
    <t>OAKLEY</t>
  </si>
  <si>
    <t>MORAGA</t>
  </si>
  <si>
    <t>MARTINEZ</t>
  </si>
  <si>
    <t>LAFAYETTE</t>
  </si>
  <si>
    <t>HERCULES</t>
  </si>
  <si>
    <t>EL CERRITO</t>
  </si>
  <si>
    <t>DANVILLE</t>
  </si>
  <si>
    <t>Contra Costa County - Unincorporated</t>
  </si>
  <si>
    <t>CONCORD</t>
  </si>
  <si>
    <t>CLAYTON</t>
  </si>
  <si>
    <t>BRENTWOOD</t>
  </si>
  <si>
    <t>ANTIOCH</t>
  </si>
  <si>
    <t>Colusa County</t>
  </si>
  <si>
    <t>WILLIAMS</t>
  </si>
  <si>
    <t>Colusa County - Unincorporated</t>
  </si>
  <si>
    <t>COLUSA</t>
  </si>
  <si>
    <t>Calaveras County - Unincorporated</t>
  </si>
  <si>
    <t>Calaveras County</t>
  </si>
  <si>
    <t>ANGELS CAMP</t>
  </si>
  <si>
    <t>06/15/2014 - 06/15/2022</t>
  </si>
  <si>
    <t>01/01/2014-06/15/2022</t>
  </si>
  <si>
    <t>Butte County</t>
  </si>
  <si>
    <t>PARADISE</t>
  </si>
  <si>
    <t>OROVILLE</t>
  </si>
  <si>
    <t>GRIDLEY</t>
  </si>
  <si>
    <t>CHICO</t>
  </si>
  <si>
    <t>Butte County - Unincorporated</t>
  </si>
  <si>
    <t>BIGGS</t>
  </si>
  <si>
    <t>Amador County</t>
  </si>
  <si>
    <t>SUTTER CREEK</t>
  </si>
  <si>
    <t>PLYMOUTH</t>
  </si>
  <si>
    <t>JACKSON</t>
  </si>
  <si>
    <t>IONE</t>
  </si>
  <si>
    <t>Amador County - Unincorporated</t>
  </si>
  <si>
    <t>Alpine County</t>
  </si>
  <si>
    <t>Alameda County</t>
  </si>
  <si>
    <t>UNION CITY</t>
  </si>
  <si>
    <t>SAN LEANDRO</t>
  </si>
  <si>
    <t>PLEASANTON</t>
  </si>
  <si>
    <t>PIEDMONT</t>
  </si>
  <si>
    <t>OAKLAND</t>
  </si>
  <si>
    <t>NEWARK</t>
  </si>
  <si>
    <t>LIVERMORE</t>
  </si>
  <si>
    <t>HAYWARD</t>
  </si>
  <si>
    <t>FREMONT</t>
  </si>
  <si>
    <t>EMERYVILLE</t>
  </si>
  <si>
    <t>DUBLIN</t>
  </si>
  <si>
    <t>BERKELEY</t>
  </si>
  <si>
    <t>ALBANY</t>
  </si>
  <si>
    <t>Alameda County - Unincorporated</t>
  </si>
  <si>
    <t>ALAMEDA</t>
  </si>
  <si>
    <t>End of planning Period (Year Only)</t>
  </si>
  <si>
    <t>Beginning of Planning Period (Year Only)</t>
  </si>
  <si>
    <t>End of planning Period</t>
  </si>
  <si>
    <t>Beginning of Planning Period</t>
  </si>
  <si>
    <t>End of Projection Period (Year Only)</t>
  </si>
  <si>
    <t>Beginning of Projection Period (Year Only)</t>
  </si>
  <si>
    <t>End of Projection Period</t>
  </si>
  <si>
    <t>Beginning of Projection Period</t>
  </si>
  <si>
    <t>5th Cycle Housing Element Planning Period</t>
  </si>
  <si>
    <t>5th Cycle Housing Element Projection Period</t>
  </si>
  <si>
    <t>San Francisco</t>
  </si>
  <si>
    <t>Yuba County - Unincorporated</t>
  </si>
  <si>
    <t>Wheatland</t>
  </si>
  <si>
    <t>Yuba</t>
  </si>
  <si>
    <t>Marysville</t>
  </si>
  <si>
    <t>Woodland</t>
  </si>
  <si>
    <t>Yolo</t>
  </si>
  <si>
    <t>Winters</t>
  </si>
  <si>
    <t>West Sacramento</t>
  </si>
  <si>
    <t>Davis</t>
  </si>
  <si>
    <t>Thousand Oaks</t>
  </si>
  <si>
    <t>Ventura</t>
  </si>
  <si>
    <t>Simi Valley</t>
  </si>
  <si>
    <t>Santa Paula</t>
  </si>
  <si>
    <t>San Buenaventura</t>
  </si>
  <si>
    <t>Port Hueneme</t>
  </si>
  <si>
    <t>Oxnard</t>
  </si>
  <si>
    <t>Ojai</t>
  </si>
  <si>
    <t>Moorpark</t>
  </si>
  <si>
    <t>Fillmore</t>
  </si>
  <si>
    <t>Camarillo</t>
  </si>
  <si>
    <t>Sonora</t>
  </si>
  <si>
    <t>Tuolumne</t>
  </si>
  <si>
    <t>Woodlake</t>
  </si>
  <si>
    <t>Tulare</t>
  </si>
  <si>
    <t>Visalia</t>
  </si>
  <si>
    <t>Porterville</t>
  </si>
  <si>
    <t>Lindsay</t>
  </si>
  <si>
    <t>Farmersville</t>
  </si>
  <si>
    <t>Exeter</t>
  </si>
  <si>
    <t>Dinuba</t>
  </si>
  <si>
    <t>Tehama</t>
  </si>
  <si>
    <t>Red Bluff</t>
  </si>
  <si>
    <t>Corning</t>
  </si>
  <si>
    <t>Yuba City</t>
  </si>
  <si>
    <t>Sutter</t>
  </si>
  <si>
    <t>Live Oak</t>
  </si>
  <si>
    <t>Waterford</t>
  </si>
  <si>
    <t>Stanislaus</t>
  </si>
  <si>
    <t>Turlock</t>
  </si>
  <si>
    <t>Riverbank</t>
  </si>
  <si>
    <t>Patterson</t>
  </si>
  <si>
    <t>Oakdale</t>
  </si>
  <si>
    <t>Newman</t>
  </si>
  <si>
    <t>Modesto</t>
  </si>
  <si>
    <t>Hughson</t>
  </si>
  <si>
    <t>Ceres</t>
  </si>
  <si>
    <t>Sonoma</t>
  </si>
  <si>
    <t>Sebastopol</t>
  </si>
  <si>
    <t>Santa Rosa</t>
  </si>
  <si>
    <t>Rohnert Park</t>
  </si>
  <si>
    <t>Petaluma</t>
  </si>
  <si>
    <t>Healdsburg</t>
  </si>
  <si>
    <t>Cotati</t>
  </si>
  <si>
    <t>Cloverdale</t>
  </si>
  <si>
    <t>Vallejo</t>
  </si>
  <si>
    <t>Solano</t>
  </si>
  <si>
    <t>Vacaville</t>
  </si>
  <si>
    <t>Suisun City</t>
  </si>
  <si>
    <t>Rio Vista</t>
  </si>
  <si>
    <t>Fairfield</t>
  </si>
  <si>
    <t>Dixon</t>
  </si>
  <si>
    <t>Benicia</t>
  </si>
  <si>
    <t>Yreka</t>
  </si>
  <si>
    <t>Siskiyou</t>
  </si>
  <si>
    <t>Weed</t>
  </si>
  <si>
    <t>Tulelake</t>
  </si>
  <si>
    <t>Mount Shasta</t>
  </si>
  <si>
    <t>Montague</t>
  </si>
  <si>
    <t>Fort Jones</t>
  </si>
  <si>
    <t>Etna</t>
  </si>
  <si>
    <t>Dunsmuir</t>
  </si>
  <si>
    <t>Dorris</t>
  </si>
  <si>
    <t>Loyalton</t>
  </si>
  <si>
    <t>Sierra</t>
  </si>
  <si>
    <t>Shasta Lake</t>
  </si>
  <si>
    <t>Shasta</t>
  </si>
  <si>
    <t>Redding</t>
  </si>
  <si>
    <t>Anderson</t>
  </si>
  <si>
    <t>Watsonville</t>
  </si>
  <si>
    <t>Santa Cruz</t>
  </si>
  <si>
    <t>Scotts Valley</t>
  </si>
  <si>
    <t>Capitola</t>
  </si>
  <si>
    <t>Sunnyvale</t>
  </si>
  <si>
    <t>Santa Clara</t>
  </si>
  <si>
    <t>Saratoga</t>
  </si>
  <si>
    <t>San Jose</t>
  </si>
  <si>
    <t>Palo Alto</t>
  </si>
  <si>
    <t>Mountain View</t>
  </si>
  <si>
    <t>Morgan Hill</t>
  </si>
  <si>
    <t>Monte Sereno</t>
  </si>
  <si>
    <t>Milpitas</t>
  </si>
  <si>
    <t>Los Altos</t>
  </si>
  <si>
    <t>Gilroy</t>
  </si>
  <si>
    <t>Cupertino</t>
  </si>
  <si>
    <t>Campbell</t>
  </si>
  <si>
    <t>Solvang</t>
  </si>
  <si>
    <t>Santa Barbara</t>
  </si>
  <si>
    <t>Santa Maria</t>
  </si>
  <si>
    <t>Lompoc</t>
  </si>
  <si>
    <t>Guadalupe</t>
  </si>
  <si>
    <t>Goleta</t>
  </si>
  <si>
    <t>Carpinteria</t>
  </si>
  <si>
    <t>Buellton</t>
  </si>
  <si>
    <t>San Mateo</t>
  </si>
  <si>
    <t>South San Francisco</t>
  </si>
  <si>
    <t>San Carlos</t>
  </si>
  <si>
    <t>San Bruno</t>
  </si>
  <si>
    <t>Redwood City</t>
  </si>
  <si>
    <t>Pacifica</t>
  </si>
  <si>
    <t>Millbrae</t>
  </si>
  <si>
    <t>Menlo Park</t>
  </si>
  <si>
    <t>Half Moon Bay</t>
  </si>
  <si>
    <t>Foster City</t>
  </si>
  <si>
    <t>East Palo Alto</t>
  </si>
  <si>
    <t>Daly City</t>
  </si>
  <si>
    <t>Burlingame</t>
  </si>
  <si>
    <t>Brisbane</t>
  </si>
  <si>
    <t>Belmont</t>
  </si>
  <si>
    <t>San Luis Obispo</t>
  </si>
  <si>
    <t>Pismo Beach</t>
  </si>
  <si>
    <t>Paso Robles</t>
  </si>
  <si>
    <t>Morro Bay</t>
  </si>
  <si>
    <t>Grover Beach</t>
  </si>
  <si>
    <t>Atascadero</t>
  </si>
  <si>
    <t>Arroyo Grande</t>
  </si>
  <si>
    <t>San Joaquin County - Unincorporated</t>
  </si>
  <si>
    <t>Tracy</t>
  </si>
  <si>
    <t>San Joaquin</t>
  </si>
  <si>
    <t>Stockton</t>
  </si>
  <si>
    <t>Ripon</t>
  </si>
  <si>
    <t>Manteca</t>
  </si>
  <si>
    <t>Lodi</t>
  </si>
  <si>
    <t>Lathrop</t>
  </si>
  <si>
    <t>Escalon</t>
  </si>
  <si>
    <t>Vista</t>
  </si>
  <si>
    <t>San Diego</t>
  </si>
  <si>
    <t>Solana Beach</t>
  </si>
  <si>
    <t>Santee</t>
  </si>
  <si>
    <t>San Marcos</t>
  </si>
  <si>
    <t>Poway</t>
  </si>
  <si>
    <t>Oceanside</t>
  </si>
  <si>
    <t>National City</t>
  </si>
  <si>
    <t>Lemon Grove</t>
  </si>
  <si>
    <t>La Mesa</t>
  </si>
  <si>
    <t>Imperial Beach</t>
  </si>
  <si>
    <t>Escondido</t>
  </si>
  <si>
    <t>Encinitas</t>
  </si>
  <si>
    <t>El Cajon</t>
  </si>
  <si>
    <t>Del Mar</t>
  </si>
  <si>
    <t>Coronado</t>
  </si>
  <si>
    <t>Chula Vista</t>
  </si>
  <si>
    <t>Carlsbad</t>
  </si>
  <si>
    <t>Yucca Valley</t>
  </si>
  <si>
    <t>San Bernardino</t>
  </si>
  <si>
    <t>Yucaipa</t>
  </si>
  <si>
    <t>Victorville</t>
  </si>
  <si>
    <t>Upland</t>
  </si>
  <si>
    <t>Twentynine Palms</t>
  </si>
  <si>
    <t>Rialto</t>
  </si>
  <si>
    <t>Redlands</t>
  </si>
  <si>
    <t>Rancho Cucamonga</t>
  </si>
  <si>
    <t>Ontario</t>
  </si>
  <si>
    <t>Needles</t>
  </si>
  <si>
    <t>Montclair</t>
  </si>
  <si>
    <t>Loma Linda</t>
  </si>
  <si>
    <t>Highland</t>
  </si>
  <si>
    <t>Hesperia</t>
  </si>
  <si>
    <t>Grand Terrace</t>
  </si>
  <si>
    <t>Fontana</t>
  </si>
  <si>
    <t>Colton</t>
  </si>
  <si>
    <t>Chino Hills</t>
  </si>
  <si>
    <t>Chino</t>
  </si>
  <si>
    <t>Big Bear Lake</t>
  </si>
  <si>
    <t>Barstow</t>
  </si>
  <si>
    <t>Adelanto</t>
  </si>
  <si>
    <t>San Juan Bautista</t>
  </si>
  <si>
    <t>San Benito</t>
  </si>
  <si>
    <t>Hollister</t>
  </si>
  <si>
    <t>Sacramento</t>
  </si>
  <si>
    <t>Rancho Cordova</t>
  </si>
  <si>
    <t>Isleton</t>
  </si>
  <si>
    <t>Galt</t>
  </si>
  <si>
    <t>Folsom</t>
  </si>
  <si>
    <t>Elk Grove</t>
  </si>
  <si>
    <t>Citrus Heights</t>
  </si>
  <si>
    <t>Riverside</t>
  </si>
  <si>
    <t>Temecula</t>
  </si>
  <si>
    <t>San Jacinto</t>
  </si>
  <si>
    <t>Rancho Mirage</t>
  </si>
  <si>
    <t>Perris</t>
  </si>
  <si>
    <t>Palm Springs</t>
  </si>
  <si>
    <t>Palm Desert</t>
  </si>
  <si>
    <t>Norco</t>
  </si>
  <si>
    <t>Murrieta</t>
  </si>
  <si>
    <t>Moreno Valley</t>
  </si>
  <si>
    <t>Menifee</t>
  </si>
  <si>
    <t>Lake Elsinore</t>
  </si>
  <si>
    <t>La Quinta</t>
  </si>
  <si>
    <t>Indio</t>
  </si>
  <si>
    <t>Indian Wells</t>
  </si>
  <si>
    <t>Hemet</t>
  </si>
  <si>
    <t>Desert Hot Springs</t>
  </si>
  <si>
    <t>Corona</t>
  </si>
  <si>
    <t>Coachella</t>
  </si>
  <si>
    <t>Canyon Lake</t>
  </si>
  <si>
    <t>Calimesa</t>
  </si>
  <si>
    <t>Blythe</t>
  </si>
  <si>
    <t>Beaumont</t>
  </si>
  <si>
    <t>Banning</t>
  </si>
  <si>
    <t>Portola</t>
  </si>
  <si>
    <t>Plumas</t>
  </si>
  <si>
    <t>Roseville</t>
  </si>
  <si>
    <t>Placer</t>
  </si>
  <si>
    <t>Rocklin</t>
  </si>
  <si>
    <t>Lincoln</t>
  </si>
  <si>
    <t>Colfax</t>
  </si>
  <si>
    <t>Auburn</t>
  </si>
  <si>
    <t>Yorba Linda</t>
  </si>
  <si>
    <t>Orange</t>
  </si>
  <si>
    <t>Westminster</t>
  </si>
  <si>
    <t>Villa Park</t>
  </si>
  <si>
    <t>Tustin</t>
  </si>
  <si>
    <t>Stanton</t>
  </si>
  <si>
    <t>Seal Beach</t>
  </si>
  <si>
    <t>Santa Ana</t>
  </si>
  <si>
    <t>San Juan Capistrano</t>
  </si>
  <si>
    <t>San Clemente</t>
  </si>
  <si>
    <t>Rancho Santa Margarita</t>
  </si>
  <si>
    <t>Placentia</t>
  </si>
  <si>
    <t>Newport Beach</t>
  </si>
  <si>
    <t>Mission Viejo</t>
  </si>
  <si>
    <t>Los Alamitos</t>
  </si>
  <si>
    <t>Lake Forest</t>
  </si>
  <si>
    <t>Laguna Woods</t>
  </si>
  <si>
    <t>Laguna Niguel</t>
  </si>
  <si>
    <t>Laguna Hills</t>
  </si>
  <si>
    <t>Laguna Beach</t>
  </si>
  <si>
    <t>La Palma</t>
  </si>
  <si>
    <t>La Habra</t>
  </si>
  <si>
    <t>Irvine</t>
  </si>
  <si>
    <t>Huntington Beach</t>
  </si>
  <si>
    <t>Garden Grove</t>
  </si>
  <si>
    <t>Fullerton</t>
  </si>
  <si>
    <t>Fountain Valley</t>
  </si>
  <si>
    <t>Dana Point</t>
  </si>
  <si>
    <t>Cypress</t>
  </si>
  <si>
    <t>Costa Mesa</t>
  </si>
  <si>
    <t>Buena Park</t>
  </si>
  <si>
    <t>Brea</t>
  </si>
  <si>
    <t>Anaheim</t>
  </si>
  <si>
    <t>Aliso Viejo</t>
  </si>
  <si>
    <t>Truckee</t>
  </si>
  <si>
    <t>Nevada</t>
  </si>
  <si>
    <t>Nevada City</t>
  </si>
  <si>
    <t>Grass Valley</t>
  </si>
  <si>
    <t>Napa</t>
  </si>
  <si>
    <t>St. Helena</t>
  </si>
  <si>
    <t>Calistoga</t>
  </si>
  <si>
    <t>American Canyon</t>
  </si>
  <si>
    <t>Soledad</t>
  </si>
  <si>
    <t>Monterey</t>
  </si>
  <si>
    <t>Seaside</t>
  </si>
  <si>
    <t>Sand City</t>
  </si>
  <si>
    <t>Salinas</t>
  </si>
  <si>
    <t>Pacific Grove</t>
  </si>
  <si>
    <t>Marina</t>
  </si>
  <si>
    <t>King City</t>
  </si>
  <si>
    <t>Greenfield</t>
  </si>
  <si>
    <t>Gonzales</t>
  </si>
  <si>
    <t>Del Rey Oaks</t>
  </si>
  <si>
    <t>Carmel-by-the-Sea</t>
  </si>
  <si>
    <t>Mono</t>
  </si>
  <si>
    <t>Alturas</t>
  </si>
  <si>
    <t>Modoc</t>
  </si>
  <si>
    <t>Merced</t>
  </si>
  <si>
    <t>Los Banos</t>
  </si>
  <si>
    <t>Livingston</t>
  </si>
  <si>
    <t>Gustine</t>
  </si>
  <si>
    <t>Dos Palos</t>
  </si>
  <si>
    <t>Atwater</t>
  </si>
  <si>
    <t>Willits</t>
  </si>
  <si>
    <t>Mendocino</t>
  </si>
  <si>
    <t>Ukiah</t>
  </si>
  <si>
    <t>Point Arena</t>
  </si>
  <si>
    <t>Fort Bragg</t>
  </si>
  <si>
    <t>Marin</t>
  </si>
  <si>
    <t>Sausalito</t>
  </si>
  <si>
    <t>San Rafael</t>
  </si>
  <si>
    <t>Novato</t>
  </si>
  <si>
    <t>Mill Valley</t>
  </si>
  <si>
    <t>Larkspur</t>
  </si>
  <si>
    <t>Belvedere</t>
  </si>
  <si>
    <t>Madera</t>
  </si>
  <si>
    <t>Chowchilla</t>
  </si>
  <si>
    <t>Whittier</t>
  </si>
  <si>
    <t>Los Angeles</t>
  </si>
  <si>
    <t>Westlake Village</t>
  </si>
  <si>
    <t>West Hollywood</t>
  </si>
  <si>
    <t>West Covina</t>
  </si>
  <si>
    <t>Walnut</t>
  </si>
  <si>
    <t>Vernon</t>
  </si>
  <si>
    <t>Torrance</t>
  </si>
  <si>
    <t>Temple City</t>
  </si>
  <si>
    <t>South Pasadena</t>
  </si>
  <si>
    <t>South Gate</t>
  </si>
  <si>
    <t>South El Monte</t>
  </si>
  <si>
    <t>Signal Hill</t>
  </si>
  <si>
    <t>Sierra Madre</t>
  </si>
  <si>
    <t>Santa Monica</t>
  </si>
  <si>
    <t>Santa Fe Springs</t>
  </si>
  <si>
    <t>Santa Clarita</t>
  </si>
  <si>
    <t>San Marino</t>
  </si>
  <si>
    <t>San Gabriel</t>
  </si>
  <si>
    <t>San Fernando</t>
  </si>
  <si>
    <t>San Dimas</t>
  </si>
  <si>
    <t>Rosemead</t>
  </si>
  <si>
    <t>Rolling Hills Estates</t>
  </si>
  <si>
    <t>Rolling Hills</t>
  </si>
  <si>
    <t>Redondo Beach</t>
  </si>
  <si>
    <t>Rancho Palos Verdes</t>
  </si>
  <si>
    <t>Pomona</t>
  </si>
  <si>
    <t>Pico Rivera</t>
  </si>
  <si>
    <t>Pasadena</t>
  </si>
  <si>
    <t>Paramount</t>
  </si>
  <si>
    <t>Palos Verdes Estates</t>
  </si>
  <si>
    <t>Palmdale</t>
  </si>
  <si>
    <t>Norwalk</t>
  </si>
  <si>
    <t>Monterey Park</t>
  </si>
  <si>
    <t>Montebello</t>
  </si>
  <si>
    <t>Monrovia</t>
  </si>
  <si>
    <t>Maywood</t>
  </si>
  <si>
    <t>Manhattan Beach</t>
  </si>
  <si>
    <t>Malibu</t>
  </si>
  <si>
    <t>Lynwood</t>
  </si>
  <si>
    <t>Long Beach</t>
  </si>
  <si>
    <t>Lomita</t>
  </si>
  <si>
    <t>Lawndale</t>
  </si>
  <si>
    <t>Lancaster</t>
  </si>
  <si>
    <t>Lakewood</t>
  </si>
  <si>
    <t>La Verne</t>
  </si>
  <si>
    <t>La Puente</t>
  </si>
  <si>
    <t>La Mirada</t>
  </si>
  <si>
    <t>La Habra Heights</t>
  </si>
  <si>
    <t>La Canada Flintridge</t>
  </si>
  <si>
    <t>Irwindale</t>
  </si>
  <si>
    <t>Inglewood</t>
  </si>
  <si>
    <t>Industry</t>
  </si>
  <si>
    <t>Huntington Park</t>
  </si>
  <si>
    <t>Hidden Hills</t>
  </si>
  <si>
    <t>Hermosa Beach</t>
  </si>
  <si>
    <t>Hawthorne</t>
  </si>
  <si>
    <t>Hawaiian Gardens</t>
  </si>
  <si>
    <t>Glendora</t>
  </si>
  <si>
    <t>Glendale</t>
  </si>
  <si>
    <t>Gardena</t>
  </si>
  <si>
    <t>El Segundo</t>
  </si>
  <si>
    <t>El Monte</t>
  </si>
  <si>
    <t>Duarte</t>
  </si>
  <si>
    <t>Downey</t>
  </si>
  <si>
    <t>Diamond Bar</t>
  </si>
  <si>
    <t>Culver City</t>
  </si>
  <si>
    <t>Cudahy</t>
  </si>
  <si>
    <t>Covina</t>
  </si>
  <si>
    <t>Compton</t>
  </si>
  <si>
    <t>Commerce</t>
  </si>
  <si>
    <t>Claremont</t>
  </si>
  <si>
    <t>Cerritos</t>
  </si>
  <si>
    <t>Carson</t>
  </si>
  <si>
    <t>Calabasas</t>
  </si>
  <si>
    <t>Burbank</t>
  </si>
  <si>
    <t>Bradbury</t>
  </si>
  <si>
    <t>Beverly Hills</t>
  </si>
  <si>
    <t>Bellflower</t>
  </si>
  <si>
    <t>Bell Gardens</t>
  </si>
  <si>
    <t>Bell</t>
  </si>
  <si>
    <t>Baldwin Park</t>
  </si>
  <si>
    <t>Azusa</t>
  </si>
  <si>
    <t>Avalon</t>
  </si>
  <si>
    <t>Artesia</t>
  </si>
  <si>
    <t>Arcadia</t>
  </si>
  <si>
    <t>Alhambra</t>
  </si>
  <si>
    <t>Agoura Hills</t>
  </si>
  <si>
    <t>Susanville</t>
  </si>
  <si>
    <t>Lassen</t>
  </si>
  <si>
    <t>Lakeport</t>
  </si>
  <si>
    <t>Lake</t>
  </si>
  <si>
    <t>Clearlake</t>
  </si>
  <si>
    <t>Lemoore</t>
  </si>
  <si>
    <t>Kings</t>
  </si>
  <si>
    <t>Hanford</t>
  </si>
  <si>
    <t>Corcoran</t>
  </si>
  <si>
    <t>Avenal</t>
  </si>
  <si>
    <t>Wasco</t>
  </si>
  <si>
    <t>Kern</t>
  </si>
  <si>
    <t>Tehachapi</t>
  </si>
  <si>
    <t>Taft</t>
  </si>
  <si>
    <t>Shafter</t>
  </si>
  <si>
    <t>Ridgecrest</t>
  </si>
  <si>
    <t>McFarland</t>
  </si>
  <si>
    <t>Maricopa</t>
  </si>
  <si>
    <t>Delano</t>
  </si>
  <si>
    <t>California City</t>
  </si>
  <si>
    <t>Bakersfield</t>
  </si>
  <si>
    <t>Arvin</t>
  </si>
  <si>
    <t>Inyo County - Unincorporated</t>
  </si>
  <si>
    <t>Bishop</t>
  </si>
  <si>
    <t>Inyo</t>
  </si>
  <si>
    <t>Westmorland</t>
  </si>
  <si>
    <t>Imperial</t>
  </si>
  <si>
    <t>Holtville</t>
  </si>
  <si>
    <t>El Centro</t>
  </si>
  <si>
    <t>Calipatria</t>
  </si>
  <si>
    <t>Calexico</t>
  </si>
  <si>
    <t>Brawley</t>
  </si>
  <si>
    <t>Trinidad</t>
  </si>
  <si>
    <t>Humboldt</t>
  </si>
  <si>
    <t>Rio Dell</t>
  </si>
  <si>
    <t>Fortuna</t>
  </si>
  <si>
    <t>Ferndale</t>
  </si>
  <si>
    <t>Eureka</t>
  </si>
  <si>
    <t>Blue Lake</t>
  </si>
  <si>
    <t>Arcata</t>
  </si>
  <si>
    <t>Willows</t>
  </si>
  <si>
    <t>Glenn</t>
  </si>
  <si>
    <t>Orland</t>
  </si>
  <si>
    <t>Selma</t>
  </si>
  <si>
    <t>Fresno</t>
  </si>
  <si>
    <t>Sanger</t>
  </si>
  <si>
    <t>Reedley</t>
  </si>
  <si>
    <t>Parlier</t>
  </si>
  <si>
    <t>Orange Cove</t>
  </si>
  <si>
    <t>Mendota</t>
  </si>
  <si>
    <t>Kingsburg</t>
  </si>
  <si>
    <t>Kerman</t>
  </si>
  <si>
    <t>Huron</t>
  </si>
  <si>
    <t>Fowler</t>
  </si>
  <si>
    <t>Firebaugh</t>
  </si>
  <si>
    <t>Coalinga</t>
  </si>
  <si>
    <t>Clovis</t>
  </si>
  <si>
    <t>South Lake Tahoe</t>
  </si>
  <si>
    <t>El Dorado</t>
  </si>
  <si>
    <t>Placerville</t>
  </si>
  <si>
    <t>Crescent City</t>
  </si>
  <si>
    <t>Del Norte</t>
  </si>
  <si>
    <t>Walnut Creek</t>
  </si>
  <si>
    <t>Contra Costa</t>
  </si>
  <si>
    <t>San Ramon</t>
  </si>
  <si>
    <t>San Pablo</t>
  </si>
  <si>
    <t>Richmond</t>
  </si>
  <si>
    <t>Pleasant Hill</t>
  </si>
  <si>
    <t>Pittsburg</t>
  </si>
  <si>
    <t>Pinole</t>
  </si>
  <si>
    <t>Orinda</t>
  </si>
  <si>
    <t>Oakley</t>
  </si>
  <si>
    <t>Moraga</t>
  </si>
  <si>
    <t>Martinez</t>
  </si>
  <si>
    <t>Lafayette</t>
  </si>
  <si>
    <t>Hercules</t>
  </si>
  <si>
    <t>El Cerrito</t>
  </si>
  <si>
    <t>Concord</t>
  </si>
  <si>
    <t>Clayton</t>
  </si>
  <si>
    <t>Brentwood</t>
  </si>
  <si>
    <t>Antioch</t>
  </si>
  <si>
    <t>Williams</t>
  </si>
  <si>
    <t>Colusa</t>
  </si>
  <si>
    <t>Calaveras</t>
  </si>
  <si>
    <t>Butte</t>
  </si>
  <si>
    <t>Oroville</t>
  </si>
  <si>
    <t>Gridley</t>
  </si>
  <si>
    <t>Chico</t>
  </si>
  <si>
    <t>Biggs</t>
  </si>
  <si>
    <t>Sutter Creek</t>
  </si>
  <si>
    <t>Amador</t>
  </si>
  <si>
    <t>Plymouth</t>
  </si>
  <si>
    <t>Jackson</t>
  </si>
  <si>
    <t>Ione</t>
  </si>
  <si>
    <t>Amador City</t>
  </si>
  <si>
    <t>Union City</t>
  </si>
  <si>
    <t>Alameda</t>
  </si>
  <si>
    <t>San Leandro</t>
  </si>
  <si>
    <t>Pleasanton</t>
  </si>
  <si>
    <t>Piedmont</t>
  </si>
  <si>
    <t>Oakland</t>
  </si>
  <si>
    <t>Newark</t>
  </si>
  <si>
    <t>Livermore</t>
  </si>
  <si>
    <t>Hayward</t>
  </si>
  <si>
    <t>Fremont</t>
  </si>
  <si>
    <t>Emeryville</t>
  </si>
  <si>
    <t>Dublin</t>
  </si>
  <si>
    <t>Berkeley</t>
  </si>
  <si>
    <t>Albany</t>
  </si>
  <si>
    <t>TOTAL</t>
  </si>
  <si>
    <t>Above Mod</t>
  </si>
  <si>
    <t>Mod</t>
  </si>
  <si>
    <t>Name ID</t>
  </si>
  <si>
    <t xml:space="preserve">Jurisdiction </t>
  </si>
  <si>
    <t>County</t>
  </si>
  <si>
    <r>
      <t>Demolished/Destroyed Units    Owner or Renter</t>
    </r>
    <r>
      <rPr>
        <b/>
        <vertAlign val="superscript"/>
        <sz val="10"/>
        <color theme="1"/>
        <rFont val="Arial"/>
        <family val="2"/>
      </rPr>
      <t xml:space="preserve">+ </t>
    </r>
  </si>
  <si>
    <r>
      <t>Number of Demolished/Destroyed Units</t>
    </r>
    <r>
      <rPr>
        <b/>
        <vertAlign val="superscript"/>
        <sz val="10"/>
        <color theme="1"/>
        <rFont val="Arial"/>
        <family val="2"/>
      </rPr>
      <t>+</t>
    </r>
  </si>
  <si>
    <r>
      <t>Demolished or Destroyed Units</t>
    </r>
    <r>
      <rPr>
        <b/>
        <vertAlign val="superscript"/>
        <sz val="10"/>
        <color theme="1"/>
        <rFont val="Arial"/>
        <family val="2"/>
      </rPr>
      <t>+</t>
    </r>
  </si>
  <si>
    <r>
      <t xml:space="preserve">Term of Affordability or Deed Restriction (years) </t>
    </r>
    <r>
      <rPr>
        <sz val="10"/>
        <color theme="1"/>
        <rFont val="Arial"/>
        <family val="2"/>
      </rPr>
      <t>(if affordable in perpetuity enter 1000)</t>
    </r>
    <r>
      <rPr>
        <b/>
        <vertAlign val="superscript"/>
        <sz val="10"/>
        <color theme="1"/>
        <rFont val="Arial"/>
        <family val="2"/>
      </rPr>
      <t xml:space="preserve">+ </t>
    </r>
  </si>
  <si>
    <t>Assistance Program Types</t>
  </si>
  <si>
    <t>CDLAC</t>
  </si>
  <si>
    <t>RDA</t>
  </si>
  <si>
    <t>HOME</t>
  </si>
  <si>
    <t>MHP</t>
  </si>
  <si>
    <t>MRB</t>
  </si>
  <si>
    <t>CDBG</t>
  </si>
  <si>
    <t>Deed Restriction Types</t>
  </si>
  <si>
    <t>INC</t>
  </si>
  <si>
    <t>DB</t>
  </si>
  <si>
    <t>Other</t>
  </si>
  <si>
    <t>AHSC</t>
  </si>
  <si>
    <t>ESG</t>
  </si>
  <si>
    <t>Sec 202</t>
  </si>
  <si>
    <t>Sec 811</t>
  </si>
  <si>
    <t>HOPWA</t>
  </si>
  <si>
    <t>IIG</t>
  </si>
  <si>
    <t>SERNA</t>
  </si>
  <si>
    <t>LHTF</t>
  </si>
  <si>
    <t>LIHTC</t>
  </si>
  <si>
    <t>MHSA</t>
  </si>
  <si>
    <t>MPRROP</t>
  </si>
  <si>
    <t>MyHOME</t>
  </si>
  <si>
    <t>NHTF</t>
  </si>
  <si>
    <t>NPLH</t>
  </si>
  <si>
    <t>PBS8</t>
  </si>
  <si>
    <t>TOD</t>
  </si>
  <si>
    <t>USDA</t>
  </si>
  <si>
    <t>VHHP</t>
  </si>
  <si>
    <t>Acq/Rehab</t>
  </si>
  <si>
    <t>CalHOME</t>
  </si>
  <si>
    <t>CESH</t>
  </si>
  <si>
    <t>GSAF</t>
  </si>
  <si>
    <t>PDLP</t>
  </si>
  <si>
    <t>RAD</t>
  </si>
  <si>
    <t>SNHP</t>
  </si>
  <si>
    <t>SHMHP</t>
  </si>
  <si>
    <t>Please contact HCD if your data is different than the material supplied here</t>
  </si>
  <si>
    <t>AHP</t>
  </si>
  <si>
    <r>
      <t>Local Jurisdiction Tracking ID</t>
    </r>
    <r>
      <rPr>
        <b/>
        <vertAlign val="superscript"/>
        <sz val="10"/>
        <color theme="1"/>
        <rFont val="Arial"/>
        <family val="2"/>
      </rPr>
      <t>+</t>
    </r>
  </si>
  <si>
    <r>
      <t xml:space="preserve">Unit Category               </t>
    </r>
    <r>
      <rPr>
        <sz val="10"/>
        <color theme="1"/>
        <rFont val="Arial"/>
        <family val="2"/>
      </rPr>
      <t>(SFA,SFD,2 to 4,5+,ADU,MH)</t>
    </r>
  </si>
  <si>
    <t>Annual Building Activity Report Summary - New Construction, Entitled, Permits and Completed Units</t>
  </si>
  <si>
    <t>Affordability by Household Incomes - Completed Entitlement</t>
  </si>
  <si>
    <t>PLANNING PERIOD</t>
  </si>
  <si>
    <t>APR YEAR</t>
  </si>
  <si>
    <t>MIN VLI RHNA</t>
  </si>
  <si>
    <t>SUM VLI PERMITS</t>
  </si>
  <si>
    <t>SUM VLI (DR) UNITS</t>
  </si>
  <si>
    <t>SUM VLI (NDR) UNITS</t>
  </si>
  <si>
    <t>VLI REMAIN UNITS</t>
  </si>
  <si>
    <t>MIN LI RHNA</t>
  </si>
  <si>
    <t>SUM LI PERMITS</t>
  </si>
  <si>
    <t>SUM LI (DR) UNITS</t>
  </si>
  <si>
    <t>SUM LI (NDR) UNITS</t>
  </si>
  <si>
    <t>LI  REMAIN UNITS</t>
  </si>
  <si>
    <t>MIN MOD RHNA</t>
  </si>
  <si>
    <t>SUM MOD PERMITS</t>
  </si>
  <si>
    <t>MOD REMAIN UNITS</t>
  </si>
  <si>
    <t>MIN ABOVE MOD RHNA</t>
  </si>
  <si>
    <t>SUM ABOVE MOD PERMITS</t>
  </si>
  <si>
    <t>ABOVE MOD REMAIN UNITS</t>
  </si>
  <si>
    <t>MIN RHNA TOTAL</t>
  </si>
  <si>
    <t>SUM TOTAL PERMITS</t>
  </si>
  <si>
    <t>Paradise</t>
  </si>
  <si>
    <t>Danville</t>
  </si>
  <si>
    <t>Mcfarland</t>
  </si>
  <si>
    <t>Corte Madera</t>
  </si>
  <si>
    <t>Fairfax</t>
  </si>
  <si>
    <t>Ross</t>
  </si>
  <si>
    <t>San Anselmo</t>
  </si>
  <si>
    <t>Tiburon</t>
  </si>
  <si>
    <t>Mammoth Lakes</t>
  </si>
  <si>
    <t>Yountville</t>
  </si>
  <si>
    <t>Loomis</t>
  </si>
  <si>
    <t>Cathedral</t>
  </si>
  <si>
    <t>Eastvale</t>
  </si>
  <si>
    <t>Wildomar</t>
  </si>
  <si>
    <t>Apple Valley</t>
  </si>
  <si>
    <t>Atherton</t>
  </si>
  <si>
    <t>Colma</t>
  </si>
  <si>
    <t>Hillsborough</t>
  </si>
  <si>
    <t>Portola Valley</t>
  </si>
  <si>
    <t>Woodside</t>
  </si>
  <si>
    <t>Los Altos Hills</t>
  </si>
  <si>
    <t>Los Gatos</t>
  </si>
  <si>
    <t>Windsor</t>
  </si>
  <si>
    <t>Lookup value</t>
  </si>
  <si>
    <t>Alpine County - Unincorporated</t>
  </si>
  <si>
    <t>Mariposa County - Unincorporated</t>
  </si>
  <si>
    <t>Angels Camp</t>
  </si>
  <si>
    <t>RANCHO SANTA MARGARITA</t>
  </si>
  <si>
    <t>AMADOR City</t>
  </si>
  <si>
    <t>INYO COUNTY - Unincorporated</t>
  </si>
  <si>
    <t>ROLLING HILLS</t>
  </si>
  <si>
    <t>Mariposa county - Unincorporated</t>
  </si>
  <si>
    <t>SAN JOAQUIN COUNTY - Unincorporated</t>
  </si>
  <si>
    <t>YUBA COUNTY - Unincorporated</t>
  </si>
  <si>
    <t>Jurupa Valley</t>
  </si>
  <si>
    <t>PORTERVILLE</t>
  </si>
  <si>
    <r>
      <t>Units that Do Not Count Towards RHNA</t>
    </r>
    <r>
      <rPr>
        <b/>
        <vertAlign val="superscript"/>
        <sz val="10"/>
        <color theme="1"/>
        <rFont val="Arial"/>
        <family val="2"/>
      </rPr>
      <t>+</t>
    </r>
    <r>
      <rPr>
        <b/>
        <sz val="10"/>
        <color theme="1"/>
        <rFont val="Arial"/>
        <family val="2"/>
      </rPr>
      <t xml:space="preserve">
</t>
    </r>
    <r>
      <rPr>
        <sz val="10"/>
        <color theme="1"/>
        <rFont val="Arial"/>
        <family val="2"/>
      </rPr>
      <t>Listed for Informational Purposes Only</t>
    </r>
  </si>
  <si>
    <r>
      <t>Extremely Low-Income</t>
    </r>
    <r>
      <rPr>
        <b/>
        <vertAlign val="superscript"/>
        <sz val="10"/>
        <color theme="1"/>
        <rFont val="Arial"/>
        <family val="2"/>
      </rPr>
      <t>+</t>
    </r>
  </si>
  <si>
    <r>
      <t>Very Low-Income</t>
    </r>
    <r>
      <rPr>
        <b/>
        <vertAlign val="superscript"/>
        <sz val="10"/>
        <color theme="1"/>
        <rFont val="Arial"/>
        <family val="2"/>
      </rPr>
      <t>+</t>
    </r>
  </si>
  <si>
    <r>
      <t>Low-Income</t>
    </r>
    <r>
      <rPr>
        <b/>
        <vertAlign val="superscript"/>
        <sz val="10"/>
        <color theme="1"/>
        <rFont val="Arial"/>
        <family val="2"/>
      </rPr>
      <t>+</t>
    </r>
  </si>
  <si>
    <r>
      <t>TOTAL UNITS</t>
    </r>
    <r>
      <rPr>
        <b/>
        <vertAlign val="superscript"/>
        <sz val="10"/>
        <color theme="1"/>
        <rFont val="Arial"/>
        <family val="2"/>
      </rPr>
      <t>+</t>
    </r>
  </si>
  <si>
    <r>
      <t xml:space="preserve">Units that Count Towards RHNA </t>
    </r>
    <r>
      <rPr>
        <b/>
        <vertAlign val="superscript"/>
        <sz val="10"/>
        <color theme="1"/>
        <rFont val="Arial"/>
        <family val="2"/>
      </rPr>
      <t>+</t>
    </r>
    <r>
      <rPr>
        <b/>
        <sz val="10"/>
        <color theme="1"/>
        <rFont val="Arial"/>
        <family val="2"/>
      </rPr>
      <t xml:space="preserve">
</t>
    </r>
    <r>
      <rPr>
        <sz val="10"/>
        <color theme="1"/>
        <rFont val="Arial"/>
        <family val="2"/>
      </rPr>
      <t>Note - Because the statutory requirements severly limit what can be counted, please contact HCD to receive the password that will enable you to populate these fields.</t>
    </r>
  </si>
  <si>
    <r>
      <t>The description should adequately document how each unit complies with subsection (c)(7) of Government Code Section 65583.1</t>
    </r>
    <r>
      <rPr>
        <b/>
        <vertAlign val="superscript"/>
        <sz val="10"/>
        <color theme="1"/>
        <rFont val="Arial"/>
        <family val="2"/>
      </rPr>
      <t>+</t>
    </r>
  </si>
  <si>
    <t>Trinity County - Unincorporated</t>
  </si>
  <si>
    <t>Trinity County - unincorporated</t>
  </si>
  <si>
    <t>Units Rehabilitated, Preserved and Acquired for Alternative Adequate Sites pursuant to Government Code section 65583.1(c)(2)</t>
  </si>
  <si>
    <t xml:space="preserve">This table is optional. Jurisdictions may list (for informational purposes only) units that do not count toward RHNA, but were substantially rehabilitated, acquired or preserved. To enter units in this table as progress toward RHNA, please contact HCD at APR@hcd.ca.gov. HCD will provide a password to unlock the grey fields. Units may only be credited to the table below when a jurisdiction has included a program in its housing element to rehabilitate, preserve or acquire units to accommodate a portion of its RHNA which meet the specific criteria as outlined in Government Code section 65583.1(c)(2).                          </t>
  </si>
  <si>
    <t xml:space="preserve">Proposed Units - Affordability by Household Incomes </t>
  </si>
  <si>
    <t>Total Approved Units by Project</t>
  </si>
  <si>
    <t>Total Disapproved Units by Project</t>
  </si>
  <si>
    <r>
      <t xml:space="preserve">Entitlement
</t>
    </r>
    <r>
      <rPr>
        <b/>
        <u/>
        <sz val="10"/>
        <color theme="1"/>
        <rFont val="Arial"/>
        <family val="2"/>
      </rPr>
      <t>Date Approved</t>
    </r>
    <r>
      <rPr>
        <b/>
        <sz val="10"/>
        <color theme="1"/>
        <rFont val="Arial"/>
        <family val="2"/>
      </rPr>
      <t xml:space="preserve">
</t>
    </r>
  </si>
  <si>
    <t>Very Low
Income</t>
  </si>
  <si>
    <t>Low
Income</t>
  </si>
  <si>
    <t>Moderate
Income</t>
  </si>
  <si>
    <t>This table is auto-populated once you enter your jurisdiction name and current year data. Past year information comes from previous APRs.</t>
  </si>
  <si>
    <t xml:space="preserve">For units affordable without financial assistance or deed restrictions, explain how the locality determined the units were affordable
(see instructions)
  </t>
  </si>
  <si>
    <t>Deed Restriction Type
(see instructions)</t>
  </si>
  <si>
    <r>
      <t xml:space="preserve">Unit Category
</t>
    </r>
    <r>
      <rPr>
        <sz val="10"/>
        <color theme="1"/>
        <rFont val="Arial"/>
        <family val="2"/>
      </rPr>
      <t>(SFA,SFD,2 to 4,5+,ADU,MH)</t>
    </r>
  </si>
  <si>
    <t>Note: + Optional field</t>
  </si>
  <si>
    <t>(CCR Title 25 §6202)</t>
  </si>
  <si>
    <t>Above Moderate
Income</t>
  </si>
  <si>
    <r>
      <t xml:space="preserve">Housing Element Annual Progress Reports (APRs) forms and tables must be submitted to HCD and the Governor's Office of Planning and Research (OPR) on or before April 1 of each year for the prior calendar year; submit separate reports directly to both HCD and OPR pursuant to Government Code section 65400.  There are two options for submitting APRs: 
1. </t>
    </r>
    <r>
      <rPr>
        <b/>
        <sz val="11"/>
        <color theme="1"/>
        <rFont val="Arial"/>
        <family val="2"/>
      </rPr>
      <t xml:space="preserve">Online Annual Progress Reporting System (Preferred) - </t>
    </r>
    <r>
      <rPr>
        <sz val="11"/>
        <color theme="1"/>
        <rFont val="Arial"/>
        <family val="2"/>
      </rPr>
      <t xml:space="preserve">This enters your information directly into HCD’s database limiting the risk of errors. If you would like to use the online system, email </t>
    </r>
    <r>
      <rPr>
        <u/>
        <sz val="11"/>
        <color theme="1"/>
        <rFont val="Arial"/>
        <family val="2"/>
      </rPr>
      <t>APR@hcd.ca.gov</t>
    </r>
    <r>
      <rPr>
        <sz val="11"/>
        <color theme="1"/>
        <rFont val="Arial"/>
        <family val="2"/>
      </rPr>
      <t xml:space="preserve"> and HCD will send you the login information for your jurisdiction. </t>
    </r>
    <r>
      <rPr>
        <i/>
        <sz val="11"/>
        <color theme="1"/>
        <rFont val="Arial"/>
        <family val="2"/>
      </rPr>
      <t>Please note: Using the online system only provides the information to HCD.  The APR must still be submitted to OPR. Their email address is opr.apr@opr.ca.gov.</t>
    </r>
    <r>
      <rPr>
        <sz val="11"/>
        <color theme="1"/>
        <rFont val="Arial"/>
        <family val="2"/>
      </rPr>
      <t xml:space="preserve">
2. </t>
    </r>
    <r>
      <rPr>
        <b/>
        <sz val="11"/>
        <color theme="1"/>
        <rFont val="Arial"/>
        <family val="2"/>
      </rPr>
      <t xml:space="preserve">Email - </t>
    </r>
    <r>
      <rPr>
        <sz val="11"/>
        <color theme="1"/>
        <rFont val="Arial"/>
        <family val="2"/>
      </rPr>
      <t xml:space="preserve">If you prefer to submit via email, you can complete the excel Annual Progress Report forms and submit to HCD at </t>
    </r>
    <r>
      <rPr>
        <u/>
        <sz val="11"/>
        <color theme="1"/>
        <rFont val="Arial"/>
        <family val="2"/>
      </rPr>
      <t>APR@hcd.ca.gov</t>
    </r>
    <r>
      <rPr>
        <sz val="11"/>
        <color theme="1"/>
        <rFont val="Arial"/>
        <family val="2"/>
      </rPr>
      <t xml:space="preserve"> and to OPR at </t>
    </r>
    <r>
      <rPr>
        <u/>
        <sz val="11"/>
        <color theme="1"/>
        <rFont val="Arial"/>
        <family val="2"/>
      </rPr>
      <t>opr.apr@opr.ca.gov</t>
    </r>
    <r>
      <rPr>
        <sz val="11"/>
        <color theme="1"/>
        <rFont val="Arial"/>
        <family val="2"/>
      </rPr>
      <t>.  Please send the Excel workbook, not a scanned or PDF copy of the tables.</t>
    </r>
  </si>
  <si>
    <t>Submitted Applications Summary</t>
  </si>
  <si>
    <t>Entitled Units Summary</t>
  </si>
  <si>
    <t>Total Units</t>
  </si>
  <si>
    <t>v 3_6_19</t>
  </si>
  <si>
    <t>Adam</t>
  </si>
  <si>
    <t>Paszkowski</t>
  </si>
  <si>
    <t>Associate Planner</t>
  </si>
  <si>
    <t>apaszkowski@ci.manteca.ca.us</t>
  </si>
  <si>
    <t>1001 W. Center St., Ste. C</t>
  </si>
  <si>
    <t>445 N. Walnut</t>
  </si>
  <si>
    <t>North Walnut Townhomes</t>
  </si>
  <si>
    <t>SPA-17-65</t>
  </si>
  <si>
    <t>5+</t>
  </si>
  <si>
    <t>R</t>
  </si>
  <si>
    <t>649 Stewart Street</t>
  </si>
  <si>
    <t>SPA-17-139</t>
  </si>
  <si>
    <t>Stewart Street Apartments</t>
  </si>
  <si>
    <t>1279 W Lathrop Road</t>
  </si>
  <si>
    <t>Manteca Luxury Apartments</t>
  </si>
  <si>
    <t>SPA-16-127</t>
  </si>
  <si>
    <t>22402114 &amp; 22402115</t>
  </si>
  <si>
    <t>6782 &amp; 6793 W Quintal Rd</t>
  </si>
  <si>
    <t>Valencia Place Apartments</t>
  </si>
  <si>
    <t>SPA-18-134</t>
  </si>
  <si>
    <t>Entitlement not complete</t>
  </si>
  <si>
    <t>110 N Sherman Ave</t>
  </si>
  <si>
    <t>Sherman Triplex Conversion</t>
  </si>
  <si>
    <t>MZM-18-60</t>
  </si>
  <si>
    <t>2 to 4</t>
  </si>
  <si>
    <t>Approved 1/30/19</t>
  </si>
  <si>
    <t>No</t>
  </si>
  <si>
    <t>2017-00000371</t>
  </si>
  <si>
    <t>2018-00000164</t>
  </si>
  <si>
    <t>2017-00002057</t>
  </si>
  <si>
    <t>2017-00003123</t>
  </si>
  <si>
    <t>2017-00003939</t>
  </si>
  <si>
    <t>2018-00000452</t>
  </si>
  <si>
    <t>2018-00000729</t>
  </si>
  <si>
    <t>2018-00001061</t>
  </si>
  <si>
    <t>2018-00001067</t>
  </si>
  <si>
    <t>2018-00001075</t>
  </si>
  <si>
    <t>2018-00001115</t>
  </si>
  <si>
    <t>2018-00001116</t>
  </si>
  <si>
    <t>2018-00001118</t>
  </si>
  <si>
    <t>2018-00001196</t>
  </si>
  <si>
    <t>2018-00001202</t>
  </si>
  <si>
    <t>2018-00001203</t>
  </si>
  <si>
    <t>2018-00002261</t>
  </si>
  <si>
    <t>2018-00002263</t>
  </si>
  <si>
    <t>2018-00003205</t>
  </si>
  <si>
    <t>2018-00003206</t>
  </si>
  <si>
    <t>2018-00003207</t>
  </si>
  <si>
    <t>2018-00003208</t>
  </si>
  <si>
    <t>2016-00004390</t>
  </si>
  <si>
    <t>2016-00004391</t>
  </si>
  <si>
    <t>2016-00004392</t>
  </si>
  <si>
    <t>2016-00004393</t>
  </si>
  <si>
    <t>2016-00004394</t>
  </si>
  <si>
    <t>2016-00004395</t>
  </si>
  <si>
    <t>2016-00004396</t>
  </si>
  <si>
    <t>2016-00004397</t>
  </si>
  <si>
    <t>2016-00004398</t>
  </si>
  <si>
    <t>2017-00004193</t>
  </si>
  <si>
    <t>2018-00000079</t>
  </si>
  <si>
    <t>2018-00000082</t>
  </si>
  <si>
    <t>2018-00000083</t>
  </si>
  <si>
    <t>2018-00000084</t>
  </si>
  <si>
    <t>2018-00000091</t>
  </si>
  <si>
    <t>2018-00000096</t>
  </si>
  <si>
    <t>2018-00000099</t>
  </si>
  <si>
    <t>2018-00000100</t>
  </si>
  <si>
    <t>2018-00000132</t>
  </si>
  <si>
    <t>2018-00000134</t>
  </si>
  <si>
    <t>2018-00000138</t>
  </si>
  <si>
    <t>2018-00000155</t>
  </si>
  <si>
    <t>2018-00000165</t>
  </si>
  <si>
    <t>2018-00000211</t>
  </si>
  <si>
    <t>2018-00000214</t>
  </si>
  <si>
    <t>2018-00000216</t>
  </si>
  <si>
    <t>2018-00000227</t>
  </si>
  <si>
    <t>2018-00000229</t>
  </si>
  <si>
    <t>2018-00000232</t>
  </si>
  <si>
    <t>2018-00000237</t>
  </si>
  <si>
    <t>2018-00000239</t>
  </si>
  <si>
    <t>2018-00000240</t>
  </si>
  <si>
    <t>2018-00000242</t>
  </si>
  <si>
    <t>2018-00000246</t>
  </si>
  <si>
    <t>2018-00000250</t>
  </si>
  <si>
    <t>2018-00000256</t>
  </si>
  <si>
    <t>2018-00000257</t>
  </si>
  <si>
    <t>2018-00000258</t>
  </si>
  <si>
    <t>2018-00000267</t>
  </si>
  <si>
    <t>2018-00000268</t>
  </si>
  <si>
    <t>2018-00000284</t>
  </si>
  <si>
    <t>2018-00000285</t>
  </si>
  <si>
    <t>2018-00000286</t>
  </si>
  <si>
    <t>2018-00000288</t>
  </si>
  <si>
    <t>2018-00000289</t>
  </si>
  <si>
    <t>2018-00000326</t>
  </si>
  <si>
    <t>2018-00000328</t>
  </si>
  <si>
    <t>2018-00000329</t>
  </si>
  <si>
    <t>2018-00000330</t>
  </si>
  <si>
    <t>2018-00000332</t>
  </si>
  <si>
    <t>2018-00000333</t>
  </si>
  <si>
    <t>2018-00000334</t>
  </si>
  <si>
    <t>2018-00000339</t>
  </si>
  <si>
    <t>2018-00000341</t>
  </si>
  <si>
    <t>2018-00000342</t>
  </si>
  <si>
    <t>2018-00000344</t>
  </si>
  <si>
    <t>2018-00000370</t>
  </si>
  <si>
    <t>2018-00000371</t>
  </si>
  <si>
    <t>2018-00000372</t>
  </si>
  <si>
    <t>2018-00000379</t>
  </si>
  <si>
    <t>2018-00000381</t>
  </si>
  <si>
    <t>2018-00000458</t>
  </si>
  <si>
    <t>2018-00000459</t>
  </si>
  <si>
    <t>2018-00000461</t>
  </si>
  <si>
    <t>2018-00000466</t>
  </si>
  <si>
    <t>2018-00000532</t>
  </si>
  <si>
    <t>2018-00000565</t>
  </si>
  <si>
    <t>2018-00000567</t>
  </si>
  <si>
    <t>2018-00000578</t>
  </si>
  <si>
    <t>2018-00000579</t>
  </si>
  <si>
    <t>2018-00000581</t>
  </si>
  <si>
    <t>2018-00000582</t>
  </si>
  <si>
    <t>2018-00000618</t>
  </si>
  <si>
    <t>2018-00000622</t>
  </si>
  <si>
    <t>2018-00000624</t>
  </si>
  <si>
    <t>2018-00000625</t>
  </si>
  <si>
    <t>2018-00000627</t>
  </si>
  <si>
    <t>2018-00000637</t>
  </si>
  <si>
    <t>2018-00000639</t>
  </si>
  <si>
    <t>2018-00000640</t>
  </si>
  <si>
    <t>2018-00000643</t>
  </si>
  <si>
    <t>2018-00000648</t>
  </si>
  <si>
    <t>2018-00000649</t>
  </si>
  <si>
    <t>2018-00000650</t>
  </si>
  <si>
    <t>2018-00000651</t>
  </si>
  <si>
    <t>2018-00000720</t>
  </si>
  <si>
    <t>2018-00000721</t>
  </si>
  <si>
    <t>2018-00000753</t>
  </si>
  <si>
    <t>2018-00000754</t>
  </si>
  <si>
    <t>2018-00000761</t>
  </si>
  <si>
    <t>2018-00000763</t>
  </si>
  <si>
    <t>2018-00000764</t>
  </si>
  <si>
    <t>2018-00000765</t>
  </si>
  <si>
    <t>2018-00000766</t>
  </si>
  <si>
    <t>2018-00000820</t>
  </si>
  <si>
    <t>2018-00000825</t>
  </si>
  <si>
    <t>2018-00000826</t>
  </si>
  <si>
    <t>2018-00000837</t>
  </si>
  <si>
    <t>2018-00000838</t>
  </si>
  <si>
    <t>2018-00000877</t>
  </si>
  <si>
    <t>2018-00000878</t>
  </si>
  <si>
    <t>2018-00000879</t>
  </si>
  <si>
    <t>2018-00000880</t>
  </si>
  <si>
    <t>2018-00000919</t>
  </si>
  <si>
    <t>2018-00000924</t>
  </si>
  <si>
    <t>2018-00000925</t>
  </si>
  <si>
    <t>2018-00000926</t>
  </si>
  <si>
    <t>2018-00000927</t>
  </si>
  <si>
    <t>2018-00000929</t>
  </si>
  <si>
    <t>2018-00000935</t>
  </si>
  <si>
    <t>2018-00000936</t>
  </si>
  <si>
    <t>2018-00000937</t>
  </si>
  <si>
    <t>2018-00000938</t>
  </si>
  <si>
    <t>2018-00000941</t>
  </si>
  <si>
    <t>2018-00000949</t>
  </si>
  <si>
    <t>2018-00000972</t>
  </si>
  <si>
    <t>2018-00000975</t>
  </si>
  <si>
    <t>2018-00000977</t>
  </si>
  <si>
    <t>2018-00000980</t>
  </si>
  <si>
    <t>2018-00000989</t>
  </si>
  <si>
    <t>2018-00000990</t>
  </si>
  <si>
    <t>2018-00000991</t>
  </si>
  <si>
    <t>2018-00000992</t>
  </si>
  <si>
    <t>2018-00000994</t>
  </si>
  <si>
    <t>2018-00000999</t>
  </si>
  <si>
    <t>2018-00001000</t>
  </si>
  <si>
    <t>2018-00001008</t>
  </si>
  <si>
    <t>2018-00001009</t>
  </si>
  <si>
    <t>2018-00001047</t>
  </si>
  <si>
    <t>2018-00001048</t>
  </si>
  <si>
    <t>2018-00001049</t>
  </si>
  <si>
    <t>2018-00001053</t>
  </si>
  <si>
    <t>2018-00001054</t>
  </si>
  <si>
    <t>2018-00001120</t>
  </si>
  <si>
    <t>2018-00001122</t>
  </si>
  <si>
    <t>2018-00001123</t>
  </si>
  <si>
    <t>2018-00001134</t>
  </si>
  <si>
    <t>2018-00001135</t>
  </si>
  <si>
    <t>2018-00001136</t>
  </si>
  <si>
    <t>2018-00001143</t>
  </si>
  <si>
    <t>2018-00001146</t>
  </si>
  <si>
    <t>2018-00001147</t>
  </si>
  <si>
    <t>2018-00001148</t>
  </si>
  <si>
    <t>2018-00001168</t>
  </si>
  <si>
    <t>2018-00001169</t>
  </si>
  <si>
    <t>2018-00001173</t>
  </si>
  <si>
    <t>2018-00001175</t>
  </si>
  <si>
    <t>2018-00001179</t>
  </si>
  <si>
    <t>2018-00001180</t>
  </si>
  <si>
    <t>2018-00001182</t>
  </si>
  <si>
    <t>2018-00001184</t>
  </si>
  <si>
    <t>2018-00001186</t>
  </si>
  <si>
    <t>2018-00001187</t>
  </si>
  <si>
    <t>2018-00001188</t>
  </si>
  <si>
    <t>2018-00001189</t>
  </si>
  <si>
    <t>2018-00001205</t>
  </si>
  <si>
    <t>2018-00001206</t>
  </si>
  <si>
    <t>2018-00001207</t>
  </si>
  <si>
    <t>2018-00001208</t>
  </si>
  <si>
    <t>2018-00001215</t>
  </si>
  <si>
    <t>2018-00001220</t>
  </si>
  <si>
    <t>2018-00001221</t>
  </si>
  <si>
    <t>2018-00001222</t>
  </si>
  <si>
    <t>2018-00001223</t>
  </si>
  <si>
    <t>2018-00001224</t>
  </si>
  <si>
    <t>2018-00001225</t>
  </si>
  <si>
    <t>2018-00001226</t>
  </si>
  <si>
    <t>2018-00001229</t>
  </si>
  <si>
    <t>2018-00001232</t>
  </si>
  <si>
    <t>2018-00001234</t>
  </si>
  <si>
    <t>2018-00001235</t>
  </si>
  <si>
    <t>2018-00001292</t>
  </si>
  <si>
    <t>2018-00001294</t>
  </si>
  <si>
    <t>2018-00001411</t>
  </si>
  <si>
    <t>2018-00001412</t>
  </si>
  <si>
    <t>2018-00001413</t>
  </si>
  <si>
    <t>2018-00001414</t>
  </si>
  <si>
    <t>2018-00001415</t>
  </si>
  <si>
    <t>2018-00001416</t>
  </si>
  <si>
    <t>2018-00001417</t>
  </si>
  <si>
    <t>2018-00001421</t>
  </si>
  <si>
    <t>2018-00001425</t>
  </si>
  <si>
    <t>2018-00001428</t>
  </si>
  <si>
    <t>2018-00001429</t>
  </si>
  <si>
    <t>2018-00001431</t>
  </si>
  <si>
    <t>2018-00001432</t>
  </si>
  <si>
    <t>2018-00001445</t>
  </si>
  <si>
    <t>2018-00001446</t>
  </si>
  <si>
    <t>2018-00001447</t>
  </si>
  <si>
    <t>2018-00001450</t>
  </si>
  <si>
    <t>2018-00001451</t>
  </si>
  <si>
    <t>2018-00001453</t>
  </si>
  <si>
    <t>2018-00001454</t>
  </si>
  <si>
    <t>2018-00001455</t>
  </si>
  <si>
    <t>2018-00001456</t>
  </si>
  <si>
    <t>2018-00001489</t>
  </si>
  <si>
    <t>2018-00001490</t>
  </si>
  <si>
    <t>2018-00001491</t>
  </si>
  <si>
    <t>2018-00001492</t>
  </si>
  <si>
    <t>2018-00001494</t>
  </si>
  <si>
    <t>2018-00001495</t>
  </si>
  <si>
    <t>2018-00001501</t>
  </si>
  <si>
    <t>2018-00001504</t>
  </si>
  <si>
    <t>2018-00001507</t>
  </si>
  <si>
    <t>2018-00001508</t>
  </si>
  <si>
    <t>2018-00001599</t>
  </si>
  <si>
    <t>2018-00001600</t>
  </si>
  <si>
    <t>2018-00001602</t>
  </si>
  <si>
    <t>2018-00001603</t>
  </si>
  <si>
    <t>2018-00001609</t>
  </si>
  <si>
    <t>2018-00001643</t>
  </si>
  <si>
    <t>2018-00001647</t>
  </si>
  <si>
    <t>2018-00001664</t>
  </si>
  <si>
    <t>2018-00001668</t>
  </si>
  <si>
    <t>2018-00001669</t>
  </si>
  <si>
    <t>2018-00001680</t>
  </si>
  <si>
    <t>2018-00001693</t>
  </si>
  <si>
    <t>2018-00001694</t>
  </si>
  <si>
    <t>2018-00001695</t>
  </si>
  <si>
    <t>2018-00001701</t>
  </si>
  <si>
    <t>2018-00001702</t>
  </si>
  <si>
    <t>2018-00001704</t>
  </si>
  <si>
    <t>2018-00001706</t>
  </si>
  <si>
    <t>2018-00001709</t>
  </si>
  <si>
    <t>2018-00001710</t>
  </si>
  <si>
    <t>2018-00001712</t>
  </si>
  <si>
    <t>2018-00001716</t>
  </si>
  <si>
    <t>2018-00001723</t>
  </si>
  <si>
    <t>2018-00001725</t>
  </si>
  <si>
    <t>2018-00001727</t>
  </si>
  <si>
    <t>2018-00001756</t>
  </si>
  <si>
    <t>2018-00001761</t>
  </si>
  <si>
    <t>2018-00001762</t>
  </si>
  <si>
    <t>2018-00001763</t>
  </si>
  <si>
    <t>2018-00001791</t>
  </si>
  <si>
    <t>2018-00001805</t>
  </si>
  <si>
    <t>2018-00001806</t>
  </si>
  <si>
    <t>2018-00001811</t>
  </si>
  <si>
    <t>2018-00001812</t>
  </si>
  <si>
    <t>2018-00001813</t>
  </si>
  <si>
    <t>2018-00001814</t>
  </si>
  <si>
    <t>2018-00001824</t>
  </si>
  <si>
    <t>2018-00001836</t>
  </si>
  <si>
    <t>2018-00001864</t>
  </si>
  <si>
    <t>2018-00001866</t>
  </si>
  <si>
    <t>2018-00001868</t>
  </si>
  <si>
    <t>2018-00001869</t>
  </si>
  <si>
    <t>2018-00001887</t>
  </si>
  <si>
    <t>2018-00001888</t>
  </si>
  <si>
    <t>2018-00001893</t>
  </si>
  <si>
    <t>2018-00001894</t>
  </si>
  <si>
    <t>2018-00001895</t>
  </si>
  <si>
    <t>2018-00001899</t>
  </si>
  <si>
    <t>2018-00001901</t>
  </si>
  <si>
    <t>2018-00001903</t>
  </si>
  <si>
    <t>2018-00001906</t>
  </si>
  <si>
    <t>2018-00001910</t>
  </si>
  <si>
    <t>2018-00001913</t>
  </si>
  <si>
    <t>2018-00001914</t>
  </si>
  <si>
    <t>2018-00001915</t>
  </si>
  <si>
    <t>2018-00001923</t>
  </si>
  <si>
    <t>2018-00001936</t>
  </si>
  <si>
    <t>2018-00001937</t>
  </si>
  <si>
    <t>2018-00001939</t>
  </si>
  <si>
    <t>2018-00001940</t>
  </si>
  <si>
    <t>2018-00001948</t>
  </si>
  <si>
    <t>2018-00001951</t>
  </si>
  <si>
    <t>2018-00001952</t>
  </si>
  <si>
    <t>2018-00001988</t>
  </si>
  <si>
    <t>2018-00001989</t>
  </si>
  <si>
    <t>2018-00001995</t>
  </si>
  <si>
    <t>2018-00002006</t>
  </si>
  <si>
    <t>2018-00002008</t>
  </si>
  <si>
    <t>2018-00002022</t>
  </si>
  <si>
    <t>2018-00002023</t>
  </si>
  <si>
    <t>2018-00002025</t>
  </si>
  <si>
    <t>2018-00002032</t>
  </si>
  <si>
    <t>2018-00002033</t>
  </si>
  <si>
    <t>2018-00002035</t>
  </si>
  <si>
    <t>2018-00002036</t>
  </si>
  <si>
    <t>2018-00002053</t>
  </si>
  <si>
    <t>2018-00002055</t>
  </si>
  <si>
    <t>2018-00002063</t>
  </si>
  <si>
    <t>2018-00002067</t>
  </si>
  <si>
    <t>2018-00002068</t>
  </si>
  <si>
    <t>2018-00002069</t>
  </si>
  <si>
    <t>2018-00002071</t>
  </si>
  <si>
    <t>2018-00002078</t>
  </si>
  <si>
    <t>2018-00002080</t>
  </si>
  <si>
    <t>2018-00002081</t>
  </si>
  <si>
    <t>2018-00002082</t>
  </si>
  <si>
    <t>2018-00002087</t>
  </si>
  <si>
    <t>2018-00002088</t>
  </si>
  <si>
    <t>2018-00002089</t>
  </si>
  <si>
    <t>2018-00002242</t>
  </si>
  <si>
    <t>2018-00002244</t>
  </si>
  <si>
    <t>2018-00002270</t>
  </si>
  <si>
    <t>2018-00002280</t>
  </si>
  <si>
    <t>2018-00002283</t>
  </si>
  <si>
    <t>2018-00002284</t>
  </si>
  <si>
    <t>2018-00002286</t>
  </si>
  <si>
    <t>2018-00002287</t>
  </si>
  <si>
    <t>2018-00002299</t>
  </si>
  <si>
    <t>2018-00002301</t>
  </si>
  <si>
    <t>2018-00002322</t>
  </si>
  <si>
    <t>2018-00002327</t>
  </si>
  <si>
    <t>2018-00002336</t>
  </si>
  <si>
    <t>2018-00002337</t>
  </si>
  <si>
    <t>2018-00002341</t>
  </si>
  <si>
    <t>2018-00002342</t>
  </si>
  <si>
    <t>2018-00002343</t>
  </si>
  <si>
    <t>2018-00002362</t>
  </si>
  <si>
    <t>2018-00002364</t>
  </si>
  <si>
    <t>2018-00002365</t>
  </si>
  <si>
    <t>2018-00002366</t>
  </si>
  <si>
    <t>2018-00002384</t>
  </si>
  <si>
    <t>2018-00002385</t>
  </si>
  <si>
    <t>2018-00002402</t>
  </si>
  <si>
    <t>2018-00002404</t>
  </si>
  <si>
    <t>2018-00002406</t>
  </si>
  <si>
    <t>2018-00002411</t>
  </si>
  <si>
    <t>2018-00002412</t>
  </si>
  <si>
    <t>2018-00002464</t>
  </si>
  <si>
    <t>2018-00002469</t>
  </si>
  <si>
    <t>2018-00002471</t>
  </si>
  <si>
    <t>2018-00002472</t>
  </si>
  <si>
    <t>2018-00002525</t>
  </si>
  <si>
    <t>2018-00002527</t>
  </si>
  <si>
    <t>2018-00002536</t>
  </si>
  <si>
    <t>2018-00002537</t>
  </si>
  <si>
    <t>2018-00002550</t>
  </si>
  <si>
    <t>2018-00002554</t>
  </si>
  <si>
    <t>2018-00002557</t>
  </si>
  <si>
    <t>2018-00002558</t>
  </si>
  <si>
    <t>2018-00002582</t>
  </si>
  <si>
    <t>2018-00002585</t>
  </si>
  <si>
    <t>2018-00002597</t>
  </si>
  <si>
    <t>2018-00002599</t>
  </si>
  <si>
    <t>2018-00002601</t>
  </si>
  <si>
    <t>2018-00002602</t>
  </si>
  <si>
    <t>2018-00002603</t>
  </si>
  <si>
    <t>2018-00002605</t>
  </si>
  <si>
    <t>2018-00002607</t>
  </si>
  <si>
    <t>2018-00002668</t>
  </si>
  <si>
    <t>2018-00002671</t>
  </si>
  <si>
    <t>2018-00002672</t>
  </si>
  <si>
    <t>2018-00002673</t>
  </si>
  <si>
    <t>2018-00002700</t>
  </si>
  <si>
    <t>2018-00002702</t>
  </si>
  <si>
    <t>2018-00002703</t>
  </si>
  <si>
    <t>2018-00002704</t>
  </si>
  <si>
    <t>2018-00002756</t>
  </si>
  <si>
    <t>2018-00002757</t>
  </si>
  <si>
    <t>2018-00002810</t>
  </si>
  <si>
    <t>2018-00002817</t>
  </si>
  <si>
    <t>2018-00002818</t>
  </si>
  <si>
    <t>2018-00002820</t>
  </si>
  <si>
    <t>2018-00002822</t>
  </si>
  <si>
    <t>2018-00002870</t>
  </si>
  <si>
    <t>2018-00002875</t>
  </si>
  <si>
    <t>2018-00002879</t>
  </si>
  <si>
    <t>2018-00002898</t>
  </si>
  <si>
    <t>2018-00002900</t>
  </si>
  <si>
    <t>2018-00002911</t>
  </si>
  <si>
    <t>2018-00002912</t>
  </si>
  <si>
    <t>2018-00002939</t>
  </si>
  <si>
    <t>2018-00002940</t>
  </si>
  <si>
    <t>2018-00002965</t>
  </si>
  <si>
    <t>2018-00002966</t>
  </si>
  <si>
    <t>2018-00002967</t>
  </si>
  <si>
    <t>2018-00002971</t>
  </si>
  <si>
    <t>2018-00002974</t>
  </si>
  <si>
    <t>2018-00002998</t>
  </si>
  <si>
    <t>2018-00003018</t>
  </si>
  <si>
    <t>2018-00003019</t>
  </si>
  <si>
    <t>2018-00003025</t>
  </si>
  <si>
    <t>2018-00003029</t>
  </si>
  <si>
    <t>2018-00003030</t>
  </si>
  <si>
    <t>2018-00003126</t>
  </si>
  <si>
    <t>2018-00003159</t>
  </si>
  <si>
    <t>2018-00003163</t>
  </si>
  <si>
    <t>2018-00003164</t>
  </si>
  <si>
    <t>2018-00003165</t>
  </si>
  <si>
    <t>2018-00003166</t>
  </si>
  <si>
    <t>2018-00003167</t>
  </si>
  <si>
    <t>2018-00003168</t>
  </si>
  <si>
    <t>2018-00003177</t>
  </si>
  <si>
    <t>2018-00003180</t>
  </si>
  <si>
    <t>2018-00003181</t>
  </si>
  <si>
    <t>2018-00003182</t>
  </si>
  <si>
    <t>2018-00003183</t>
  </si>
  <si>
    <t>2018-00003219</t>
  </si>
  <si>
    <t>2018-00003262</t>
  </si>
  <si>
    <t>2018-00003263</t>
  </si>
  <si>
    <t>2018-00003265</t>
  </si>
  <si>
    <t>2018-00003294</t>
  </si>
  <si>
    <t>2018-00003295</t>
  </si>
  <si>
    <t>2018-00003305</t>
  </si>
  <si>
    <t>2018-00003306</t>
  </si>
  <si>
    <t>2018-00003314</t>
  </si>
  <si>
    <t>2018-00003317</t>
  </si>
  <si>
    <t>2018-00003318</t>
  </si>
  <si>
    <t>2018-00003319</t>
  </si>
  <si>
    <t>2018-00003334</t>
  </si>
  <si>
    <t>2018-00003341</t>
  </si>
  <si>
    <t>2018-00003343</t>
  </si>
  <si>
    <t>2018-00003344</t>
  </si>
  <si>
    <t>2018-00003345</t>
  </si>
  <si>
    <t>2018-00003346</t>
  </si>
  <si>
    <t>2018-00003357</t>
  </si>
  <si>
    <t>2018-00003358</t>
  </si>
  <si>
    <t>2018-00003362</t>
  </si>
  <si>
    <t>2018-00003366</t>
  </si>
  <si>
    <t>2018-00003373</t>
  </si>
  <si>
    <t>2018-00003422</t>
  </si>
  <si>
    <t>2018-00003423</t>
  </si>
  <si>
    <t>2018-00003424</t>
  </si>
  <si>
    <t>2018-00003459</t>
  </si>
  <si>
    <t>2018-00003460</t>
  </si>
  <si>
    <t>2018-00003461</t>
  </si>
  <si>
    <t>2018-00003462</t>
  </si>
  <si>
    <t>2018-00003493</t>
  </si>
  <si>
    <t>2018-00003494</t>
  </si>
  <si>
    <t>2018-00003495</t>
  </si>
  <si>
    <t>2018-00003496</t>
  </si>
  <si>
    <t>2018-00003591</t>
  </si>
  <si>
    <t>2018-00003593</t>
  </si>
  <si>
    <t>2018-00003626</t>
  </si>
  <si>
    <t>2018-00003635</t>
  </si>
  <si>
    <t>2018-00003637</t>
  </si>
  <si>
    <t>2018-00003661</t>
  </si>
  <si>
    <t>2018-00003662</t>
  </si>
  <si>
    <t>2018-00003676</t>
  </si>
  <si>
    <t>2018-00003678</t>
  </si>
  <si>
    <t>2018-00003679</t>
  </si>
  <si>
    <t>2018-00003680</t>
  </si>
  <si>
    <t>2018-00003742</t>
  </si>
  <si>
    <t>2018-00003750</t>
  </si>
  <si>
    <t>2018-00003752</t>
  </si>
  <si>
    <t>2018-00003753</t>
  </si>
  <si>
    <t>2018-00003801</t>
  </si>
  <si>
    <t>2018-00003860</t>
  </si>
  <si>
    <t>2018-00003864</t>
  </si>
  <si>
    <t>2018-00003867</t>
  </si>
  <si>
    <t>2018-00003868</t>
  </si>
  <si>
    <t>2018-00003869</t>
  </si>
  <si>
    <t>2018-00003896</t>
  </si>
  <si>
    <t>2018-00003897</t>
  </si>
  <si>
    <t>2018-00003903</t>
  </si>
  <si>
    <t>2018-00003907</t>
  </si>
  <si>
    <t>2018-00004012</t>
  </si>
  <si>
    <t>2018-00004013</t>
  </si>
  <si>
    <t>2018-00004015</t>
  </si>
  <si>
    <t>2018-00004016</t>
  </si>
  <si>
    <t>2018-00004017</t>
  </si>
  <si>
    <t>2018-00004018</t>
  </si>
  <si>
    <t>1932 N AIRPORT WAY Manteca CA 95336</t>
  </si>
  <si>
    <t>510 COTTAGE AVE MANTECA CA 95336</t>
  </si>
  <si>
    <t>451 E ALAMEDA ST MANTECA CA 95336</t>
  </si>
  <si>
    <t>616 OREGON ST MANTECA CA 95337</t>
  </si>
  <si>
    <t>1132 S UNION RD MANTECA CA 95337</t>
  </si>
  <si>
    <t>1124 S UNION RD MANTECA CA 95337</t>
  </si>
  <si>
    <t>1128 S UNION RD MANTECA CA 95337</t>
  </si>
  <si>
    <t>1803 COIT ST MANTECA CA 95337</t>
  </si>
  <si>
    <t>1821 COIT ST MANTECA CA 95337</t>
  </si>
  <si>
    <t>1849 COIT ST MANTECA CA 95337</t>
  </si>
  <si>
    <t>1726 HARVEST LN MANTECA CA 95337</t>
  </si>
  <si>
    <t>1704 HARVEST LN MANTECA CA 95337</t>
  </si>
  <si>
    <t>1712 HARVEST LN MANTECA CA 95337</t>
  </si>
  <si>
    <t>1489 VETERAN ST MANTECA CA 95337</t>
  </si>
  <si>
    <t>1481 VETERAN ST MANTECA CA 95337</t>
  </si>
  <si>
    <t>1473 VETERAN ST MANTECA CA 95337</t>
  </si>
  <si>
    <t>2217 SANDRA ST MANTECA CA 95336</t>
  </si>
  <si>
    <t>2193 SANDRA ST MANTECA CA 95336</t>
  </si>
  <si>
    <t>2011 GALLERIA DR MANTECA CA 95337</t>
  </si>
  <si>
    <t>2027 GALLERIA DR MANTECA CA 95337</t>
  </si>
  <si>
    <t>2656 BLUE SEDGE ST MANTECA CA 95337</t>
  </si>
  <si>
    <t>2668 BLUE SEDGE ST MANTECA CA 95337</t>
  </si>
  <si>
    <t>1210 MOTTARONE DR MANTECA CA 95337</t>
  </si>
  <si>
    <t>1218 MOTTARONE DR MANTECA CA 95337</t>
  </si>
  <si>
    <t>1224 MOTTARONE DR MANTECA CA 95337</t>
  </si>
  <si>
    <t>1232 MOTTARONE DR MANTECA CA 95337</t>
  </si>
  <si>
    <t>1240 MOTTARONE DR MANTECA CA 95337</t>
  </si>
  <si>
    <t>1243 MOTTARONE DR MANTECA CA 95337</t>
  </si>
  <si>
    <t>1235 MOTTARONE DR MANTECA CA 95337</t>
  </si>
  <si>
    <t>1247 MOTTARONE DR MANTECA CA 95337</t>
  </si>
  <si>
    <t>1227 MOTTARONE DR MANTECA CA 95337</t>
  </si>
  <si>
    <t>1527 FREESTONE RD MANTECA CA 95337</t>
  </si>
  <si>
    <t>524 FRANKLIN ST MANTECA CA 95337</t>
  </si>
  <si>
    <t>508 FRANKLIN ST MANTECA CA 95337</t>
  </si>
  <si>
    <t>492 FRANKLIN ST MANTECA CA 95337</t>
  </si>
  <si>
    <t>501 FRANKLIN ST MANTECA CA 95337</t>
  </si>
  <si>
    <t>1506 FREESTONE RD MANTECA CA 95337</t>
  </si>
  <si>
    <t>1522 FREESTONE RD MANTECA CA 95337</t>
  </si>
  <si>
    <t>258 RINA DR MANTECA CA 95337</t>
  </si>
  <si>
    <t>266 RINA DR MANTECA CA 95337</t>
  </si>
  <si>
    <t>2512 EISENHOWER PL MANTECA CA 95337</t>
  </si>
  <si>
    <t>2552 TAFT AVE MANTECA CA 95337</t>
  </si>
  <si>
    <t>1534 FREESTONE RD MANTECA CA 95337</t>
  </si>
  <si>
    <t>1541 FREESTONE RD MANTECA CA 95337</t>
  </si>
  <si>
    <t>635 WHETSTONE ST MANTECA CA 95337</t>
  </si>
  <si>
    <t>1882 AL FONSECA LN Manteca CA 95337</t>
  </si>
  <si>
    <t>1373 MAEHL DR Manteca CA 95337</t>
  </si>
  <si>
    <t>1367 MAEHL DR Manteca CA 95337</t>
  </si>
  <si>
    <t>1353 MAEHL DR Manteca CA 95337</t>
  </si>
  <si>
    <t>2630 ALBERT WAY MANTECA CA 95337</t>
  </si>
  <si>
    <t>2357 MERLIN LN MANTECA CA 95337</t>
  </si>
  <si>
    <t>2365 MERLIN LN MANTECA CA 95337</t>
  </si>
  <si>
    <t>2379 MERLIN LN MANTECA CA 95337</t>
  </si>
  <si>
    <t>2393 MERLIN LN MANTECA CA 95337</t>
  </si>
  <si>
    <t>409 SPRINGFIELD DR Manteca CA 95337</t>
  </si>
  <si>
    <t>2367 CLOUDLINE PL MANTECA CA 95337</t>
  </si>
  <si>
    <t>2383 CLOUDLINE PL MANTECA CA 95337</t>
  </si>
  <si>
    <t>621 ROTELLI ST MANTECA CA 95337</t>
  </si>
  <si>
    <t>595 ROTELLI ST MANTECA CA 95337</t>
  </si>
  <si>
    <t>645 ROTELLI ST MANTECA CA 95337</t>
  </si>
  <si>
    <t>2618 ALBERT WAY MANTECA CA 95337</t>
  </si>
  <si>
    <t>2607 STEPHEN ROBERT LN MANTECA CA 95337</t>
  </si>
  <si>
    <t>455 FRANKLIN ST MANTECA CA 95337</t>
  </si>
  <si>
    <t>469 FRANKLIN ST MANTECA CA 95337</t>
  </si>
  <si>
    <t>483 FRANKLIN ST MANTECA CA 95337</t>
  </si>
  <si>
    <t>460 FRANKLIN ST MANTECA CA 95337</t>
  </si>
  <si>
    <t>474 FRANKLIN ST MANTECA CA 95337</t>
  </si>
  <si>
    <t>1924 CAROGOLD LN MANTECA CA 95337</t>
  </si>
  <si>
    <t>1930 CAROGOLD LN MANTECA CA 95337</t>
  </si>
  <si>
    <t>1938 CAROGOLD LN MANTECA CA 95337</t>
  </si>
  <si>
    <t>1944 CAROGOLD LN MANTECA CA 95337</t>
  </si>
  <si>
    <t>1044 W WOODWARD AVE MANTECA CA 95337</t>
  </si>
  <si>
    <t>1068 W WOODWARD AVE MANTECA CA 95337</t>
  </si>
  <si>
    <t>1082 W WOODWARD AVE MANTECA CA 95337</t>
  </si>
  <si>
    <t>2346 CLOUDLINE PL MANTECA CA 95337</t>
  </si>
  <si>
    <t>2351 CLOUDLINE PL MANTECA CA 95337</t>
  </si>
  <si>
    <t>1923 PAGOLA AVE MANTECA CA 95337</t>
  </si>
  <si>
    <t>1020 W WOODWARD AVE Manteca CA 95337</t>
  </si>
  <si>
    <t>557 ROTELLI ST MANTECA CA 95337</t>
  </si>
  <si>
    <t>571 ROTELLI ST MANTECA CA 95337</t>
  </si>
  <si>
    <t>2531 TAFT AVE MANTECA CA 95337</t>
  </si>
  <si>
    <t>2374 CLOUDLINE PL MANTECA CA 95337</t>
  </si>
  <si>
    <t>2358 CLOUDLINE PL MANTECA CA 95337</t>
  </si>
  <si>
    <t>2643 STEPHEN ROBERT LN MANTECA CA 95337</t>
  </si>
  <si>
    <t>2619 STEPHEN ROBERT LN MANTECA CA 95337</t>
  </si>
  <si>
    <t>2631 STEPHEN ROBERT LN MANTECA CA 95337</t>
  </si>
  <si>
    <t>2031 SAFFRON DR MANTECA CA 95337</t>
  </si>
  <si>
    <t>1553 FREESTONE RD MANTECA CA 95337</t>
  </si>
  <si>
    <t>2667 STEPHEN ROBERT LN MANTECA CA 95337</t>
  </si>
  <si>
    <t>2655 STEPHEN ROBERT LN MANTECA CA 95337</t>
  </si>
  <si>
    <t>2017 SAFFRON DR MANTECA CA 95337</t>
  </si>
  <si>
    <t>1112 FORKLEAF CT MANTECA CA 95337</t>
  </si>
  <si>
    <t>1124 FORKLEAF CT MANTECA CA 95337</t>
  </si>
  <si>
    <t>1148 FORKLEAF CT MANTECA CA 95337</t>
  </si>
  <si>
    <t>543 ROTELLI ST MANTECA CA 95337</t>
  </si>
  <si>
    <t>2526 EISENHOWER PL MANTECA CA 95337</t>
  </si>
  <si>
    <t>2540 EISENHOWER PL MANTECA CA 95337</t>
  </si>
  <si>
    <t>529 ROTELLI ST MANTECA CA 95337</t>
  </si>
  <si>
    <t>2558 EISENHOWER PL MANTECA CA 95337</t>
  </si>
  <si>
    <t>2626 STEPHEN ROBERT LN MANTECA CA 95337</t>
  </si>
  <si>
    <t>1560 FREESTONE RD MANTECA CA 95337</t>
  </si>
  <si>
    <t>1548 FREESTONE RD MANTECA CA 95337</t>
  </si>
  <si>
    <t>611 WHETSTONE ST MANTECA CA 95337</t>
  </si>
  <si>
    <t>575 WHETSTONE ST MANTECA CA 95337</t>
  </si>
  <si>
    <t>598 WHETSTONE ST MANTECA CA 95337</t>
  </si>
  <si>
    <t>2478 CARDENTE WAY MANTECA CA 95337</t>
  </si>
  <si>
    <t>622 WHETSTONE ST MANTECA CA 95337</t>
  </si>
  <si>
    <t>2638 STEPHEN ROBERT LN MANTECA CA 95337</t>
  </si>
  <si>
    <t>2652 STEPHEN ROBERT LN MANTECA CA 95337</t>
  </si>
  <si>
    <t>2660 STEPHEN ROBERT LN MANTECA CA 95337</t>
  </si>
  <si>
    <t>2674 STEPHEN ROBERT LN MANTECA CA 95337</t>
  </si>
  <si>
    <t>441 FRANKLIN ST MANTECA CA 95337</t>
  </si>
  <si>
    <t>434 FRANKLIN ST MANTECA CA 95337</t>
  </si>
  <si>
    <t>418 FRANKLIN ST MANTECA CA 95337</t>
  </si>
  <si>
    <t>446 FRANKLIN ST MANTECA CA 95337</t>
  </si>
  <si>
    <t>427 FRANKLIN ST MANTECA CA 95337</t>
  </si>
  <si>
    <t>1184 FORKLEAF CT MANTECA CA 95337</t>
  </si>
  <si>
    <t>1181 FORKLEAF CT MANTECA CA 95337</t>
  </si>
  <si>
    <t>1166 FORKLEAF CT MANTECA CA 95337</t>
  </si>
  <si>
    <t>127 MALERY ST MANTECA CA 95337</t>
  </si>
  <si>
    <t>124 GINO LUCA ST MANTECA CA 95337</t>
  </si>
  <si>
    <t>425 ROTELLI ST MANTECA CA 95337</t>
  </si>
  <si>
    <t>447 ROTELLI ST MANTECA CA 95337</t>
  </si>
  <si>
    <t>2520 TAFT AVE MANTECA CA 95337</t>
  </si>
  <si>
    <t>583 ROTELLI ST MANTECA CA 95337</t>
  </si>
  <si>
    <t>1050 KUMARA ST MANTECA CA 95337</t>
  </si>
  <si>
    <t>1039 KUMARA ST Manteca CA 95337</t>
  </si>
  <si>
    <t>1017 KUMARA ST MANTECA CA 95337</t>
  </si>
  <si>
    <t>1088 FORKLEAF DR Manteca CA 95337</t>
  </si>
  <si>
    <t>1076 FORKLEAF DR MANTECA CA 95337</t>
  </si>
  <si>
    <t>637 MONO ST MANTECA CA 95337</t>
  </si>
  <si>
    <t>612 MONO ST MANTECA CA 95337</t>
  </si>
  <si>
    <t>628 MONO ST MANTECA CA 95337</t>
  </si>
  <si>
    <t>2406 CARDENTE WAY MANTECA CA 95337</t>
  </si>
  <si>
    <t>2430 CARDENTE WAY MANTECA CA 95337</t>
  </si>
  <si>
    <t>2496 CARDENTE WAY MANTECA CA 95337</t>
  </si>
  <si>
    <t>2702 MICHELLE PL Manteca CA 95337</t>
  </si>
  <si>
    <t>1163 FORKLEAF CT MANTECA CA 95337</t>
  </si>
  <si>
    <t>1145 FORKLEAF CT MANTECA CA 95337</t>
  </si>
  <si>
    <t>1991 LOVEJOY AVE MANTECA CA 95337</t>
  </si>
  <si>
    <t>1985 LOVEJOY AVE MANTECA CA 95337</t>
  </si>
  <si>
    <t>2697 ADAMS LN MANTECA CA 95337</t>
  </si>
  <si>
    <t>2693 ADAMS LN MANTECA CA 95337</t>
  </si>
  <si>
    <t>2681 ADAMS LN MANTECA CA 95337</t>
  </si>
  <si>
    <t>412 FRANKLIN ST MANTECA CA 95337</t>
  </si>
  <si>
    <t>406 FRANKLIN ST MANTECA CA 95337</t>
  </si>
  <si>
    <t>2726 MICHELLE PL MANTECA CA 95337</t>
  </si>
  <si>
    <t>469 ROTELLI ST MANTECA CA 95337</t>
  </si>
  <si>
    <t>2533 EISENHOWER PL MANTECA CA 95337</t>
  </si>
  <si>
    <t>2569 EISENHOWER PL MANTECA CA 95337</t>
  </si>
  <si>
    <t>2748 MICHELLE PL MANTECA CA 95337</t>
  </si>
  <si>
    <t>2737 MICHELLE PL MANTECA CA 95337</t>
  </si>
  <si>
    <t>2715 MICHELLE PL MANTECA CA 95337</t>
  </si>
  <si>
    <t>1586 FREESTONE RD MANTECA CA 95337</t>
  </si>
  <si>
    <t>1572 FREESTONE RD MANTECA CA 95337</t>
  </si>
  <si>
    <t>2681 STEPHEN ROBERT LN MANTECA CA 95337</t>
  </si>
  <si>
    <t>285 ASH RENEE ST MANTECA CA 95337</t>
  </si>
  <si>
    <t>2685 STEPHEN ROBERT LN MANTECA CA 95337</t>
  </si>
  <si>
    <t>493 ROTELLI ST MANTECA CA 95337</t>
  </si>
  <si>
    <t>581 POLK ST MANTECA CA 95337</t>
  </si>
  <si>
    <t>2519 EISENHOWER PL MANTECA CA 95337</t>
  </si>
  <si>
    <t>1988 LOVEJOY AVE MANTECA CA 95337</t>
  </si>
  <si>
    <t>1994 LOVEJOY AVE MANTECA CA 95337</t>
  </si>
  <si>
    <t>1977 LOVEJOY AVE MANTECA CA 95337</t>
  </si>
  <si>
    <t>1971 LOVEJOY AVE MANTECA CA 95337</t>
  </si>
  <si>
    <t>1567 FREESTONE RD MANTECA CA 95337</t>
  </si>
  <si>
    <t>1579 FREESTONE RD MANTECA CA 95337</t>
  </si>
  <si>
    <t>1733 SAGE SPARROW AVE MANTECA CA 95337</t>
  </si>
  <si>
    <t>1719 SAGE SPARROW AVE MANTECA CA 95337</t>
  </si>
  <si>
    <t>1707 SAGE SPARROW AVE MANTECA CA 95337</t>
  </si>
  <si>
    <t>1968 LOVEJOY AVE MANTECA CA 95337</t>
  </si>
  <si>
    <t>1974 LOVEJOY AVE MANTECA CA 95337</t>
  </si>
  <si>
    <t>1982 LOVEJOY AVE MANTECA CA 95337</t>
  </si>
  <si>
    <t>2657 ADAMS LN MANTECA CA 95337</t>
  </si>
  <si>
    <t>2645 ADAMS LN MANTECA CA 95337</t>
  </si>
  <si>
    <t>2650 ADAMS LN MANTECA CA 95337</t>
  </si>
  <si>
    <t>2669 ADAMS LN MANTECA CA 95337</t>
  </si>
  <si>
    <t>1862 TOLBERT AVE Manteca CA 95337</t>
  </si>
  <si>
    <t>1880 TOLBERT AVE Manteca CA 95337</t>
  </si>
  <si>
    <t>1894 TOLBERT AVE Manteca CA 95337</t>
  </si>
  <si>
    <t>1356 BURTON WAY Manteca CA 95337</t>
  </si>
  <si>
    <t>649 MONO ST MANTECA CA 95337</t>
  </si>
  <si>
    <t>607 MONO ST MANTECA CA 95337</t>
  </si>
  <si>
    <t>620 MONO ST MANTECA CA 95337</t>
  </si>
  <si>
    <t>2454 CARDENTE WAY MANTECA CA 95337</t>
  </si>
  <si>
    <t>515 MONO ST MANTECA CA 95337</t>
  </si>
  <si>
    <t>541 MONO ST MANTECA CA 95337</t>
  </si>
  <si>
    <t>640 WHETSTONE ST MANTECA CA 95337</t>
  </si>
  <si>
    <t>267 ASH RENEE ST MANTECA CA 95337</t>
  </si>
  <si>
    <t>273 ASH RENEE ST MANTECA CA 95337</t>
  </si>
  <si>
    <t>2662 ADAMS LN MANTECA CA 95337</t>
  </si>
  <si>
    <t>2674 ADAMS LN MANTECA CA 95337</t>
  </si>
  <si>
    <t>2688 ADAMS LN MANTECA CA 95337</t>
  </si>
  <si>
    <t>247 ASH RENEE ST MANTECA CA 95337</t>
  </si>
  <si>
    <t>259 ASH RENEE ST MANTECA CA 95337</t>
  </si>
  <si>
    <t>646 LANCELOT WAY MANTECA CA 95337</t>
  </si>
  <si>
    <t>638 LANCELOT WAY MANTECA CA 95337</t>
  </si>
  <si>
    <t>534 MONO ST MANTECA CA 95337</t>
  </si>
  <si>
    <t>558 MONO ST MANTECA CA 95337</t>
  </si>
  <si>
    <t>604 MONO ST MANTECA CA 95337</t>
  </si>
  <si>
    <t>282 ASH RENEE ST MANTECA CA 95337</t>
  </si>
  <si>
    <t>270 ASH RENEE ST MANTECA CA 95337</t>
  </si>
  <si>
    <t>276 ASH RENEE ST MANTECA CA 95337</t>
  </si>
  <si>
    <t>1968 MERRIMAC ST MANTECA CA 95337</t>
  </si>
  <si>
    <t>1932 MERRIMAC ST MANTECA CA 95337</t>
  </si>
  <si>
    <t>1908 MERRIMAC ST MANTECA CA 95337</t>
  </si>
  <si>
    <t>1896 MERRIMAC ST MANTECA CA 95337</t>
  </si>
  <si>
    <t>1994 MERRIMAC ST MANTECA CA 95337</t>
  </si>
  <si>
    <t>515 ROTELLI ST MANTECA CA 95337</t>
  </si>
  <si>
    <t>597 POLK ST MANTECA CA 95337</t>
  </si>
  <si>
    <t>2545 EISENHOWER PL MANTECA CA 95337</t>
  </si>
  <si>
    <t>559 POLK ST MANTECA CA 95337</t>
  </si>
  <si>
    <t>573 POLK ST MANTECA CA 95337</t>
  </si>
  <si>
    <t>1160 EVERETT CT MANTECA CA 95337</t>
  </si>
  <si>
    <t>1178 EVERETT CT MANTECA CA 95337</t>
  </si>
  <si>
    <t>1183 EVERETT CT MANTECA CA 95337</t>
  </si>
  <si>
    <t>1165 EVERETT CT MANTECA CA 95337</t>
  </si>
  <si>
    <t>2381 ALBARINO AVE MANTECA CA 95337</t>
  </si>
  <si>
    <t>610 LANCELOT WAY MANTECA CA 95337</t>
  </si>
  <si>
    <t>2366 LA FEY AVE MANTECA CA 95337</t>
  </si>
  <si>
    <t>2360 LA FEY AVE MANTECA CA 95337</t>
  </si>
  <si>
    <t>589 MONO ST MANTECA CA 95337</t>
  </si>
  <si>
    <t>563 MONO ST MANTECA CA 95337</t>
  </si>
  <si>
    <t>254 ASH RENEE ST MANTECA CA 95337</t>
  </si>
  <si>
    <t>262 ASH RENEE ST MANTECA CA 95337</t>
  </si>
  <si>
    <t>545 POLK ST MANTECA CA 95337</t>
  </si>
  <si>
    <t>2518 TRUMAN PL MANTECA CA 95337</t>
  </si>
  <si>
    <t>1142 EVERETT CT MANTECA CA 95337</t>
  </si>
  <si>
    <t>1147 EVERETT CT MANTECA CA 95337</t>
  </si>
  <si>
    <t>1957 LOVEJOY AVE MANTECA CA 95337</t>
  </si>
  <si>
    <t>1949 LOVEJOY AVE MANTECA CA 95337</t>
  </si>
  <si>
    <t>2369 ALBARINO AVE MANTECA CA 95337</t>
  </si>
  <si>
    <t>242 ASH RENEE ST MANTECA CA 95337</t>
  </si>
  <si>
    <t>230 ASH RENEE ST MANTECA CA 95337</t>
  </si>
  <si>
    <t>2641 ADAMS LN MANTECA CA 95337</t>
  </si>
  <si>
    <t>2355 ALBARINO AVE MANTECA CA 95337</t>
  </si>
  <si>
    <t>2343 ALBARINO AVE MANTECA CA 95337</t>
  </si>
  <si>
    <t>473 POLK ST MANTECA CA 95337</t>
  </si>
  <si>
    <t>455 POLK ST MANTECA CA 95337</t>
  </si>
  <si>
    <t>429 POLK ST MANTECA CA 95337</t>
  </si>
  <si>
    <t>531 POLK ST MANTECA CA 95337</t>
  </si>
  <si>
    <t>222 ASH RENEE ST MANTECA CA 95337</t>
  </si>
  <si>
    <t>214 ASH RENEE ST MANTECA CA 95337</t>
  </si>
  <si>
    <t>202 ASH RENEE ST MANTECA CA 95337</t>
  </si>
  <si>
    <t>631 MONO ST MANTECA CA 95337</t>
  </si>
  <si>
    <t>623 MONO ST MANTECA CA 95337</t>
  </si>
  <si>
    <t>615 MONO ST MANTECA CA 95337</t>
  </si>
  <si>
    <t>582 MONO ST MANTECA CA 95337</t>
  </si>
  <si>
    <t>596 MONO ST MANTECA CA 95337</t>
  </si>
  <si>
    <t>1946 LOVEJOY AVE MANTECA CA 95337</t>
  </si>
  <si>
    <t>1954 LOVEJOY AVE MANTECA CA 95337</t>
  </si>
  <si>
    <t>1962 LOVEJOY AVE MANTECA CA 95337</t>
  </si>
  <si>
    <t>1587 BANISTER LN MANTECA CA 95337</t>
  </si>
  <si>
    <t>1617 RED PHEASANT LN MANTECA CA 95337</t>
  </si>
  <si>
    <t>1611 RED PHEASANT LN MANTECA CA 95337</t>
  </si>
  <si>
    <t>1605 RED PHEASANT LN MANTECA CA 95337</t>
  </si>
  <si>
    <t>1763 MERIDIAN ST MANTECA CA 95337</t>
  </si>
  <si>
    <t>2319 ALBARINO AVE MANTECA CA 95337</t>
  </si>
  <si>
    <t>2331 ALBARINO AVE MANTECA CA 95337</t>
  </si>
  <si>
    <t>1943 LOVEJOY AVE MANTECA CA 95337</t>
  </si>
  <si>
    <t>1150 SILVA WAY Manteca CA 95337</t>
  </si>
  <si>
    <t>1168 SILVA WAY Manteca CA 95337</t>
  </si>
  <si>
    <t>1186 SILVA WAY Manteca CA 95337</t>
  </si>
  <si>
    <t>188 ASH RENEE ST MANTECA CA 95337</t>
  </si>
  <si>
    <t>517 POLK ST MANTECA CA 95337</t>
  </si>
  <si>
    <t>2554 TRUMAN PL MANTECA CA 95337</t>
  </si>
  <si>
    <t>499 POLK ST MANTECA CA 95337</t>
  </si>
  <si>
    <t>2557 TRUMAN PL MANTECA CA 95337</t>
  </si>
  <si>
    <t>2532 TRUMAN PL MANTECA CA 95337</t>
  </si>
  <si>
    <t>164 ASH RENEE ST MANTECA CA 95337</t>
  </si>
  <si>
    <t>140 ASH RENEE ST MANTECA CA 95337</t>
  </si>
  <si>
    <t>1574 MIRASSOU DR MANTECA CA 95337</t>
  </si>
  <si>
    <t>2304 ALBARINO AVE MANTECA CA 95337</t>
  </si>
  <si>
    <t>237 COLUMBUS DR Manteca CA 95337</t>
  </si>
  <si>
    <t>264 SPRINGFIELD DR Manteca CA 95337</t>
  </si>
  <si>
    <t>221 SPRINGFIELD DR Manteca CA 95337</t>
  </si>
  <si>
    <t>136 INDIANAPOLIS CT Manteca CA 95337</t>
  </si>
  <si>
    <t>162 INDIANAPOLIS CT Manteca CA 95337</t>
  </si>
  <si>
    <t>1922 LOVEJOY AVE MANTECA CA 95337</t>
  </si>
  <si>
    <t>1928 LOVEJOY AVE MANTECA CA 95337</t>
  </si>
  <si>
    <t>1940 LOVEJOY AVE MANTECA CA 95337</t>
  </si>
  <si>
    <t>1935 LOVEJOY AVE MANTECA CA 95337</t>
  </si>
  <si>
    <t>235 ASH RENEE ST MANTECA CA 95337</t>
  </si>
  <si>
    <t>2633 ADAMS LN MANTECA CA 95337</t>
  </si>
  <si>
    <t>2629 ADAMS LN MANTECA CA 95337</t>
  </si>
  <si>
    <t>2624 ADAMS LN MANTECA CA 95337</t>
  </si>
  <si>
    <t>2636 ADAMS LN MANTECA CA 95337</t>
  </si>
  <si>
    <t>1791 MERIDIAN ST MANTECA CA 95337</t>
  </si>
  <si>
    <t>1775 MERIDIAN ST MANTECA CA 95337</t>
  </si>
  <si>
    <t>1783 MERIDIAN ST MANTECA CA 95337</t>
  </si>
  <si>
    <t>207 ASH RENEE ST MANTECA CA 95337</t>
  </si>
  <si>
    <t>219 ASH RENEE ST MANTECA CA 95337</t>
  </si>
  <si>
    <t>227 ASH RENEE ST MANTECA CA 95337</t>
  </si>
  <si>
    <t>2312 ALBARINO AVE MANTECA CA 95337</t>
  </si>
  <si>
    <t>2326 ALBARINO AVE MANTECA CA 95337</t>
  </si>
  <si>
    <t>2350 ALBARINO AVE MANTECA CA 95337</t>
  </si>
  <si>
    <t>2338 ALBARINO AVE MANTECA CA 95337</t>
  </si>
  <si>
    <t>1125 SILVA WAY Manteca CA 95337</t>
  </si>
  <si>
    <t>1914 LOVEJOY AVE MANTECA CA 95337</t>
  </si>
  <si>
    <t>2117 APPLE BLOSSOM LN MANTECA CA 95337</t>
  </si>
  <si>
    <t>177 ASH RENEE ST MANTECA CA 95337</t>
  </si>
  <si>
    <t>195 ASH RENEE ST MANTECA CA 95337</t>
  </si>
  <si>
    <t>133 ASH RENEE ST MANTECA CA 95337</t>
  </si>
  <si>
    <t>151 ASH RENEE ST MANTECA CA 95337</t>
  </si>
  <si>
    <t>139 INDIANAPOLIS CT Manteca CA 95337</t>
  </si>
  <si>
    <t>140 INDIANAPOLIS CT Manteca CA 95337</t>
  </si>
  <si>
    <t>229 COLUMBUS DR Manteca CA 95337</t>
  </si>
  <si>
    <t>624 LANCELOT WAY MANTECA CA 95337</t>
  </si>
  <si>
    <t>2348 LA FEY AVE MANTECA CA 95337</t>
  </si>
  <si>
    <t>1623 RED PHEASANT LN MANTECA CA 95337</t>
  </si>
  <si>
    <t>1629 RED PHEASANT LN MANTECA CA 95337</t>
  </si>
  <si>
    <t>1635 RED PHEASANT LN MANTECA CA 95337</t>
  </si>
  <si>
    <t>1643 RED PHEASANT LN MANTECA CA 95337</t>
  </si>
  <si>
    <t>2539 TRUMAN PL MANTECA CA 95337</t>
  </si>
  <si>
    <t>2364 ALBARINO AVE MANTECA CA 95337</t>
  </si>
  <si>
    <t>2372 ALBARINO AVE MANTECA CA 95337</t>
  </si>
  <si>
    <t>2390 ALBARINO AVE MANTECA CA 95337</t>
  </si>
  <si>
    <t>2386 ALBARINO AVE MANTECA CA 95337</t>
  </si>
  <si>
    <t>2521 TRUMAN PL MANTECA CA 95337</t>
  </si>
  <si>
    <t>261 SPRINGFIELD DR Manteca CA 95337</t>
  </si>
  <si>
    <t>245 SPRINGFIELD DR Manteca CA 95337</t>
  </si>
  <si>
    <t>233 SPRINGFIELD DR Manteca CA 95337</t>
  </si>
  <si>
    <t>143 INDIANAPOLIS CT Manteca CA 95337</t>
  </si>
  <si>
    <t>2320 LA FEY AVE MANTECA CA 95337</t>
  </si>
  <si>
    <t>1622 FREESTONE RD MANTECA CA 95337</t>
  </si>
  <si>
    <t>1604 FREESTONE RD MANTECA CA 95337</t>
  </si>
  <si>
    <t>128 ASH RENEE ST MANTECA CA 95337</t>
  </si>
  <si>
    <t>104 ASH RENEE ST MANTECA CA 95337</t>
  </si>
  <si>
    <t>2608 COOLIDGE PL MANTECA CA 95337</t>
  </si>
  <si>
    <t>2624 COOLIDGE PL MANTECA CA 95337</t>
  </si>
  <si>
    <t>2640 COOLIDGE PL MANTECA CA 95337</t>
  </si>
  <si>
    <t>2656 COOLIDGE PL MANTECA CA 95337</t>
  </si>
  <si>
    <t>2668 COOLIDGE PL MANTECA CA 95337</t>
  </si>
  <si>
    <t>1860 MERRIMAC ST MANTECA CA 95337</t>
  </si>
  <si>
    <t>1846 MERRIMAC ST MANTECA CA 95337</t>
  </si>
  <si>
    <t>1824 MERRIMAC ST MANTECA CA 95337</t>
  </si>
  <si>
    <t>1802 MERRIMAC ST MANTECA CA 95337</t>
  </si>
  <si>
    <t>1664 FREESTONE RD MANTECA CA 95337</t>
  </si>
  <si>
    <t>1640 FREESTONE RD MANTECA CA 95337</t>
  </si>
  <si>
    <t>2695 MELISSA WAY MANTECA CA 95337</t>
  </si>
  <si>
    <t>2689 MELISSA WAY MANTECA CA 95337</t>
  </si>
  <si>
    <t>2677 MELISSA WAY MANTECA CA 95337</t>
  </si>
  <si>
    <t>625 PENDRAGON ST MANTECA CA 95337</t>
  </si>
  <si>
    <t>647 PENDRAGON ST MANTECA CA 95337</t>
  </si>
  <si>
    <t>1704 GLADWALL AVE MANTECA CA 95337</t>
  </si>
  <si>
    <t>1658 GLADWALL AVE MANTECA CA 95337</t>
  </si>
  <si>
    <t>2669 MELISSA WAY MANTECA CA 95337</t>
  </si>
  <si>
    <t>2661 MELISSA WAY MANTECA CA 95337</t>
  </si>
  <si>
    <t>1682 FREESTONE RD MANTECA CA 95337</t>
  </si>
  <si>
    <t>2398 CLARENDON AVE MANTECA CA 95337</t>
  </si>
  <si>
    <t>2653 MELISSA PL MANTECA CA 95337</t>
  </si>
  <si>
    <t>2639 MELISSA PL MANTECA CA 95337</t>
  </si>
  <si>
    <t>2328 LA FEY AVE MANTECA CA 95337</t>
  </si>
  <si>
    <t>2336 LA FEY AVE MANTECA CA 95337</t>
  </si>
  <si>
    <t>603 PENDRAGON ST MANTECA CA 95337</t>
  </si>
  <si>
    <t>611 PENDRAGON ST MANTECA CA 95337</t>
  </si>
  <si>
    <t>2387 CLARENDON AVE MANTECA CA 95337</t>
  </si>
  <si>
    <t>2394 CLARENDON AVE MANTECA CA 95337</t>
  </si>
  <si>
    <t>2625 MELISSA PL MANTECA CA 95337</t>
  </si>
  <si>
    <t>2632 MELISSA PL MANTECA CA 95337</t>
  </si>
  <si>
    <t>2673 COOLIDGE PL MANTECA CA 95337</t>
  </si>
  <si>
    <t>2661 COOLIDGE PL MANTECA CA 95337</t>
  </si>
  <si>
    <t>2649 COOLIDGE PL MANTECA CA 95337</t>
  </si>
  <si>
    <t>2633 COOLIDGE PL MANTECA CA 95337</t>
  </si>
  <si>
    <t>2611 COOLIDGE PL MANTECA CA 95337</t>
  </si>
  <si>
    <t>639 PENDRAGON ST MANTECA CA 95337</t>
  </si>
  <si>
    <t>2308 CORNWALL AVE MANTECA CA 95337</t>
  </si>
  <si>
    <t>2314 CORNWALL AVE MANTECA CA 95337</t>
  </si>
  <si>
    <t>2326 CORNWALL AVE MANTECA CA 95337</t>
  </si>
  <si>
    <t>2361 CLARENDON AVE MANTECA CA 95337</t>
  </si>
  <si>
    <t>2375 CLARENDON AVE MANTECA CA 95337</t>
  </si>
  <si>
    <t>2649 GIANNA MARIE AVE MANTECA CA 95337</t>
  </si>
  <si>
    <t>2646 MELISSA PL MANTECA CA 95337</t>
  </si>
  <si>
    <t>148 GINA ST MANTECA CA 95337</t>
  </si>
  <si>
    <t>126 GINA ST MANTECA CA 95337</t>
  </si>
  <si>
    <t>2526 AVALON LN MANTECA CA 95337</t>
  </si>
  <si>
    <t>194 GINA ST MANTECA CA 95337</t>
  </si>
  <si>
    <t>172 GINA ST MANTECA CA 95337</t>
  </si>
  <si>
    <t>2382 CLARENDON AVE MANTECA CA 95337</t>
  </si>
  <si>
    <t>2370 CLARENDON AVE MANTECA CA 95337</t>
  </si>
  <si>
    <t>2352 CORNWALL AVE MANTECA CA 95337</t>
  </si>
  <si>
    <t>209 SPRINGFIELD DR Manteca CA 95337</t>
  </si>
  <si>
    <t>2349 CORNWALL AVE MANTECA CA 95337</t>
  </si>
  <si>
    <t>2198 LEO ST MANTECA CA 95336</t>
  </si>
  <si>
    <t>2186 LEO ST MANTECA CA 95336</t>
  </si>
  <si>
    <t>2356 CLARENDON AVE MANTECA CA 95337</t>
  </si>
  <si>
    <t>2348 CLARENDON AVE MANTECA CA 95337</t>
  </si>
  <si>
    <t>2164 LEO ST MANTECA CA 95336</t>
  </si>
  <si>
    <t>2172 LEO ST MANTECA CA 95336</t>
  </si>
  <si>
    <t>2610 CLEVELAND PL MANTECA CA 95337</t>
  </si>
  <si>
    <t>2614 CLEVELAND PL MANTECA CA 95337</t>
  </si>
  <si>
    <t>2626 CLEVELAND PL MANTECA CA 95337</t>
  </si>
  <si>
    <t>2632 CLEVELAND PL MANTECA CA 95337</t>
  </si>
  <si>
    <t>2644 CLEVELAND PL MANTECA CA 95337</t>
  </si>
  <si>
    <t>2148 LEO ST MANTECA CA 95336</t>
  </si>
  <si>
    <t>2353 CLARENDON AVE MANTECA CA 95337</t>
  </si>
  <si>
    <t>2340 CLARENDON AVE MANTECA CA 95337</t>
  </si>
  <si>
    <t>228 GINA ST MANTECA CA 95337</t>
  </si>
  <si>
    <t>210 GINA ST MANTECA CA 95337</t>
  </si>
  <si>
    <t>216 GINA ST MANTECA CA 95337</t>
  </si>
  <si>
    <t>234 GINA ST MANTECA CA 95337</t>
  </si>
  <si>
    <t>2658 CLEVELAND PL MANTECA CA 95337</t>
  </si>
  <si>
    <t>2670 CLEVELAND PL MANTECA CA 95337</t>
  </si>
  <si>
    <t>2663 CLEVELAND PL MANTECA CA 95337</t>
  </si>
  <si>
    <t>2651 CLEVELAND PL MANTECA CA 95337</t>
  </si>
  <si>
    <t>2639 CLEVELAND PL MANTECA CA 95337</t>
  </si>
  <si>
    <t>2337 CLARENDON AVE MANTECA CA 95337</t>
  </si>
  <si>
    <t>2345 CLARENDON AVE MANTECA CA 95337</t>
  </si>
  <si>
    <t>2184 BRAVERY AVE MANTECA CA 95337</t>
  </si>
  <si>
    <t>2190 BRAVERY AVE MANTECA CA 95337</t>
  </si>
  <si>
    <t>2165 BRAVERY AVE MANTECA CA 95337</t>
  </si>
  <si>
    <t>242 GINA ST MANTECA CA 95337</t>
  </si>
  <si>
    <t>248 GINA ST MANTECA CA 95337</t>
  </si>
  <si>
    <t>223 GINA ST MANTECA CA 95337</t>
  </si>
  <si>
    <t>231 GINA ST MANTECA CA 95337</t>
  </si>
  <si>
    <t>239 GINA ST MANTECA CA 95337</t>
  </si>
  <si>
    <t>245 GINA ST MANTECA CA 95337</t>
  </si>
  <si>
    <t>2321 CORNWALL AVE MANTECA CA 95337</t>
  </si>
  <si>
    <t>2333 CORNWALL AVE MANTECA CA 95337</t>
  </si>
  <si>
    <t>2332 CLARENDON AVE MANTECA CA 95337</t>
  </si>
  <si>
    <t>2329 CLARENDON AVE MANTECA CA 95337</t>
  </si>
  <si>
    <t>1691 SAGE SPARROW AVE MANTECA CA 95337</t>
  </si>
  <si>
    <t>1659 SAGE SPARROW AVE MANTECA CA 95337</t>
  </si>
  <si>
    <t>1626 SAGE SPARROW AVE MANTECA CA 95337</t>
  </si>
  <si>
    <t>1662 SAGE SPARROW AVE MANTECA CA 95337</t>
  </si>
  <si>
    <t>2357 CORNWALL AVE MANTECA CA 95337</t>
  </si>
  <si>
    <t>2617 CLEVELAND PL MANTECA CA 95337</t>
  </si>
  <si>
    <t>2604 ADAMS LN MANTECA CA 95337</t>
  </si>
  <si>
    <t>2608 ADAMS LN MANTECA CA 95337</t>
  </si>
  <si>
    <t>2612 ADAMS LN MANTECA CA 95337</t>
  </si>
  <si>
    <t>2605 CLEVELAND PL MANTECA CA 95337</t>
  </si>
  <si>
    <t>251 GINA ST MANTECA CA 95337</t>
  </si>
  <si>
    <t>265 GINA ST MANTECA CA 95337</t>
  </si>
  <si>
    <t>2187 BRAVERY AVE MANTECA CA 95337</t>
  </si>
  <si>
    <t>2324 CLARENDON AVE MANTECA CA 95337</t>
  </si>
  <si>
    <t>2310 CLARENDON AVE MANTECA CA 95337</t>
  </si>
  <si>
    <t>2668 ALBERT WAY MANTECA CA 95337</t>
  </si>
  <si>
    <t>274 GINA ST MANTECA CA 95337</t>
  </si>
  <si>
    <t>256 GINA ST MANTECA CA 95337</t>
  </si>
  <si>
    <t>1726 GLADWALL AVE MANTECA CA 95337</t>
  </si>
  <si>
    <t>1710 GLADWALL AVE MANTECA CA 95337</t>
  </si>
  <si>
    <t>1692 GLADWALL AVE MANTECA CA 95337</t>
  </si>
  <si>
    <t>1670 GLADWALL AVE MANTECA CA 95337</t>
  </si>
  <si>
    <t>2302 CLARENDON AVE MANTECA CA 95337</t>
  </si>
  <si>
    <t>2307 CLARENDON AVE MANTECA CA 95337</t>
  </si>
  <si>
    <t>2646 ALBERT WAY MANTECA CA 95337</t>
  </si>
  <si>
    <t>2654 ALBERT WAY MANTECA CA 95337</t>
  </si>
  <si>
    <t>2621 GIANNA MARIE AVE MANTECA CA 95337</t>
  </si>
  <si>
    <t>2635 GIANNA MARIE AVE MANTECA CA 95337</t>
  </si>
  <si>
    <t>2315 CLARENDON AVE MANTECA CA 95337</t>
  </si>
  <si>
    <t>2602 STEPHEN ROBERT LN MANTECA CA 95337</t>
  </si>
  <si>
    <t>2614 STEPHEN ROBERT LN MANTECA CA 95337</t>
  </si>
  <si>
    <t>1326 MONO ST MANTECA CA 95337</t>
  </si>
  <si>
    <t>1314 MONO ST MANTECA CA 95337</t>
  </si>
  <si>
    <t>402 RINA DR MANTECA CA 95337</t>
  </si>
  <si>
    <t>2615 ADAMS LN MANTECA CA 95337</t>
  </si>
  <si>
    <t>414 POLK ST MANTECA CA 95337</t>
  </si>
  <si>
    <t>408 RINA DR MANTECA CA 95337</t>
  </si>
  <si>
    <t>2142 LEO ST MANTECA CA 95336</t>
  </si>
  <si>
    <t>1479 UNITED ST MANTECA CA 95337</t>
  </si>
  <si>
    <t>1471 UNITED ST MANTECA CA 95337</t>
  </si>
  <si>
    <t>2179 BRAVERY AVE MANTECA CA 95337</t>
  </si>
  <si>
    <t>2136 LEO ST MANTECA CA 95336</t>
  </si>
  <si>
    <t>2128 LEO ST MANTECA CA 95336</t>
  </si>
  <si>
    <t>1621 SAGE SPARROW AVE MANTECA CA 95337</t>
  </si>
  <si>
    <t>1698 SAGE SPARROW AVE MANTECA CA 95337</t>
  </si>
  <si>
    <t>1695 BANISTER LN MANTECA CA 95337</t>
  </si>
  <si>
    <t>1673 BANISTER LN MANTECA CA 95337</t>
  </si>
  <si>
    <t>2252 PILLSBURY RD MANTECA CA 95337</t>
  </si>
  <si>
    <t>2238 PILLSBURY RD MANTECA CA 95337</t>
  </si>
  <si>
    <t>2114 LEO ST MANTECA CA 95336</t>
  </si>
  <si>
    <t>2122 LEO ST MANTECA CA 95336</t>
  </si>
  <si>
    <t>2092 LEO ST MANTECA CA 95336</t>
  </si>
  <si>
    <t>2108 LEO ST MANTECA CA 95336</t>
  </si>
  <si>
    <t>1202 TANNEHILL DR MANTECA CA 95337</t>
  </si>
  <si>
    <t>1224 TANNEHILL DR MANTECA CA 95337</t>
  </si>
  <si>
    <t>1231 TANNEHILL DR MANTECA CA 95337</t>
  </si>
  <si>
    <t>1219 TANNEHILL DR MANTECA CA 95337</t>
  </si>
  <si>
    <t>MH</t>
  </si>
  <si>
    <t>SFD</t>
  </si>
  <si>
    <t>O</t>
  </si>
  <si>
    <t>24132061, 24132020, 24126004, &amp; 24126012</t>
  </si>
  <si>
    <t>2805, 2950 &amp; 3232 W. Woodward Ave</t>
  </si>
  <si>
    <t>Oakwood Landing Cerri &amp; Denali</t>
  </si>
  <si>
    <t>N</t>
  </si>
  <si>
    <t>Program H-I-1 FEE WAIVERS FOR AFFORDABLE HOUSING</t>
  </si>
  <si>
    <t xml:space="preserve">In special circumstances the City may waive certain City fees or provide other incentives for housing projects affordable to extremely low-, very low-, low- and moderate-income households. Where the City provides a funding program, waives fees, or provides other financial incentives, the City and developer shall enter into a development agreement defining the incentive and the obligation of the developer to provide housing affordable to low-, very low-, or extremely low-income households. The agreement shall provide for maintaining the affordability of the benefiting dwellings over time.  </t>
  </si>
  <si>
    <t>Ongoing as opportunities are available</t>
  </si>
  <si>
    <t>The City shall modify the sewer allocation system (i.e., Growth Management Program) to clarify that all affordable units are exempt, not just affordable units in developments that include 75 percent of the units as affordable. The City shall also expand the definition of infill developments to exempt infill projects up to the maximum density allowed by zoning. Additionally, the City shall modify the point rating system to award points for affordable rental projects not only for very low-income households, but also low- and extremely low-income households.</t>
  </si>
  <si>
    <t>FY 2015/16</t>
  </si>
  <si>
    <t>Complete</t>
  </si>
  <si>
    <t>Program H-I-3 PURSUE STATE AND FEDERAL FUNDING</t>
  </si>
  <si>
    <t>Program H-I-2 GROWTH MANAGEMENT ORDINANCE AND POINT RATING SYSTEM</t>
  </si>
  <si>
    <t>The City shall pursue appropriate State and Federal funding sources to support the efforts of non-profit and for-profit developers to meet new construction and rehabilitation needs of lower- and moderate-income households. The City shall also specifically target funding to address the needs of extremely low-income households. The City shall periodically update and review available housing programs to identify appropriate funding sources to meet Manteca’s housing needs.</t>
  </si>
  <si>
    <t>Review funding opportunities annually</t>
  </si>
  <si>
    <t>Program H-I-4 LAND ASSEMBLY</t>
  </si>
  <si>
    <t>The City shall continue to use its powers to assemble land that can be used as an incentive to facilitate development of lower-income housing projects at reduced costs. When assembling land, the City shall give preference to sites located close to amenities such as transit, schools, parks, grocery stores, and other services.</t>
  </si>
  <si>
    <t>Ongoing, as the opportunity arises</t>
  </si>
  <si>
    <t>Program H-I-5 Priority Sewer and Water for Affordable Housing</t>
  </si>
  <si>
    <t>The Growth Management Ordinance already provides an exemption for sewer allocations for affordable housing; however, the City shall adopt policies and procedures to provide priority water service for developments that include lower income housing units, consistent with State law (Government Code Section 65589.7).</t>
  </si>
  <si>
    <t>Program H-I-6           SECOND UNITS</t>
  </si>
  <si>
    <t>The City shall promote the development of second unit dwellings by posting information on the City’s website regarding permitting requirements, changes in State law, prototype plan sets, internet resources, “how to” manuals, and/or benefits of second unit dwellings to property owners and the community. The City shall review its development impact fee structure to assess whether fees for second units are appropriate and not a hindrance to the development of second units.</t>
  </si>
  <si>
    <t>FY 2015/2016; Ongoing</t>
  </si>
  <si>
    <t>Ongoing</t>
  </si>
  <si>
    <t>The City shall continue to maintain and make available to the public an inventory of vacant and underutilized residentially-zoned parcels. The City shall make the system user-friendly and aim to update the list on a monthly basis. The system shall be used to facilitate the assembly of infill parcels.</t>
  </si>
  <si>
    <t>Monthly</t>
  </si>
  <si>
    <t>Program H-I-7          VACANT AND UNDERUTILIZED RESIDENTIAL PARCEL INVENTORY</t>
  </si>
  <si>
    <t>Program H-I-8  APPROVED PROJECT INVENTORY</t>
  </si>
  <si>
    <t>The City shall continue to maintain and make available to the public a list of approved residential projects (i.e., Residential Activity Report) and a list of the housing built by type and affordability categories. The City shall make the system user-friendly and aim to update the lists on a monthly basis.</t>
  </si>
  <si>
    <t>Program H-I-9           ANNEXATION</t>
  </si>
  <si>
    <t>While the City currently (2015) has an adequate supply of residentially-zoned land, the City shall periodically review the supply of land zoned for residential use and shall initiate an annexation program when the available supply of land is less than 120 percent of the projected eight-year housing need.</t>
  </si>
  <si>
    <t>Program H-I-10           PERMIT PROCESS AND DEVELOPMENT FEE SCHEDULE</t>
  </si>
  <si>
    <t>The City shall evaluate the effect of the existing and proposed rates on the cost of new housing when revising the City’s permit processing and development fee structure.</t>
  </si>
  <si>
    <t>Every five years (2015, 2020)</t>
  </si>
  <si>
    <t>Program H-I-11                       REVIEW MULTIFAMILY PARKING STANDARDS</t>
  </si>
  <si>
    <t>The City shall review parking standards for multifamily uses and consider modifying the requirements to be based on the number of bedrooms to reduce parking requirements for smaller units (e.g., studio and one-bedroom units).</t>
  </si>
  <si>
    <t>Program H-I-12                       CBDG FUNDS FOR AFFORDABLE HOUSING PRESERVATION</t>
  </si>
  <si>
    <t>The City shall continue to participate in the San Joaquin County Community Development Block Grant (CDBG) program and annually seek CDBG funding for City projects and programs that support the preservation and maintenance of affordable housing. In the alternative the City may apply for direct allocation funds under the State CDBG program. Housing objectives shall be a high priority in the use of CDBG funds.</t>
  </si>
  <si>
    <t>Annually</t>
  </si>
  <si>
    <t>Program H-I-13           Code Enforcement</t>
  </si>
  <si>
    <t>The City shall continue to encourage the rehabilitation of substandard residential properties by homeowners and landlords, using the Code Enforcement program when necessary, to improve overall housing quality and conditions in the city.</t>
  </si>
  <si>
    <t>Program H-I-14  PRESERVE AT-RISK UNITS</t>
  </si>
  <si>
    <t>The City shall maintain contact with the operators of at-risk affordable housing (i.e., affordable projects that could convert to market rate within 10 years) to ensure the preservation of affordable units. The City shall provide technical assistance to potential purchasers of at-risk affordable housing, including non-profits, developers, and tenants to help preserve affordable housing in Manteca. Technical assistance could include connecting at-risk housing project owners with funding agencies or service providers to extend the affordability of the housing. In the event a project is determined to be at-risk of converting to market rate housing, the City shall ensure the owner has met the tenant noticing requirements as set forth in California Government Code Sections 65863.10 and 65863.11. The City shall ensure that tenants are informed of their eligibility to obtain special Housing Choice Vouchers for tenants of converted HUD properties.</t>
  </si>
  <si>
    <t>The City shall pursue State and Federal funds to support existing emergency shelters and transitional housing with maintenance and operation costs.</t>
  </si>
  <si>
    <t>Pursue funding two times in planning period, based on available funding</t>
  </si>
  <si>
    <t>Program H-I-15                       SUPPORT FOR HOMELESS SHELTERS AND TRANSITIONAL  HOUSING</t>
  </si>
  <si>
    <t>Program H-I-16           PUBLICIZING REASONABLE ACCOMMODATION</t>
  </si>
  <si>
    <t>The City shall prepare and maintain an up-to-date public information brochure on reasonable accommodation for persons with disabilities and provide that information on the City’s website.</t>
  </si>
  <si>
    <t>Post on website by 2017</t>
  </si>
  <si>
    <t>Updating</t>
  </si>
  <si>
    <t>Program H-I-17           HOUSING FOR PERSONS WITH DISABILITIES</t>
  </si>
  <si>
    <t xml:space="preserve">The City shall support funding applications for County, State, and Federal funding for the construction and rehabilitation of supportive housing for persons with disabilities, including developmental disabilities. </t>
  </si>
  <si>
    <t>As opportunities become available</t>
  </si>
  <si>
    <t>Program H-I-18           SAN JOAQUIN FAIR HOUSING PROGRAM</t>
  </si>
  <si>
    <t>The City shall post and distribute information on the enforcement program of the State Fair Employment and Housing Commission and the services of the San Joaquin Fair Housing Association. The City shall coordinate with the San Joaquin Fair Housing Association for administration of a fair housing program. The City shall annually review the activities of the San Joaquin Fair Housing Association to ensure that it is meeting the City’s fair housing objectives and to evaluate its cost effectiveness. The City may establish and administer its own fair housing program. The City shall distribute information provided by the San Joaquin Fair Housing Association (including brochures, flyers, posters, and similar publications) in public locations throughout the city, including the Community Development Department Office, Administration Office, libraries, and the senior center. In addition, the Community Development Department shall have such information available on the City website and distribute it to churches, developers, non-profit agencies, and others who request it. Information shall be provided in languages other than English where appropriate.</t>
  </si>
  <si>
    <t>Program H-I-19           ENERGY EFFICIENCY OPPORTUNITIES</t>
  </si>
  <si>
    <t>The City shall continue to post and distribute information on currently available weatherization programs. The City shall also produce and distribute information regarding Title 24, green building, durable materials and designs, innovative building construction techniques and materials, land use and circulation patterns, water conservation, and renewable energy opportunities.</t>
  </si>
  <si>
    <t>Program H-I-20           BUILDING CODES</t>
  </si>
  <si>
    <t>The City shall ensure that local building codes are consistent with state mandated or recommended green building standards.</t>
  </si>
  <si>
    <t>Program H-I-21                       HOUSING ELEMENT IMPLEMENTATION REPORTING</t>
  </si>
  <si>
    <t xml:space="preserve">The City shall review and report on the implementation of Housing Element programs to the Department of Housing and Community Development (HCD) using a format provided by HCD. </t>
  </si>
  <si>
    <t xml:space="preserve">Mobile Home Product Type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</si>
</sst>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m/d/yy;@"/>
    <numFmt numFmtId="165" formatCode="_(* #,##0_);_(* \(#,##0\);_(* &quot;-&quot;??_);_(@_)"/>
    <numFmt numFmtId="166" formatCode="[&lt;=9999999]###\-####;\(###\)\ ###\-####"/>
    <numFmt numFmtId="167" formatCode="00000"/>
    <numFmt numFmtId="168" formatCode="mm/dd/yy;@"/>
  </numFmts>
  <fonts count="43" x14ac:knownFonts="1">
    <font>
      <sz val="11"/>
      <color theme="1"/>
      <name val="Calibri"/>
      <family val="2"/>
      <scheme val="minor"/>
    </font>
    <font>
      <b/>
      <sz val="8"/>
      <color theme="1"/>
      <name val="Arial"/>
      <family val="2"/>
    </font>
    <font>
      <b/>
      <sz val="10"/>
      <color theme="1"/>
      <name val="Arial"/>
      <family val="2"/>
    </font>
    <font>
      <sz val="10"/>
      <color theme="1"/>
      <name val="Arial"/>
      <family val="2"/>
    </font>
    <font>
      <sz val="8"/>
      <color theme="1"/>
      <name val="Arial"/>
      <family val="2"/>
    </font>
    <font>
      <b/>
      <sz val="12"/>
      <color theme="1"/>
      <name val="Arial"/>
      <family val="2"/>
    </font>
    <font>
      <b/>
      <sz val="16"/>
      <color theme="1"/>
      <name val="Arial"/>
      <family val="2"/>
    </font>
    <font>
      <b/>
      <i/>
      <sz val="16"/>
      <color theme="1"/>
      <name val="Arial"/>
      <family val="2"/>
    </font>
    <font>
      <sz val="12"/>
      <color theme="1"/>
      <name val="Arial"/>
      <family val="2"/>
    </font>
    <font>
      <b/>
      <sz val="10"/>
      <name val="Arial"/>
      <family val="2"/>
    </font>
    <font>
      <b/>
      <u/>
      <sz val="10"/>
      <color theme="1"/>
      <name val="Arial"/>
      <family val="2"/>
    </font>
    <font>
      <b/>
      <u/>
      <sz val="10"/>
      <name val="Arial"/>
      <family val="2"/>
    </font>
    <font>
      <sz val="8"/>
      <name val="Arial"/>
      <family val="2"/>
    </font>
    <font>
      <sz val="11"/>
      <color theme="1"/>
      <name val="Arial"/>
      <family val="2"/>
    </font>
    <font>
      <sz val="16"/>
      <color theme="1"/>
      <name val="Arial"/>
      <family val="2"/>
    </font>
    <font>
      <sz val="14"/>
      <color theme="1"/>
      <name val="Arial"/>
      <family val="2"/>
    </font>
    <font>
      <u/>
      <sz val="14"/>
      <color theme="1"/>
      <name val="Arial"/>
      <family val="2"/>
    </font>
    <font>
      <b/>
      <sz val="11"/>
      <color theme="1"/>
      <name val="Arial"/>
      <family val="2"/>
    </font>
    <font>
      <b/>
      <sz val="14"/>
      <color theme="1"/>
      <name val="Arial"/>
      <family val="2"/>
    </font>
    <font>
      <b/>
      <vertAlign val="superscript"/>
      <sz val="10"/>
      <color theme="1"/>
      <name val="Arial"/>
      <family val="2"/>
    </font>
    <font>
      <b/>
      <sz val="15"/>
      <color theme="3"/>
      <name val="Calibri"/>
      <family val="2"/>
      <scheme val="minor"/>
    </font>
    <font>
      <sz val="11"/>
      <name val="Arial"/>
      <family val="2"/>
    </font>
    <font>
      <b/>
      <sz val="13"/>
      <name val="Arial"/>
      <family val="2"/>
    </font>
    <font>
      <sz val="10"/>
      <color indexed="8"/>
      <name val="Arial"/>
      <family val="2"/>
    </font>
    <font>
      <b/>
      <sz val="9"/>
      <color rgb="FFFF0000"/>
      <name val="Arial"/>
      <family val="2"/>
    </font>
    <font>
      <sz val="10"/>
      <color indexed="8"/>
      <name val="Arial"/>
      <family val="2"/>
    </font>
    <font>
      <sz val="9"/>
      <name val="Arial"/>
      <family val="2"/>
    </font>
    <font>
      <sz val="9"/>
      <color theme="1"/>
      <name val="Arial"/>
      <family val="2"/>
    </font>
    <font>
      <b/>
      <sz val="9"/>
      <name val="Arial"/>
      <family val="2"/>
    </font>
    <font>
      <u/>
      <sz val="11"/>
      <color theme="1"/>
      <name val="Arial"/>
      <family val="2"/>
    </font>
    <font>
      <b/>
      <sz val="18"/>
      <color theme="1"/>
      <name val="Arial"/>
      <family val="2"/>
    </font>
    <font>
      <sz val="28"/>
      <name val="Arial"/>
      <family val="2"/>
    </font>
    <font>
      <sz val="10"/>
      <color indexed="8"/>
      <name val="Arial"/>
      <family val="2"/>
    </font>
    <font>
      <sz val="10"/>
      <name val="Arial"/>
      <family val="2"/>
    </font>
    <font>
      <i/>
      <sz val="10"/>
      <color theme="1"/>
      <name val="Arial"/>
      <family val="2"/>
    </font>
    <font>
      <sz val="10"/>
      <color theme="0"/>
      <name val="Arial"/>
      <family val="2"/>
    </font>
    <font>
      <u/>
      <sz val="11"/>
      <color theme="10"/>
      <name val="Calibri"/>
      <family val="2"/>
      <scheme val="minor"/>
    </font>
    <font>
      <i/>
      <sz val="11"/>
      <color theme="1"/>
      <name val="Arial"/>
      <family val="2"/>
    </font>
    <font>
      <u/>
      <sz val="11"/>
      <color theme="10"/>
      <name val="Arial"/>
      <family val="2"/>
    </font>
    <font>
      <b/>
      <sz val="12"/>
      <color rgb="FF2F5496"/>
      <name val="Arial"/>
      <family val="2"/>
    </font>
    <font>
      <sz val="22"/>
      <color theme="1"/>
      <name val="Arial"/>
      <family val="2"/>
    </font>
    <font>
      <sz val="10"/>
      <color rgb="FF000000"/>
      <name val="Arial"/>
      <family val="2"/>
    </font>
    <font>
      <sz val="10"/>
      <color rgb="FF222222"/>
      <name val="Arial"/>
      <family val="2"/>
    </font>
  </fonts>
  <fills count="19">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9" tint="0.39997558519241921"/>
        <bgColor indexed="64"/>
      </patternFill>
    </fill>
    <fill>
      <patternFill patternType="solid">
        <fgColor rgb="FFFFFF99"/>
        <bgColor indexed="64"/>
      </patternFill>
    </fill>
    <fill>
      <patternFill patternType="solid">
        <fgColor rgb="FFFFCC66"/>
        <bgColor indexed="64"/>
      </patternFill>
    </fill>
    <fill>
      <patternFill patternType="solid">
        <fgColor theme="2"/>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lightUp">
        <fgColor auto="1"/>
      </patternFill>
    </fill>
    <fill>
      <patternFill patternType="lightUp">
        <bgColor theme="2" tint="-9.9978637043366805E-2"/>
      </patternFill>
    </fill>
    <fill>
      <patternFill patternType="lightUp">
        <bgColor theme="0" tint="-0.249977111117893"/>
      </patternFill>
    </fill>
    <fill>
      <patternFill patternType="solid">
        <fgColor rgb="FFFFC000"/>
        <bgColor indexed="64"/>
      </patternFill>
    </fill>
  </fills>
  <borders count="5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thin">
        <color auto="1"/>
      </bottom>
      <diagonal/>
    </border>
    <border>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top style="double">
        <color auto="1"/>
      </top>
      <bottom style="medium">
        <color auto="1"/>
      </bottom>
      <diagonal/>
    </border>
    <border>
      <left/>
      <right style="thin">
        <color auto="1"/>
      </right>
      <top style="double">
        <color auto="1"/>
      </top>
      <bottom style="medium">
        <color auto="1"/>
      </bottom>
      <diagonal/>
    </border>
    <border>
      <left style="thin">
        <color auto="1"/>
      </left>
      <right style="medium">
        <color auto="1"/>
      </right>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right/>
      <top style="medium">
        <color auto="1"/>
      </top>
      <bottom/>
      <diagonal/>
    </border>
    <border>
      <left style="thin">
        <color auto="1"/>
      </left>
      <right style="thin">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thick">
        <color theme="4"/>
      </bottom>
      <diagonal/>
    </border>
    <border>
      <left/>
      <right/>
      <top/>
      <bottom style="thick">
        <color auto="1"/>
      </bottom>
      <diagonal/>
    </border>
    <border>
      <left/>
      <right style="thin">
        <color auto="1"/>
      </right>
      <top style="double">
        <color auto="1"/>
      </top>
      <bottom/>
      <diagonal/>
    </border>
  </borders>
  <cellStyleXfs count="8">
    <xf numFmtId="0" fontId="0" fillId="0" borderId="0"/>
    <xf numFmtId="0" fontId="20" fillId="0" borderId="52" applyNumberFormat="0" applyFill="0" applyAlignment="0" applyProtection="0"/>
    <xf numFmtId="0" fontId="23" fillId="0" borderId="0">
      <alignment vertical="top"/>
    </xf>
    <xf numFmtId="43" fontId="25" fillId="0" borderId="0" applyFont="0" applyFill="0" applyBorder="0" applyAlignment="0" applyProtection="0">
      <alignment vertical="top"/>
    </xf>
    <xf numFmtId="0" fontId="32" fillId="0" borderId="0">
      <alignment vertical="top"/>
    </xf>
    <xf numFmtId="43" fontId="23" fillId="0" borderId="0" applyFont="0" applyFill="0" applyBorder="0" applyAlignment="0" applyProtection="0">
      <alignment vertical="top"/>
    </xf>
    <xf numFmtId="9" fontId="23" fillId="0" borderId="0" applyFont="0" applyFill="0" applyBorder="0" applyAlignment="0" applyProtection="0">
      <alignment vertical="top"/>
    </xf>
    <xf numFmtId="0" fontId="36" fillId="0" borderId="0" applyNumberFormat="0" applyFill="0" applyBorder="0" applyAlignment="0" applyProtection="0"/>
  </cellStyleXfs>
  <cellXfs count="446">
    <xf numFmtId="0" fontId="0" fillId="0" borderId="0" xfId="0"/>
    <xf numFmtId="0" fontId="2" fillId="0" borderId="0" xfId="0" applyFont="1" applyAlignment="1">
      <alignment wrapText="1"/>
    </xf>
    <xf numFmtId="0" fontId="3" fillId="0" borderId="0" xfId="0" applyFont="1" applyAlignment="1">
      <alignment wrapText="1"/>
    </xf>
    <xf numFmtId="0" fontId="6" fillId="0" borderId="0" xfId="0" applyFont="1" applyAlignment="1">
      <alignment wrapText="1"/>
    </xf>
    <xf numFmtId="0" fontId="7" fillId="0" borderId="0" xfId="0" applyFont="1" applyAlignment="1">
      <alignment wrapText="1"/>
    </xf>
    <xf numFmtId="0" fontId="3" fillId="0" borderId="0" xfId="0" applyFont="1" applyAlignment="1">
      <alignment horizontal="center" vertical="center" wrapText="1"/>
    </xf>
    <xf numFmtId="0" fontId="5" fillId="0" borderId="0" xfId="0" applyFont="1" applyAlignment="1">
      <alignment wrapText="1"/>
    </xf>
    <xf numFmtId="14" fontId="3" fillId="0" borderId="0" xfId="0" applyNumberFormat="1" applyFont="1" applyAlignment="1">
      <alignment horizontal="center" wrapText="1"/>
    </xf>
    <xf numFmtId="2" fontId="3" fillId="0" borderId="0" xfId="0" applyNumberFormat="1" applyFont="1" applyAlignment="1">
      <alignment horizontal="center" wrapText="1"/>
    </xf>
    <xf numFmtId="14" fontId="3" fillId="0" borderId="0" xfId="0" applyNumberFormat="1" applyFont="1" applyAlignment="1">
      <alignment wrapText="1"/>
    </xf>
    <xf numFmtId="0" fontId="2" fillId="0" borderId="0" xfId="0" applyFont="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2" fillId="4" borderId="1" xfId="0" applyFont="1" applyFill="1" applyBorder="1" applyAlignment="1">
      <alignment horizontal="center" vertical="center" wrapText="1"/>
    </xf>
    <xf numFmtId="0" fontId="0" fillId="0" borderId="0" xfId="0" applyAlignment="1">
      <alignment wrapText="1"/>
    </xf>
    <xf numFmtId="0" fontId="2" fillId="2" borderId="6" xfId="0" applyFont="1" applyFill="1" applyBorder="1" applyAlignment="1">
      <alignment horizontal="center" vertical="center" wrapText="1"/>
    </xf>
    <xf numFmtId="0" fontId="13" fillId="0" borderId="0" xfId="0" applyFont="1"/>
    <xf numFmtId="0" fontId="3" fillId="0" borderId="0" xfId="0" applyFont="1"/>
    <xf numFmtId="0" fontId="8" fillId="0" borderId="0" xfId="0" applyFont="1"/>
    <xf numFmtId="0" fontId="8" fillId="0" borderId="0" xfId="0" applyFont="1" applyAlignment="1">
      <alignment vertical="top" wrapText="1"/>
    </xf>
    <xf numFmtId="0" fontId="8" fillId="0" borderId="0" xfId="0" applyFont="1" applyAlignment="1">
      <alignment vertical="center" wrapText="1"/>
    </xf>
    <xf numFmtId="0" fontId="8" fillId="0" borderId="0" xfId="0" applyFont="1" applyAlignment="1">
      <alignment wrapText="1"/>
    </xf>
    <xf numFmtId="0" fontId="6" fillId="0" borderId="0" xfId="0" applyFont="1" applyAlignment="1">
      <alignment horizontal="center" vertical="center" wrapText="1"/>
    </xf>
    <xf numFmtId="0" fontId="15" fillId="0" borderId="0" xfId="0" applyFont="1"/>
    <xf numFmtId="0" fontId="15" fillId="0" borderId="0" xfId="0" applyFont="1" applyAlignment="1">
      <alignment wrapText="1"/>
    </xf>
    <xf numFmtId="0" fontId="15" fillId="0" borderId="0" xfId="0" applyFont="1" applyAlignment="1">
      <alignment horizontal="left" wrapText="1"/>
    </xf>
    <xf numFmtId="0" fontId="16" fillId="0" borderId="0" xfId="0" applyFont="1" applyAlignment="1">
      <alignment wrapText="1"/>
    </xf>
    <xf numFmtId="0" fontId="15" fillId="0" borderId="1" xfId="0" applyFont="1" applyBorder="1"/>
    <xf numFmtId="0" fontId="15" fillId="0" borderId="1" xfId="0" applyFont="1" applyBorder="1" applyAlignment="1">
      <alignment vertical="center"/>
    </xf>
    <xf numFmtId="0" fontId="15" fillId="0" borderId="27" xfId="0" applyFont="1" applyBorder="1" applyAlignment="1">
      <alignment vertical="center"/>
    </xf>
    <xf numFmtId="0" fontId="15" fillId="0" borderId="27" xfId="0" applyFont="1" applyBorder="1"/>
    <xf numFmtId="0" fontId="15" fillId="0" borderId="36" xfId="0" applyFont="1" applyBorder="1"/>
    <xf numFmtId="0" fontId="15" fillId="0" borderId="36" xfId="0" applyFont="1" applyBorder="1" applyAlignment="1">
      <alignment vertical="center"/>
    </xf>
    <xf numFmtId="14" fontId="0" fillId="0" borderId="0" xfId="0" applyNumberFormat="1"/>
    <xf numFmtId="0" fontId="21" fillId="0" borderId="0" xfId="0" applyFont="1" applyAlignment="1">
      <alignment wrapText="1"/>
    </xf>
    <xf numFmtId="0" fontId="21" fillId="9" borderId="14" xfId="0" applyFont="1" applyFill="1" applyBorder="1" applyAlignment="1">
      <alignment wrapText="1"/>
    </xf>
    <xf numFmtId="0" fontId="21" fillId="9" borderId="1" xfId="0" applyFont="1" applyFill="1" applyBorder="1" applyAlignment="1">
      <alignment wrapText="1"/>
    </xf>
    <xf numFmtId="0" fontId="21" fillId="4" borderId="1" xfId="0" applyFont="1" applyFill="1" applyBorder="1"/>
    <xf numFmtId="14" fontId="0" fillId="0" borderId="0" xfId="0" applyNumberFormat="1" applyAlignment="1">
      <alignment wrapText="1"/>
    </xf>
    <xf numFmtId="0" fontId="22" fillId="0" borderId="0" xfId="1" applyFont="1" applyBorder="1" applyAlignment="1">
      <alignment wrapText="1"/>
    </xf>
    <xf numFmtId="0" fontId="22" fillId="9" borderId="14" xfId="1" applyFont="1" applyFill="1" applyBorder="1" applyAlignment="1">
      <alignment wrapText="1"/>
    </xf>
    <xf numFmtId="0" fontId="22" fillId="9" borderId="1" xfId="1" applyFont="1" applyFill="1" applyBorder="1" applyAlignment="1">
      <alignment wrapText="1"/>
    </xf>
    <xf numFmtId="0" fontId="22" fillId="4" borderId="1" xfId="1" applyFont="1" applyFill="1" applyBorder="1" applyAlignment="1">
      <alignment wrapText="1"/>
    </xf>
    <xf numFmtId="0" fontId="23" fillId="0" borderId="0" xfId="2" applyAlignment="1"/>
    <xf numFmtId="3" fontId="24" fillId="0" borderId="1" xfId="2" applyNumberFormat="1" applyFont="1" applyBorder="1" applyAlignment="1">
      <alignment wrapText="1"/>
    </xf>
    <xf numFmtId="165" fontId="24" fillId="0" borderId="1" xfId="3" applyNumberFormat="1" applyFont="1" applyBorder="1" applyAlignment="1"/>
    <xf numFmtId="0" fontId="26" fillId="0" borderId="0" xfId="2" applyFont="1" applyAlignment="1"/>
    <xf numFmtId="0" fontId="24" fillId="0" borderId="0" xfId="2" applyFont="1" applyAlignment="1"/>
    <xf numFmtId="3" fontId="26" fillId="10" borderId="1" xfId="2" applyNumberFormat="1" applyFont="1" applyFill="1" applyBorder="1" applyAlignment="1">
      <alignment wrapText="1"/>
    </xf>
    <xf numFmtId="165" fontId="26" fillId="0" borderId="1" xfId="3" applyNumberFormat="1" applyFont="1" applyBorder="1" applyAlignment="1"/>
    <xf numFmtId="0" fontId="23" fillId="0" borderId="1" xfId="2" applyBorder="1" applyAlignment="1">
      <alignment wrapText="1"/>
    </xf>
    <xf numFmtId="0" fontId="23" fillId="0" borderId="1" xfId="2" applyBorder="1" applyAlignment="1"/>
    <xf numFmtId="165" fontId="26" fillId="4" borderId="1" xfId="3" applyNumberFormat="1" applyFont="1" applyFill="1" applyBorder="1" applyAlignment="1"/>
    <xf numFmtId="0" fontId="26" fillId="4" borderId="0" xfId="2" applyFont="1" applyFill="1" applyAlignment="1"/>
    <xf numFmtId="3" fontId="26" fillId="0" borderId="1" xfId="2" applyNumberFormat="1" applyFont="1" applyBorder="1" applyAlignment="1">
      <alignment wrapText="1"/>
    </xf>
    <xf numFmtId="0" fontId="23" fillId="10" borderId="1" xfId="2" applyFill="1" applyBorder="1" applyAlignment="1"/>
    <xf numFmtId="3" fontId="27" fillId="0" borderId="1" xfId="2" applyNumberFormat="1" applyFont="1" applyBorder="1" applyAlignment="1">
      <alignment horizontal="center" vertical="center" wrapText="1"/>
    </xf>
    <xf numFmtId="0" fontId="27" fillId="0" borderId="1" xfId="2" applyFont="1" applyBorder="1" applyAlignment="1">
      <alignment horizontal="center" vertical="center" wrapText="1"/>
    </xf>
    <xf numFmtId="3" fontId="23" fillId="0" borderId="1" xfId="2" applyNumberFormat="1" applyBorder="1" applyAlignment="1"/>
    <xf numFmtId="0" fontId="23" fillId="0" borderId="12" xfId="2" applyBorder="1" applyAlignment="1"/>
    <xf numFmtId="3" fontId="28" fillId="10" borderId="14" xfId="2" applyNumberFormat="1" applyFont="1" applyFill="1" applyBorder="1" applyAlignment="1">
      <alignment horizontal="center" wrapText="1"/>
    </xf>
    <xf numFmtId="3" fontId="28" fillId="10" borderId="1" xfId="2" applyNumberFormat="1" applyFont="1" applyFill="1" applyBorder="1" applyAlignment="1">
      <alignment horizontal="center" wrapText="1"/>
    </xf>
    <xf numFmtId="0" fontId="28" fillId="0" borderId="0" xfId="2" applyFont="1" applyAlignment="1"/>
    <xf numFmtId="0" fontId="28" fillId="0" borderId="53" xfId="2" applyFont="1" applyBorder="1" applyAlignment="1"/>
    <xf numFmtId="0" fontId="2" fillId="2" borderId="3"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5" borderId="3" xfId="0" applyFont="1" applyFill="1" applyBorder="1" applyAlignment="1">
      <alignment horizontal="center" vertical="center" wrapText="1"/>
    </xf>
    <xf numFmtId="0" fontId="3" fillId="0" borderId="0" xfId="0" applyFont="1" applyAlignment="1" applyProtection="1">
      <alignment wrapText="1"/>
      <protection locked="0"/>
    </xf>
    <xf numFmtId="0" fontId="5" fillId="0" borderId="0" xfId="0" applyFont="1" applyAlignment="1">
      <alignment vertical="center" wrapText="1"/>
    </xf>
    <xf numFmtId="0" fontId="3" fillId="4" borderId="9" xfId="0" applyFont="1" applyFill="1" applyBorder="1"/>
    <xf numFmtId="0" fontId="5" fillId="0" borderId="1" xfId="0" applyFont="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5" fillId="0" borderId="0" xfId="0" applyFont="1" applyAlignment="1" applyProtection="1">
      <alignment wrapText="1"/>
      <protection locked="0"/>
    </xf>
    <xf numFmtId="0" fontId="4" fillId="0" borderId="0" xfId="0" applyFont="1" applyAlignment="1" applyProtection="1">
      <alignment wrapText="1"/>
      <protection locked="0"/>
    </xf>
    <xf numFmtId="0" fontId="1" fillId="0" borderId="0" xfId="0" applyFont="1" applyAlignment="1" applyProtection="1">
      <alignment wrapText="1"/>
      <protection locked="0"/>
    </xf>
    <xf numFmtId="0" fontId="5"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0" fontId="2" fillId="0" borderId="1" xfId="0" applyFont="1" applyBorder="1" applyAlignment="1">
      <alignment horizontal="center" wrapText="1"/>
    </xf>
    <xf numFmtId="0" fontId="3" fillId="3" borderId="1" xfId="0" applyFont="1" applyFill="1" applyBorder="1" applyAlignment="1">
      <alignment horizontal="center" wrapText="1"/>
    </xf>
    <xf numFmtId="0" fontId="0" fillId="0" borderId="0" xfId="0" applyAlignment="1">
      <alignment vertical="center"/>
    </xf>
    <xf numFmtId="0" fontId="3" fillId="0" borderId="9" xfId="0" applyFont="1" applyBorder="1"/>
    <xf numFmtId="0" fontId="2" fillId="2" borderId="2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2" fillId="3" borderId="32" xfId="0" applyFont="1" applyFill="1" applyBorder="1" applyAlignment="1">
      <alignment horizontal="center" vertical="center" wrapText="1"/>
    </xf>
    <xf numFmtId="49" fontId="12" fillId="0" borderId="0" xfId="0" applyNumberFormat="1" applyFont="1" applyAlignment="1">
      <alignment horizontal="center" vertical="center" wrapText="1"/>
    </xf>
    <xf numFmtId="0" fontId="6" fillId="0" borderId="0" xfId="0" applyFont="1" applyAlignment="1">
      <alignment horizontal="center" wrapText="1"/>
    </xf>
    <xf numFmtId="0" fontId="2" fillId="0" borderId="0" xfId="0" applyFont="1" applyAlignment="1">
      <alignment horizontal="center" wrapText="1"/>
    </xf>
    <xf numFmtId="0" fontId="3" fillId="3" borderId="1" xfId="0" applyFont="1" applyFill="1" applyBorder="1" applyAlignment="1">
      <alignment horizontal="center" vertical="center" wrapText="1"/>
    </xf>
    <xf numFmtId="0" fontId="14" fillId="0" borderId="0" xfId="0" applyFont="1" applyAlignment="1">
      <alignment horizontal="center" wrapText="1"/>
    </xf>
    <xf numFmtId="0" fontId="2" fillId="0" borderId="1" xfId="0" applyFont="1" applyBorder="1" applyAlignment="1">
      <alignment wrapText="1"/>
    </xf>
    <xf numFmtId="0" fontId="3" fillId="0" borderId="0" xfId="0" applyFont="1" applyAlignment="1">
      <alignment horizontal="center" wrapText="1"/>
    </xf>
    <xf numFmtId="0" fontId="3" fillId="0" borderId="2" xfId="0" applyFont="1" applyBorder="1" applyAlignment="1">
      <alignment horizontal="left"/>
    </xf>
    <xf numFmtId="0" fontId="3" fillId="0" borderId="0" xfId="0" applyFont="1" applyAlignment="1">
      <alignment horizontal="left" wrapText="1"/>
    </xf>
    <xf numFmtId="0" fontId="2" fillId="0" borderId="16" xfId="0" applyFont="1" applyBorder="1" applyAlignment="1">
      <alignment horizontal="center" vertical="center" wrapText="1"/>
    </xf>
    <xf numFmtId="0" fontId="2" fillId="4" borderId="14" xfId="0" applyFont="1" applyFill="1" applyBorder="1" applyAlignment="1">
      <alignment horizontal="center" vertical="center" wrapText="1"/>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8" fillId="0" borderId="0" xfId="0" applyFont="1" applyAlignment="1" applyProtection="1">
      <alignment horizontal="center" wrapText="1"/>
      <protection locked="0"/>
    </xf>
    <xf numFmtId="0" fontId="18" fillId="0" borderId="15" xfId="0" applyFont="1" applyBorder="1" applyAlignment="1" applyProtection="1">
      <alignment horizontal="center" wrapText="1"/>
      <protection locked="0"/>
    </xf>
    <xf numFmtId="0" fontId="2" fillId="0" borderId="1" xfId="0" applyFont="1" applyBorder="1" applyAlignment="1" applyProtection="1">
      <alignment horizontal="center" vertical="center" wrapText="1"/>
      <protection locked="0"/>
    </xf>
    <xf numFmtId="0" fontId="6" fillId="4" borderId="0" xfId="0" applyFont="1" applyFill="1" applyAlignment="1">
      <alignment horizontal="center" wrapText="1"/>
    </xf>
    <xf numFmtId="0" fontId="6" fillId="0" borderId="0" xfId="0" applyFont="1" applyAlignment="1">
      <alignment horizontal="center"/>
    </xf>
    <xf numFmtId="0" fontId="7" fillId="4" borderId="0" xfId="0" applyFont="1" applyFill="1" applyAlignment="1">
      <alignment horizontal="center" wrapText="1"/>
    </xf>
    <xf numFmtId="0" fontId="7" fillId="0" borderId="0" xfId="0" applyFont="1" applyAlignment="1">
      <alignment horizontal="center"/>
    </xf>
    <xf numFmtId="0" fontId="31" fillId="0" borderId="0" xfId="0" applyFont="1"/>
    <xf numFmtId="0" fontId="3" fillId="3" borderId="1" xfId="0" applyFont="1" applyFill="1" applyBorder="1" applyAlignment="1">
      <alignment horizontal="right" wrapText="1"/>
    </xf>
    <xf numFmtId="0" fontId="32" fillId="0" borderId="0" xfId="4">
      <alignment vertical="top"/>
    </xf>
    <xf numFmtId="0" fontId="32" fillId="8" borderId="1" xfId="4" applyFill="1" applyBorder="1" applyAlignment="1">
      <alignment horizontal="center" vertical="center" wrapText="1"/>
    </xf>
    <xf numFmtId="0" fontId="32" fillId="11" borderId="1" xfId="4" applyFill="1" applyBorder="1" applyAlignment="1">
      <alignment horizontal="center" vertical="center" wrapText="1"/>
    </xf>
    <xf numFmtId="0" fontId="32" fillId="9" borderId="1" xfId="4" applyFill="1" applyBorder="1" applyAlignment="1">
      <alignment horizontal="center" vertical="center" wrapText="1"/>
    </xf>
    <xf numFmtId="0" fontId="32" fillId="12" borderId="1" xfId="4" applyFill="1" applyBorder="1" applyAlignment="1">
      <alignment horizontal="center" vertical="center" wrapText="1"/>
    </xf>
    <xf numFmtId="0" fontId="32" fillId="13" borderId="1" xfId="4" applyFill="1" applyBorder="1" applyAlignment="1">
      <alignment horizontal="center" vertical="center" wrapText="1"/>
    </xf>
    <xf numFmtId="0" fontId="23" fillId="8" borderId="1" xfId="4" applyFont="1" applyFill="1" applyBorder="1" applyAlignment="1">
      <alignment horizontal="center" vertical="center" wrapText="1"/>
    </xf>
    <xf numFmtId="3" fontId="33" fillId="11" borderId="1" xfId="4" applyNumberFormat="1" applyFont="1" applyFill="1" applyBorder="1" applyAlignment="1">
      <alignment horizontal="center" vertical="center" wrapText="1"/>
    </xf>
    <xf numFmtId="0" fontId="33" fillId="9" borderId="1" xfId="4" applyFont="1" applyFill="1" applyBorder="1" applyAlignment="1">
      <alignment horizontal="center" vertical="center" wrapText="1"/>
    </xf>
    <xf numFmtId="0" fontId="33" fillId="12" borderId="1" xfId="4" applyFont="1" applyFill="1" applyBorder="1" applyAlignment="1">
      <alignment horizontal="center" vertical="center" wrapText="1"/>
    </xf>
    <xf numFmtId="0" fontId="33" fillId="13" borderId="1" xfId="4" applyFont="1" applyFill="1" applyBorder="1" applyAlignment="1">
      <alignment horizontal="center" vertical="center" wrapText="1"/>
    </xf>
    <xf numFmtId="3" fontId="32" fillId="0" borderId="0" xfId="5" applyNumberFormat="1" applyFont="1">
      <alignment vertical="top"/>
    </xf>
    <xf numFmtId="1" fontId="23" fillId="0" borderId="0" xfId="4" applyNumberFormat="1" applyFont="1">
      <alignment vertical="top"/>
    </xf>
    <xf numFmtId="0" fontId="23" fillId="0" borderId="0" xfId="4" applyFont="1">
      <alignment vertical="top"/>
    </xf>
    <xf numFmtId="1" fontId="32" fillId="0" borderId="0" xfId="4" applyNumberFormat="1">
      <alignment vertical="top"/>
    </xf>
    <xf numFmtId="0" fontId="23" fillId="0" borderId="0" xfId="0" applyFont="1" applyAlignment="1">
      <alignment vertical="top"/>
    </xf>
    <xf numFmtId="1" fontId="23" fillId="0" borderId="0" xfId="0" applyNumberFormat="1" applyFont="1" applyAlignment="1">
      <alignment vertical="top"/>
    </xf>
    <xf numFmtId="3" fontId="0" fillId="0" borderId="0" xfId="5" applyNumberFormat="1" applyFont="1">
      <alignment vertical="top"/>
    </xf>
    <xf numFmtId="0" fontId="0" fillId="0" borderId="0" xfId="0" applyAlignment="1">
      <alignment vertical="top"/>
    </xf>
    <xf numFmtId="0" fontId="2" fillId="2" borderId="1" xfId="0" applyFont="1" applyFill="1" applyBorder="1" applyAlignment="1">
      <alignment horizontal="center" wrapText="1"/>
    </xf>
    <xf numFmtId="0" fontId="34" fillId="0" borderId="0" xfId="0" applyFont="1" applyAlignment="1">
      <alignment horizontal="left" wrapText="1"/>
    </xf>
    <xf numFmtId="0" fontId="35" fillId="0" borderId="2" xfId="0" applyFont="1" applyBorder="1" applyAlignment="1">
      <alignment wrapText="1"/>
    </xf>
    <xf numFmtId="0" fontId="23" fillId="8" borderId="0" xfId="4" applyFont="1" applyFill="1" applyAlignment="1">
      <alignment horizontal="center" vertical="center" wrapText="1"/>
    </xf>
    <xf numFmtId="0" fontId="32" fillId="8" borderId="0" xfId="4" applyFill="1" applyAlignment="1">
      <alignment horizontal="center" vertical="center" wrapText="1"/>
    </xf>
    <xf numFmtId="0" fontId="32" fillId="11" borderId="0" xfId="4" applyFill="1" applyAlignment="1">
      <alignment horizontal="center" vertical="center" wrapText="1"/>
    </xf>
    <xf numFmtId="3" fontId="33" fillId="11" borderId="0" xfId="4" applyNumberFormat="1" applyFont="1" applyFill="1" applyAlignment="1">
      <alignment horizontal="center" vertical="center" wrapText="1"/>
    </xf>
    <xf numFmtId="0" fontId="32" fillId="9" borderId="0" xfId="4" applyFill="1" applyAlignment="1">
      <alignment horizontal="center" vertical="center" wrapText="1"/>
    </xf>
    <xf numFmtId="0" fontId="33" fillId="9" borderId="0" xfId="4" applyFont="1" applyFill="1" applyAlignment="1">
      <alignment horizontal="center" vertical="center" wrapText="1"/>
    </xf>
    <xf numFmtId="0" fontId="32" fillId="12" borderId="0" xfId="4" applyFill="1" applyAlignment="1">
      <alignment horizontal="center" vertical="center" wrapText="1"/>
    </xf>
    <xf numFmtId="0" fontId="33" fillId="12" borderId="0" xfId="4" applyFont="1" applyFill="1" applyAlignment="1">
      <alignment horizontal="center" vertical="center" wrapText="1"/>
    </xf>
    <xf numFmtId="0" fontId="32" fillId="13" borderId="0" xfId="4" applyFill="1" applyAlignment="1">
      <alignment horizontal="center" vertical="center" wrapText="1"/>
    </xf>
    <xf numFmtId="0" fontId="33" fillId="13" borderId="0" xfId="4" applyFont="1" applyFill="1" applyAlignment="1">
      <alignment horizontal="center" vertical="center" wrapText="1"/>
    </xf>
    <xf numFmtId="0" fontId="0" fillId="0" borderId="1" xfId="0" applyBorder="1"/>
    <xf numFmtId="0" fontId="21" fillId="4" borderId="0" xfId="0" applyFont="1" applyFill="1"/>
    <xf numFmtId="0" fontId="8" fillId="0" borderId="0" xfId="0" applyFont="1" applyAlignment="1">
      <alignment horizontal="left" wrapText="1"/>
    </xf>
    <xf numFmtId="0" fontId="2" fillId="2" borderId="12" xfId="0" applyFont="1" applyFill="1" applyBorder="1"/>
    <xf numFmtId="0" fontId="3" fillId="0" borderId="1" xfId="0" applyFont="1" applyBorder="1" applyAlignment="1" applyProtection="1">
      <alignment vertical="top" wrapText="1"/>
      <protection locked="0"/>
    </xf>
    <xf numFmtId="0" fontId="3" fillId="0" borderId="1" xfId="0" applyFont="1" applyBorder="1" applyAlignment="1" applyProtection="1">
      <alignment horizontal="right" vertical="top" wrapText="1"/>
      <protection locked="0"/>
    </xf>
    <xf numFmtId="2" fontId="3" fillId="0" borderId="1" xfId="0" applyNumberFormat="1" applyFont="1" applyBorder="1" applyAlignment="1" applyProtection="1">
      <alignment horizontal="right" vertical="top" wrapText="1"/>
      <protection locked="0"/>
    </xf>
    <xf numFmtId="0" fontId="3" fillId="0" borderId="3" xfId="0" applyFont="1" applyBorder="1" applyAlignment="1" applyProtection="1">
      <alignment vertical="top" wrapText="1"/>
      <protection locked="0"/>
    </xf>
    <xf numFmtId="0" fontId="3" fillId="3" borderId="4" xfId="0" applyFont="1" applyFill="1" applyBorder="1" applyAlignment="1">
      <alignment vertical="top" wrapText="1"/>
    </xf>
    <xf numFmtId="0" fontId="3" fillId="0" borderId="1"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0" borderId="4" xfId="0" applyFont="1" applyBorder="1" applyAlignment="1">
      <alignment vertical="center" wrapText="1"/>
    </xf>
    <xf numFmtId="0" fontId="3" fillId="14" borderId="1" xfId="0" applyFont="1" applyFill="1" applyBorder="1" applyAlignment="1">
      <alignment horizontal="right" vertical="top" wrapText="1"/>
    </xf>
    <xf numFmtId="0" fontId="3" fillId="15" borderId="1" xfId="0" applyFont="1" applyFill="1" applyBorder="1" applyAlignment="1">
      <alignment horizontal="right" vertical="top" wrapText="1"/>
    </xf>
    <xf numFmtId="0" fontId="3" fillId="16" borderId="1" xfId="0" applyFont="1" applyFill="1" applyBorder="1" applyAlignment="1">
      <alignment horizontal="right" vertical="top" wrapText="1"/>
    </xf>
    <xf numFmtId="0" fontId="3" fillId="0" borderId="3" xfId="0" applyFont="1" applyBorder="1" applyAlignment="1" applyProtection="1">
      <alignment horizontal="right" vertical="top" wrapText="1"/>
      <protection locked="0"/>
    </xf>
    <xf numFmtId="0" fontId="3" fillId="14" borderId="3" xfId="0" applyFont="1" applyFill="1" applyBorder="1" applyAlignment="1">
      <alignment horizontal="right" vertical="top" wrapText="1"/>
    </xf>
    <xf numFmtId="0" fontId="3" fillId="15" borderId="3" xfId="0" applyFont="1" applyFill="1" applyBorder="1" applyAlignment="1">
      <alignment horizontal="right" vertical="top" wrapText="1"/>
    </xf>
    <xf numFmtId="0" fontId="3" fillId="16" borderId="3" xfId="0" applyFont="1" applyFill="1" applyBorder="1" applyAlignment="1">
      <alignment horizontal="right" vertical="top" wrapText="1"/>
    </xf>
    <xf numFmtId="0" fontId="3" fillId="14" borderId="4" xfId="0" applyFont="1" applyFill="1" applyBorder="1" applyAlignment="1">
      <alignment horizontal="right" vertical="top" wrapText="1"/>
    </xf>
    <xf numFmtId="0" fontId="3" fillId="17" borderId="4" xfId="0" applyFont="1" applyFill="1" applyBorder="1" applyAlignment="1">
      <alignment horizontal="right" vertical="top" wrapText="1"/>
    </xf>
    <xf numFmtId="0" fontId="3" fillId="0" borderId="27" xfId="0" applyFont="1" applyBorder="1" applyAlignment="1">
      <alignment horizontal="left" wrapText="1"/>
    </xf>
    <xf numFmtId="0" fontId="3" fillId="0" borderId="36" xfId="0" applyFont="1" applyBorder="1" applyAlignment="1">
      <alignment horizontal="left" wrapText="1"/>
    </xf>
    <xf numFmtId="0" fontId="3" fillId="3" borderId="48" xfId="0" applyFont="1" applyFill="1" applyBorder="1" applyAlignment="1">
      <alignment horizontal="center" vertical="center"/>
    </xf>
    <xf numFmtId="0" fontId="3" fillId="3" borderId="24" xfId="0" applyFont="1" applyFill="1" applyBorder="1" applyAlignment="1">
      <alignment horizontal="center" vertical="center" wrapText="1"/>
    </xf>
    <xf numFmtId="0" fontId="3" fillId="0" borderId="0" xfId="0" applyFont="1" applyAlignment="1">
      <alignment horizontal="right" wrapText="1"/>
    </xf>
    <xf numFmtId="0" fontId="3" fillId="3" borderId="10" xfId="0" applyFont="1" applyFill="1" applyBorder="1" applyAlignment="1">
      <alignment horizontal="right" vertical="center" wrapText="1"/>
    </xf>
    <xf numFmtId="0" fontId="1" fillId="2" borderId="1" xfId="0" applyFont="1" applyFill="1" applyBorder="1" applyAlignment="1" applyProtection="1">
      <alignment horizontal="center" vertical="center" wrapText="1"/>
      <protection locked="0"/>
    </xf>
    <xf numFmtId="0" fontId="3" fillId="0" borderId="3" xfId="0" applyFont="1" applyBorder="1" applyAlignment="1" applyProtection="1">
      <alignment horizontal="left" wrapText="1"/>
      <protection locked="0"/>
    </xf>
    <xf numFmtId="0" fontId="3" fillId="0" borderId="3" xfId="0" applyFont="1" applyBorder="1" applyAlignment="1" applyProtection="1">
      <alignment wrapText="1"/>
      <protection locked="0"/>
    </xf>
    <xf numFmtId="0" fontId="3" fillId="5" borderId="3"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2" fillId="3" borderId="11" xfId="0" applyFont="1" applyFill="1" applyBorder="1" applyAlignment="1" applyProtection="1">
      <alignment horizontal="center" vertical="center" wrapText="1"/>
      <protection locked="0"/>
    </xf>
    <xf numFmtId="0" fontId="3" fillId="0" borderId="0" xfId="0" applyFont="1" applyAlignment="1" applyProtection="1">
      <alignment horizontal="center" wrapText="1"/>
      <protection locked="0"/>
    </xf>
    <xf numFmtId="0" fontId="4" fillId="0" borderId="0" xfId="0" applyFont="1" applyAlignment="1" applyProtection="1">
      <alignment horizontal="center" wrapText="1"/>
      <protection locked="0"/>
    </xf>
    <xf numFmtId="0" fontId="2" fillId="3" borderId="1" xfId="0" applyFont="1" applyFill="1" applyBorder="1" applyAlignment="1" applyProtection="1">
      <alignment horizontal="center" wrapText="1"/>
      <protection locked="0"/>
    </xf>
    <xf numFmtId="0" fontId="8" fillId="0" borderId="0" xfId="0" applyFont="1" applyAlignment="1">
      <alignment horizontal="center" wrapText="1"/>
    </xf>
    <xf numFmtId="0" fontId="2" fillId="0" borderId="1" xfId="0" applyFont="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wrapText="1"/>
      <protection locked="0"/>
    </xf>
    <xf numFmtId="0" fontId="7" fillId="0" borderId="0" xfId="0" applyFont="1" applyAlignment="1">
      <alignment horizontal="center" wrapText="1"/>
    </xf>
    <xf numFmtId="0" fontId="2" fillId="0" borderId="14" xfId="0" applyFont="1" applyBorder="1" applyAlignment="1">
      <alignment horizontal="center" wrapText="1"/>
    </xf>
    <xf numFmtId="0" fontId="2"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7" xfId="0" applyFont="1" applyFill="1" applyBorder="1" applyAlignment="1">
      <alignment horizontal="center" vertical="center" wrapText="1"/>
    </xf>
    <xf numFmtId="164" fontId="2" fillId="2" borderId="19" xfId="0" applyNumberFormat="1" applyFont="1" applyFill="1" applyBorder="1" applyAlignment="1">
      <alignment horizontal="left"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8" fillId="0" borderId="15" xfId="0" applyFont="1" applyBorder="1" applyAlignment="1">
      <alignment horizontal="center" wrapText="1"/>
    </xf>
    <xf numFmtId="0" fontId="18" fillId="0" borderId="16" xfId="0" applyFont="1" applyBorder="1" applyAlignment="1">
      <alignment horizontal="center" wrapText="1"/>
    </xf>
    <xf numFmtId="0" fontId="5" fillId="0" borderId="1" xfId="0" applyFont="1" applyBorder="1" applyAlignment="1">
      <alignment horizontal="center" vertical="center" wrapText="1"/>
    </xf>
    <xf numFmtId="0" fontId="5" fillId="0" borderId="9" xfId="0" applyFont="1" applyBorder="1" applyAlignment="1">
      <alignment horizontal="left" vertical="center"/>
    </xf>
    <xf numFmtId="0" fontId="5" fillId="0" borderId="5" xfId="0" applyFont="1" applyBorder="1" applyAlignment="1">
      <alignment horizontal="center" vertical="center" wrapText="1"/>
    </xf>
    <xf numFmtId="0" fontId="5" fillId="0" borderId="9" xfId="0" applyFont="1" applyBorder="1" applyAlignment="1">
      <alignment horizontal="center" vertical="center"/>
    </xf>
    <xf numFmtId="0" fontId="5" fillId="0" borderId="5" xfId="0" applyFont="1" applyBorder="1" applyAlignment="1" applyProtection="1">
      <alignment horizontal="center" vertical="center" wrapText="1"/>
      <protection locked="0"/>
    </xf>
    <xf numFmtId="0" fontId="5" fillId="0" borderId="10" xfId="0" applyFont="1" applyBorder="1" applyAlignment="1">
      <alignment horizontal="center" vertical="center" wrapText="1"/>
    </xf>
    <xf numFmtId="0" fontId="5" fillId="0" borderId="15" xfId="0" applyFont="1" applyBorder="1" applyAlignment="1">
      <alignment wrapText="1"/>
    </xf>
    <xf numFmtId="0" fontId="18" fillId="0" borderId="15" xfId="0" applyFont="1" applyBorder="1" applyAlignment="1">
      <alignment horizontal="left" wrapText="1"/>
    </xf>
    <xf numFmtId="0" fontId="3" fillId="0" borderId="10" xfId="0" applyFont="1" applyBorder="1" applyAlignment="1">
      <alignment wrapText="1"/>
    </xf>
    <xf numFmtId="0" fontId="3" fillId="3" borderId="2" xfId="0" applyFont="1" applyFill="1" applyBorder="1" applyAlignment="1">
      <alignment horizontal="center" wrapText="1"/>
    </xf>
    <xf numFmtId="1" fontId="3" fillId="3" borderId="15" xfId="0" applyNumberFormat="1" applyFont="1" applyFill="1" applyBorder="1" applyAlignment="1">
      <alignment horizontal="center" wrapText="1"/>
    </xf>
    <xf numFmtId="0" fontId="3" fillId="3" borderId="15" xfId="0" applyFont="1" applyFill="1" applyBorder="1" applyAlignment="1">
      <alignment horizontal="center" wrapText="1"/>
    </xf>
    <xf numFmtId="0" fontId="3" fillId="3" borderId="5" xfId="0" applyFont="1" applyFill="1" applyBorder="1" applyAlignment="1">
      <alignment horizontal="center"/>
    </xf>
    <xf numFmtId="0" fontId="3" fillId="3" borderId="15" xfId="0" applyFont="1" applyFill="1" applyBorder="1" applyAlignment="1">
      <alignment horizontal="center"/>
    </xf>
    <xf numFmtId="0" fontId="3" fillId="0" borderId="1" xfId="0" applyFont="1" applyBorder="1" applyAlignment="1">
      <alignment horizontal="left" wrapText="1"/>
    </xf>
    <xf numFmtId="0" fontId="3" fillId="0" borderId="28" xfId="0" applyFont="1" applyBorder="1" applyAlignment="1">
      <alignment horizontal="left" wrapText="1"/>
    </xf>
    <xf numFmtId="0" fontId="3" fillId="0" borderId="3" xfId="0" applyFont="1" applyBorder="1" applyAlignment="1">
      <alignment wrapText="1"/>
    </xf>
    <xf numFmtId="3" fontId="13" fillId="3" borderId="21" xfId="0" applyNumberFormat="1" applyFont="1" applyFill="1" applyBorder="1" applyAlignment="1">
      <alignment horizontal="center" vertical="center"/>
    </xf>
    <xf numFmtId="3" fontId="13" fillId="3" borderId="24" xfId="0" applyNumberFormat="1" applyFont="1" applyFill="1" applyBorder="1" applyAlignment="1">
      <alignment horizontal="center" vertical="center"/>
    </xf>
    <xf numFmtId="164" fontId="17" fillId="0" borderId="0" xfId="0" applyNumberFormat="1" applyFont="1" applyAlignment="1">
      <alignment horizontal="left"/>
    </xf>
    <xf numFmtId="3" fontId="13" fillId="3" borderId="25" xfId="0" applyNumberFormat="1" applyFont="1" applyFill="1" applyBorder="1" applyAlignment="1">
      <alignment horizontal="center" vertical="center" wrapText="1"/>
    </xf>
    <xf numFmtId="0" fontId="13" fillId="3" borderId="21" xfId="0" applyFont="1" applyFill="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wrapText="1"/>
    </xf>
    <xf numFmtId="0" fontId="39" fillId="0" borderId="0" xfId="0" applyFont="1" applyAlignment="1">
      <alignment vertical="center" wrapText="1"/>
    </xf>
    <xf numFmtId="0" fontId="13" fillId="0" borderId="0" xfId="0" applyFont="1" applyAlignment="1">
      <alignment wrapText="1"/>
    </xf>
    <xf numFmtId="0" fontId="13" fillId="0" borderId="1" xfId="0" applyFont="1" applyBorder="1" applyAlignment="1" applyProtection="1">
      <alignment horizontal="right" vertical="top" wrapText="1"/>
      <protection locked="0"/>
    </xf>
    <xf numFmtId="0" fontId="13" fillId="0" borderId="0" xfId="0" applyFont="1" applyProtection="1">
      <protection locked="0"/>
    </xf>
    <xf numFmtId="0" fontId="13" fillId="0" borderId="1" xfId="0" applyFont="1" applyBorder="1" applyAlignment="1" applyProtection="1">
      <alignment horizontal="right" vertical="top"/>
      <protection locked="0"/>
    </xf>
    <xf numFmtId="0" fontId="13" fillId="0" borderId="0" xfId="0" applyFont="1" applyAlignment="1">
      <alignment horizontal="center" wrapText="1"/>
    </xf>
    <xf numFmtId="0" fontId="13" fillId="0" borderId="0" xfId="0" applyFont="1" applyAlignment="1" applyProtection="1">
      <alignment wrapText="1"/>
      <protection locked="0"/>
    </xf>
    <xf numFmtId="0" fontId="13" fillId="4" borderId="5" xfId="0" applyFont="1" applyFill="1" applyBorder="1"/>
    <xf numFmtId="0" fontId="13" fillId="4" borderId="10" xfId="0" applyFont="1" applyFill="1" applyBorder="1"/>
    <xf numFmtId="0" fontId="8" fillId="0" borderId="1" xfId="0" applyFont="1" applyBorder="1" applyAlignment="1">
      <alignment horizontal="center" vertical="center" wrapText="1"/>
    </xf>
    <xf numFmtId="0" fontId="8" fillId="0" borderId="1" xfId="0" applyFont="1" applyBorder="1" applyAlignment="1" applyProtection="1">
      <alignment horizontal="center" vertical="center" wrapText="1"/>
      <protection locked="0"/>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17" fillId="0" borderId="15" xfId="0" applyFont="1" applyBorder="1" applyAlignment="1">
      <alignment horizontal="center" vertical="center" wrapText="1"/>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wrapText="1"/>
      <protection locked="0"/>
    </xf>
    <xf numFmtId="0" fontId="13" fillId="0" borderId="2" xfId="0" applyFont="1" applyBorder="1" applyAlignment="1">
      <alignment horizontal="left"/>
    </xf>
    <xf numFmtId="1" fontId="40" fillId="0" borderId="0" xfId="0" applyNumberFormat="1" applyFont="1" applyAlignment="1">
      <alignment horizontal="center" wrapText="1"/>
    </xf>
    <xf numFmtId="0" fontId="13" fillId="0" borderId="0" xfId="0" applyFont="1" applyAlignment="1">
      <alignment vertical="center"/>
    </xf>
    <xf numFmtId="0" fontId="13" fillId="3" borderId="1" xfId="0" applyFont="1" applyFill="1" applyBorder="1" applyAlignment="1">
      <alignment wrapText="1"/>
    </xf>
    <xf numFmtId="0" fontId="13" fillId="3" borderId="15" xfId="0" applyFont="1" applyFill="1" applyBorder="1" applyAlignment="1">
      <alignment wrapText="1"/>
    </xf>
    <xf numFmtId="0" fontId="13" fillId="3" borderId="16" xfId="0" applyFont="1" applyFill="1" applyBorder="1" applyAlignment="1">
      <alignment wrapText="1"/>
    </xf>
    <xf numFmtId="0" fontId="13" fillId="3" borderId="1" xfId="0" applyFont="1" applyFill="1" applyBorder="1"/>
    <xf numFmtId="2" fontId="13" fillId="0" borderId="1" xfId="0" applyNumberFormat="1" applyFont="1" applyBorder="1" applyAlignment="1" applyProtection="1">
      <alignment horizontal="right" vertical="top"/>
      <protection locked="0"/>
    </xf>
    <xf numFmtId="0" fontId="3" fillId="0" borderId="1" xfId="0" applyFont="1" applyBorder="1" applyAlignment="1" applyProtection="1">
      <alignment horizontal="right" vertical="top"/>
      <protection locked="0"/>
    </xf>
    <xf numFmtId="2" fontId="3" fillId="0" borderId="1" xfId="0" applyNumberFormat="1" applyFont="1" applyBorder="1" applyAlignment="1" applyProtection="1">
      <alignment horizontal="right" vertical="top"/>
      <protection locked="0"/>
    </xf>
    <xf numFmtId="0" fontId="3" fillId="0" borderId="0" xfId="0" applyFont="1" applyProtection="1">
      <protection locked="0"/>
    </xf>
    <xf numFmtId="0" fontId="3" fillId="0" borderId="0" xfId="0" applyFont="1" applyAlignment="1">
      <alignment horizontal="left" vertical="top"/>
    </xf>
    <xf numFmtId="0" fontId="3" fillId="0" borderId="1" xfId="0" applyFont="1" applyBorder="1" applyAlignment="1" applyProtection="1">
      <alignment horizontal="left" vertical="top"/>
      <protection locked="0"/>
    </xf>
    <xf numFmtId="0" fontId="3" fillId="2" borderId="0" xfId="0" applyFont="1" applyFill="1"/>
    <xf numFmtId="0" fontId="3" fillId="2" borderId="13" xfId="0" applyFont="1" applyFill="1" applyBorder="1"/>
    <xf numFmtId="0" fontId="13" fillId="0" borderId="5" xfId="0" applyFont="1" applyBorder="1"/>
    <xf numFmtId="0" fontId="13" fillId="0" borderId="10" xfId="0" applyFont="1" applyBorder="1"/>
    <xf numFmtId="0" fontId="3" fillId="3" borderId="4" xfId="0" applyFont="1" applyFill="1" applyBorder="1" applyAlignment="1">
      <alignment horizontal="right" wrapText="1"/>
    </xf>
    <xf numFmtId="0" fontId="3" fillId="3" borderId="13" xfId="0" applyFont="1" applyFill="1" applyBorder="1" applyAlignment="1">
      <alignment horizontal="right" wrapText="1"/>
    </xf>
    <xf numFmtId="0" fontId="13" fillId="0" borderId="0" xfId="0" applyFont="1" applyAlignment="1">
      <alignment horizontal="right"/>
    </xf>
    <xf numFmtId="14" fontId="3" fillId="0" borderId="1" xfId="0" applyNumberFormat="1" applyFont="1" applyBorder="1" applyAlignment="1" applyProtection="1">
      <alignment horizontal="left" vertical="top" wrapText="1"/>
      <protection locked="0"/>
    </xf>
    <xf numFmtId="14" fontId="3" fillId="0" borderId="0" xfId="0" applyNumberFormat="1" applyFont="1" applyAlignment="1" applyProtection="1">
      <alignment wrapText="1"/>
      <protection locked="0"/>
    </xf>
    <xf numFmtId="0" fontId="5" fillId="0" borderId="14" xfId="0" applyFont="1" applyBorder="1" applyAlignment="1">
      <alignment wrapText="1"/>
    </xf>
    <xf numFmtId="0" fontId="3" fillId="0" borderId="0" xfId="0" quotePrefix="1" applyFont="1" applyAlignment="1">
      <alignment wrapText="1"/>
    </xf>
    <xf numFmtId="0" fontId="2" fillId="3" borderId="7" xfId="0" applyFont="1" applyFill="1" applyBorder="1" applyAlignment="1">
      <alignment wrapText="1"/>
    </xf>
    <xf numFmtId="0" fontId="3" fillId="3" borderId="8" xfId="0" applyFont="1" applyFill="1" applyBorder="1" applyAlignment="1">
      <alignment wrapText="1"/>
    </xf>
    <xf numFmtId="0" fontId="2" fillId="3" borderId="14" xfId="0" applyFont="1" applyFill="1" applyBorder="1" applyAlignment="1">
      <alignment wrapText="1"/>
    </xf>
    <xf numFmtId="0" fontId="3" fillId="3" borderId="16" xfId="0" applyFont="1" applyFill="1" applyBorder="1" applyAlignment="1">
      <alignment wrapText="1"/>
    </xf>
    <xf numFmtId="0" fontId="3" fillId="3" borderId="16" xfId="0" applyFont="1" applyFill="1" applyBorder="1" applyAlignment="1">
      <alignment horizontal="center" wrapText="1"/>
    </xf>
    <xf numFmtId="0" fontId="2" fillId="3" borderId="14" xfId="0" applyFont="1" applyFill="1" applyBorder="1" applyAlignment="1">
      <alignment horizontal="left" wrapText="1"/>
    </xf>
    <xf numFmtId="0" fontId="2" fillId="3" borderId="14" xfId="0" applyFont="1" applyFill="1" applyBorder="1" applyAlignment="1">
      <alignment horizontal="center" wrapText="1"/>
    </xf>
    <xf numFmtId="0" fontId="3" fillId="3" borderId="16" xfId="0" applyFont="1" applyFill="1" applyBorder="1" applyAlignment="1" applyProtection="1">
      <alignment wrapText="1"/>
      <protection locked="0"/>
    </xf>
    <xf numFmtId="0" fontId="2" fillId="3" borderId="14" xfId="0" applyFont="1" applyFill="1" applyBorder="1"/>
    <xf numFmtId="0" fontId="3" fillId="3" borderId="16" xfId="0" applyFont="1" applyFill="1" applyBorder="1"/>
    <xf numFmtId="0" fontId="2" fillId="3" borderId="9" xfId="0" applyFont="1" applyFill="1" applyBorder="1"/>
    <xf numFmtId="0" fontId="3" fillId="3" borderId="10" xfId="0" applyFont="1" applyFill="1" applyBorder="1" applyAlignment="1">
      <alignment horizontal="center"/>
    </xf>
    <xf numFmtId="0" fontId="41" fillId="0" borderId="1" xfId="0" applyFont="1" applyBorder="1" applyAlignment="1" applyProtection="1">
      <alignment vertical="center" wrapText="1"/>
      <protection locked="0"/>
    </xf>
    <xf numFmtId="14" fontId="3" fillId="0" borderId="1" xfId="0" applyNumberFormat="1" applyFont="1" applyBorder="1" applyAlignment="1" applyProtection="1">
      <alignment horizontal="right" vertical="top" wrapText="1"/>
      <protection locked="0"/>
    </xf>
    <xf numFmtId="0" fontId="3" fillId="0" borderId="1" xfId="0" applyFont="1" applyBorder="1" applyProtection="1">
      <protection locked="0"/>
    </xf>
    <xf numFmtId="0" fontId="4" fillId="0" borderId="0" xfId="0" applyFont="1"/>
    <xf numFmtId="0" fontId="42" fillId="0" borderId="1" xfId="0" applyFont="1" applyBorder="1" applyAlignment="1" applyProtection="1">
      <alignment wrapText="1"/>
      <protection locked="0"/>
    </xf>
    <xf numFmtId="0" fontId="3" fillId="3" borderId="1" xfId="0" applyFont="1" applyFill="1" applyBorder="1" applyAlignment="1">
      <alignment horizontal="right" vertical="top" wrapText="1"/>
    </xf>
    <xf numFmtId="0" fontId="13" fillId="3" borderId="12" xfId="0" applyFont="1" applyFill="1" applyBorder="1" applyAlignment="1">
      <alignment horizontal="left"/>
    </xf>
    <xf numFmtId="0" fontId="13" fillId="3" borderId="13" xfId="0" applyFont="1" applyFill="1" applyBorder="1" applyAlignment="1">
      <alignment wrapText="1"/>
    </xf>
    <xf numFmtId="0" fontId="2" fillId="3" borderId="11" xfId="0" applyFont="1" applyFill="1" applyBorder="1" applyAlignment="1">
      <alignment horizontal="right" vertical="top" wrapText="1"/>
    </xf>
    <xf numFmtId="0" fontId="42" fillId="0" borderId="1" xfId="0" applyFont="1" applyBorder="1" applyProtection="1">
      <protection locked="0"/>
    </xf>
    <xf numFmtId="0" fontId="13" fillId="3" borderId="0" xfId="0" applyFont="1" applyFill="1" applyAlignment="1">
      <alignment wrapText="1"/>
    </xf>
    <xf numFmtId="0" fontId="13" fillId="3" borderId="12" xfId="0" applyFont="1" applyFill="1" applyBorder="1" applyAlignment="1">
      <alignment wrapText="1"/>
    </xf>
    <xf numFmtId="0" fontId="1" fillId="3" borderId="11" xfId="0" applyFont="1" applyFill="1" applyBorder="1" applyAlignment="1">
      <alignment horizontal="right" vertical="top" wrapText="1"/>
    </xf>
    <xf numFmtId="0" fontId="2" fillId="3" borderId="11" xfId="0" applyFont="1" applyFill="1" applyBorder="1" applyAlignment="1">
      <alignment horizontal="center" vertical="top" wrapText="1"/>
    </xf>
    <xf numFmtId="0" fontId="13" fillId="3" borderId="11" xfId="0" applyFont="1" applyFill="1" applyBorder="1"/>
    <xf numFmtId="0" fontId="13" fillId="3" borderId="0" xfId="0" applyFont="1" applyFill="1" applyAlignment="1">
      <alignment horizontal="right" vertical="top" wrapText="1"/>
    </xf>
    <xf numFmtId="0" fontId="13" fillId="3" borderId="13" xfId="0" applyFont="1" applyFill="1" applyBorder="1" applyAlignment="1">
      <alignment horizontal="right" vertical="top" wrapText="1"/>
    </xf>
    <xf numFmtId="0" fontId="13" fillId="3" borderId="12" xfId="0" applyFont="1" applyFill="1" applyBorder="1" applyAlignment="1">
      <alignment horizontal="right" vertical="top" wrapText="1"/>
    </xf>
    <xf numFmtId="0" fontId="2" fillId="3" borderId="11" xfId="0" applyFont="1" applyFill="1" applyBorder="1" applyAlignment="1" applyProtection="1">
      <alignment horizontal="right" vertical="top" wrapText="1"/>
      <protection locked="0"/>
    </xf>
    <xf numFmtId="0" fontId="3" fillId="3" borderId="0" xfId="0" applyFont="1" applyFill="1" applyAlignment="1">
      <alignment horizontal="right" vertical="top" wrapText="1"/>
    </xf>
    <xf numFmtId="0" fontId="3" fillId="3" borderId="1" xfId="0" applyFont="1" applyFill="1" applyBorder="1" applyAlignment="1">
      <alignment horizontal="right" vertical="top"/>
    </xf>
    <xf numFmtId="0" fontId="41" fillId="0" borderId="1" xfId="0" applyFont="1" applyBorder="1" applyAlignment="1" applyProtection="1">
      <alignment horizontal="right" vertical="top"/>
      <protection locked="0"/>
    </xf>
    <xf numFmtId="0" fontId="3" fillId="3" borderId="54" xfId="0" applyFont="1" applyFill="1" applyBorder="1" applyAlignment="1" applyProtection="1">
      <alignment horizontal="right" vertical="top" wrapText="1"/>
      <protection locked="0"/>
    </xf>
    <xf numFmtId="0" fontId="13" fillId="3" borderId="12" xfId="0" applyFont="1" applyFill="1" applyBorder="1" applyAlignment="1">
      <alignment horizontal="center" vertical="top"/>
    </xf>
    <xf numFmtId="0" fontId="13" fillId="0" borderId="5" xfId="0" applyFont="1" applyBorder="1" applyAlignment="1" applyProtection="1">
      <alignment wrapText="1"/>
      <protection locked="0"/>
    </xf>
    <xf numFmtId="0" fontId="0" fillId="0" borderId="7" xfId="0" applyBorder="1" applyProtection="1">
      <protection locked="0"/>
    </xf>
    <xf numFmtId="0" fontId="0" fillId="0" borderId="2" xfId="0" applyBorder="1" applyProtection="1">
      <protection locked="0"/>
    </xf>
    <xf numFmtId="0" fontId="0" fillId="0" borderId="8" xfId="0" applyBorder="1" applyProtection="1">
      <protection locked="0"/>
    </xf>
    <xf numFmtId="0" fontId="0" fillId="0" borderId="12" xfId="0" applyBorder="1" applyProtection="1">
      <protection locked="0"/>
    </xf>
    <xf numFmtId="0" fontId="0" fillId="0" borderId="0" xfId="0" applyBorder="1" applyProtection="1">
      <protection locked="0"/>
    </xf>
    <xf numFmtId="0" fontId="0" fillId="0" borderId="13" xfId="0" applyBorder="1" applyProtection="1">
      <protection locked="0"/>
    </xf>
    <xf numFmtId="0" fontId="13" fillId="0" borderId="12" xfId="0" applyFont="1" applyBorder="1" applyAlignment="1" applyProtection="1">
      <alignment wrapText="1"/>
      <protection locked="0"/>
    </xf>
    <xf numFmtId="0" fontId="13" fillId="0" borderId="0" xfId="0" applyFont="1" applyBorder="1" applyAlignment="1" applyProtection="1">
      <alignment wrapText="1"/>
      <protection locked="0"/>
    </xf>
    <xf numFmtId="0" fontId="13" fillId="0" borderId="13" xfId="0" applyFont="1" applyBorder="1" applyAlignment="1" applyProtection="1">
      <alignment wrapText="1"/>
      <protection locked="0"/>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8" fontId="0" fillId="0" borderId="0" xfId="0" applyNumberFormat="1" applyProtection="1">
      <protection locked="0"/>
    </xf>
    <xf numFmtId="0" fontId="3" fillId="0" borderId="0" xfId="0" applyFont="1" applyAlignment="1" applyProtection="1">
      <alignment wrapText="1"/>
      <protection locked="0"/>
    </xf>
    <xf numFmtId="0" fontId="3" fillId="0" borderId="0" xfId="0" applyFont="1" applyAlignment="1" applyProtection="1">
      <alignment horizontal="justify" vertical="center" wrapText="1"/>
      <protection locked="0"/>
    </xf>
    <xf numFmtId="17" fontId="3" fillId="0" borderId="0" xfId="0" applyNumberFormat="1" applyFont="1" applyAlignment="1" applyProtection="1">
      <alignment wrapText="1"/>
      <protection locked="0"/>
    </xf>
    <xf numFmtId="0" fontId="2" fillId="0" borderId="0" xfId="0" applyFont="1" applyAlignment="1" applyProtection="1">
      <alignment horizontal="left" vertical="center" wrapText="1"/>
      <protection locked="0"/>
    </xf>
    <xf numFmtId="0" fontId="3" fillId="18" borderId="1" xfId="0" applyFont="1" applyFill="1" applyBorder="1" applyAlignment="1" applyProtection="1">
      <alignment horizontal="right" vertical="top" wrapText="1"/>
      <protection locked="0"/>
    </xf>
    <xf numFmtId="0" fontId="16" fillId="0" borderId="14" xfId="0" applyFont="1" applyBorder="1" applyAlignment="1" applyProtection="1">
      <alignment horizontal="center" wrapText="1"/>
      <protection locked="0"/>
    </xf>
    <xf numFmtId="0" fontId="16" fillId="0" borderId="16" xfId="0" applyFont="1" applyBorder="1" applyAlignment="1" applyProtection="1">
      <alignment horizontal="center" wrapText="1"/>
      <protection locked="0"/>
    </xf>
    <xf numFmtId="0" fontId="15" fillId="0" borderId="1" xfId="0" applyFont="1" applyBorder="1" applyAlignment="1" applyProtection="1">
      <alignment horizontal="center"/>
      <protection locked="0"/>
    </xf>
    <xf numFmtId="167" fontId="15" fillId="0" borderId="1" xfId="0" applyNumberFormat="1" applyFont="1" applyBorder="1" applyAlignment="1" applyProtection="1">
      <alignment horizontal="center" wrapText="1"/>
      <protection locked="0"/>
    </xf>
    <xf numFmtId="0" fontId="6" fillId="6" borderId="49" xfId="0" applyFont="1" applyFill="1" applyBorder="1" applyAlignment="1">
      <alignment horizontal="center" vertical="center" wrapText="1"/>
    </xf>
    <xf numFmtId="0" fontId="6" fillId="6" borderId="50" xfId="0" applyFont="1" applyFill="1" applyBorder="1" applyAlignment="1">
      <alignment horizontal="center" vertical="center" wrapText="1"/>
    </xf>
    <xf numFmtId="0" fontId="6" fillId="6" borderId="51" xfId="0" applyFont="1" applyFill="1" applyBorder="1" applyAlignment="1">
      <alignment horizontal="center" vertical="center" wrapText="1"/>
    </xf>
    <xf numFmtId="0" fontId="6" fillId="8" borderId="37" xfId="0" applyFont="1" applyFill="1" applyBorder="1" applyAlignment="1">
      <alignment horizontal="center"/>
    </xf>
    <xf numFmtId="0" fontId="14" fillId="8" borderId="38" xfId="0" applyFont="1" applyFill="1" applyBorder="1" applyAlignment="1">
      <alignment horizontal="center"/>
    </xf>
    <xf numFmtId="0" fontId="13" fillId="0" borderId="41" xfId="0" applyFont="1" applyBorder="1" applyAlignment="1">
      <alignment horizontal="left" vertical="center" wrapText="1"/>
    </xf>
    <xf numFmtId="0" fontId="13" fillId="0" borderId="42" xfId="0" applyFont="1" applyBorder="1" applyAlignment="1">
      <alignment horizontal="left" vertical="center" wrapText="1"/>
    </xf>
    <xf numFmtId="0" fontId="13" fillId="0" borderId="39" xfId="0" applyFont="1" applyBorder="1" applyAlignment="1">
      <alignment horizontal="left" vertical="center" wrapText="1"/>
    </xf>
    <xf numFmtId="0" fontId="13" fillId="0" borderId="40" xfId="0" applyFont="1" applyBorder="1" applyAlignment="1">
      <alignment horizontal="left" vertical="center" wrapText="1"/>
    </xf>
    <xf numFmtId="0" fontId="18" fillId="8" borderId="37" xfId="0" applyFont="1" applyFill="1" applyBorder="1" applyAlignment="1">
      <alignment horizontal="center"/>
    </xf>
    <xf numFmtId="0" fontId="18" fillId="8" borderId="43" xfId="0" applyFont="1" applyFill="1" applyBorder="1" applyAlignment="1">
      <alignment horizontal="center"/>
    </xf>
    <xf numFmtId="0" fontId="18" fillId="8" borderId="38" xfId="0" applyFont="1" applyFill="1" applyBorder="1" applyAlignment="1">
      <alignment horizontal="center"/>
    </xf>
    <xf numFmtId="0" fontId="15" fillId="0" borderId="48" xfId="0" applyFont="1" applyBorder="1" applyAlignment="1" applyProtection="1">
      <alignment horizontal="center"/>
      <protection locked="0"/>
    </xf>
    <xf numFmtId="0" fontId="15" fillId="0" borderId="24" xfId="0" applyFont="1" applyBorder="1" applyAlignment="1" applyProtection="1">
      <alignment horizontal="center"/>
      <protection locked="0"/>
    </xf>
    <xf numFmtId="0" fontId="15" fillId="0" borderId="1" xfId="0" applyFont="1" applyBorder="1" applyAlignment="1" applyProtection="1">
      <alignment horizontal="center" wrapText="1"/>
      <protection locked="0"/>
    </xf>
    <xf numFmtId="0" fontId="15" fillId="0" borderId="21" xfId="0" applyFont="1" applyBorder="1" applyAlignment="1" applyProtection="1">
      <alignment horizontal="center" wrapText="1"/>
      <protection locked="0"/>
    </xf>
    <xf numFmtId="0" fontId="18" fillId="8" borderId="34" xfId="0" applyFont="1" applyFill="1" applyBorder="1" applyAlignment="1">
      <alignment horizontal="center"/>
    </xf>
    <xf numFmtId="0" fontId="18" fillId="8" borderId="44" xfId="0" applyFont="1" applyFill="1" applyBorder="1" applyAlignment="1">
      <alignment horizontal="center"/>
    </xf>
    <xf numFmtId="0" fontId="18" fillId="8" borderId="35" xfId="0" applyFont="1" applyFill="1" applyBorder="1" applyAlignment="1">
      <alignment horizontal="center"/>
    </xf>
    <xf numFmtId="0" fontId="15" fillId="0" borderId="14" xfId="0" applyFont="1" applyBorder="1" applyAlignment="1" applyProtection="1">
      <alignment horizontal="center"/>
      <protection locked="0"/>
    </xf>
    <xf numFmtId="0" fontId="15" fillId="0" borderId="45" xfId="0" applyFont="1" applyBorder="1" applyAlignment="1" applyProtection="1">
      <alignment horizontal="center"/>
      <protection locked="0"/>
    </xf>
    <xf numFmtId="0" fontId="38" fillId="0" borderId="14" xfId="7" applyFont="1" applyBorder="1" applyAlignment="1" applyProtection="1">
      <alignment horizontal="center"/>
      <protection locked="0"/>
    </xf>
    <xf numFmtId="166" fontId="15" fillId="0" borderId="46" xfId="0" applyNumberFormat="1" applyFont="1" applyBorder="1" applyAlignment="1" applyProtection="1">
      <alignment horizontal="center"/>
      <protection locked="0"/>
    </xf>
    <xf numFmtId="166" fontId="15" fillId="0" borderId="47" xfId="0" applyNumberFormat="1" applyFont="1" applyBorder="1" applyAlignment="1" applyProtection="1">
      <alignment horizontal="center"/>
      <protection locked="0"/>
    </xf>
    <xf numFmtId="0" fontId="18" fillId="8" borderId="41" xfId="0" applyFont="1" applyFill="1" applyBorder="1" applyAlignment="1">
      <alignment horizontal="center" vertical="center"/>
    </xf>
    <xf numFmtId="0" fontId="18" fillId="8" borderId="0" xfId="0" applyFont="1" applyFill="1" applyAlignment="1">
      <alignment horizontal="center" vertical="center"/>
    </xf>
    <xf numFmtId="0" fontId="18" fillId="8" borderId="42" xfId="0" applyFont="1" applyFill="1" applyBorder="1" applyAlignment="1">
      <alignment horizontal="center" vertical="center"/>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4" xfId="0" applyFont="1" applyBorder="1" applyAlignment="1">
      <alignment horizontal="center" wrapText="1"/>
    </xf>
    <xf numFmtId="0" fontId="18" fillId="0" borderId="15" xfId="0" applyFont="1" applyBorder="1" applyAlignment="1">
      <alignment horizontal="center" wrapText="1"/>
    </xf>
    <xf numFmtId="0" fontId="18" fillId="0" borderId="16" xfId="0" applyFont="1" applyBorder="1" applyAlignment="1">
      <alignment horizontal="center" wrapText="1"/>
    </xf>
    <xf numFmtId="0" fontId="3" fillId="0" borderId="7" xfId="0" quotePrefix="1" applyFont="1" applyBorder="1" applyAlignment="1">
      <alignment horizontal="left" wrapText="1"/>
    </xf>
    <xf numFmtId="0" fontId="3" fillId="0" borderId="2" xfId="0" quotePrefix="1" applyFont="1" applyBorder="1" applyAlignment="1">
      <alignment horizontal="left" wrapText="1"/>
    </xf>
    <xf numFmtId="0" fontId="3" fillId="0" borderId="8" xfId="0" quotePrefix="1" applyFont="1" applyBorder="1" applyAlignment="1">
      <alignment horizontal="left" wrapText="1"/>
    </xf>
    <xf numFmtId="0" fontId="3" fillId="0" borderId="9" xfId="0" applyFont="1" applyBorder="1" applyAlignment="1">
      <alignment horizontal="left"/>
    </xf>
    <xf numFmtId="0" fontId="3" fillId="0" borderId="5" xfId="0" applyFont="1" applyBorder="1" applyAlignment="1">
      <alignment horizontal="left"/>
    </xf>
    <xf numFmtId="0" fontId="3" fillId="0" borderId="10" xfId="0" applyFont="1" applyBorder="1" applyAlignment="1">
      <alignment horizontal="left"/>
    </xf>
    <xf numFmtId="0" fontId="30" fillId="0" borderId="0" xfId="0" applyFont="1" applyAlignment="1">
      <alignment horizontal="center" wrapText="1"/>
    </xf>
    <xf numFmtId="0" fontId="8" fillId="0" borderId="0" xfId="0" applyFont="1" applyAlignment="1">
      <alignment horizontal="center" wrapText="1"/>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center" vertical="center" wrapText="1"/>
    </xf>
    <xf numFmtId="0" fontId="5"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16" xfId="0" applyFont="1" applyBorder="1" applyAlignment="1">
      <alignment horizontal="center" vertical="center" wrapText="1"/>
    </xf>
    <xf numFmtId="0" fontId="21" fillId="6" borderId="39" xfId="0" applyFont="1" applyFill="1" applyBorder="1" applyAlignment="1">
      <alignment horizontal="left" wrapText="1"/>
    </xf>
    <xf numFmtId="0" fontId="21" fillId="6" borderId="33" xfId="0" applyFont="1" applyFill="1" applyBorder="1" applyAlignment="1">
      <alignment horizontal="left" wrapText="1"/>
    </xf>
    <xf numFmtId="0" fontId="21" fillId="6" borderId="40" xfId="0" applyFont="1" applyFill="1" applyBorder="1" applyAlignment="1">
      <alignment horizontal="left" wrapText="1"/>
    </xf>
    <xf numFmtId="0" fontId="3" fillId="3" borderId="6" xfId="0" applyFont="1" applyFill="1" applyBorder="1" applyAlignment="1" applyProtection="1">
      <alignment horizontal="center" vertical="center" wrapText="1"/>
      <protection locked="0"/>
    </xf>
    <xf numFmtId="0" fontId="13" fillId="0" borderId="4" xfId="0" applyFont="1" applyBorder="1" applyAlignment="1" applyProtection="1">
      <alignment horizontal="center" vertical="center" wrapText="1"/>
      <protection locked="0"/>
    </xf>
    <xf numFmtId="0" fontId="13" fillId="0" borderId="11" xfId="0" applyFont="1" applyBorder="1" applyAlignment="1" applyProtection="1">
      <alignment horizontal="left" wrapText="1"/>
      <protection locked="0"/>
    </xf>
    <xf numFmtId="0" fontId="3" fillId="0" borderId="11" xfId="0" applyFont="1" applyBorder="1" applyAlignment="1" applyProtection="1">
      <alignment horizontal="left" wrapText="1"/>
      <protection locked="0"/>
    </xf>
    <xf numFmtId="0" fontId="3" fillId="0" borderId="6" xfId="0" applyFont="1" applyBorder="1" applyAlignment="1" applyProtection="1">
      <alignment horizontal="left" wrapText="1"/>
      <protection locked="0"/>
    </xf>
    <xf numFmtId="0" fontId="2"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left" wrapText="1"/>
      <protection locked="0"/>
    </xf>
    <xf numFmtId="0" fontId="6" fillId="0" borderId="0" xfId="0" applyFont="1" applyAlignment="1">
      <alignment horizontal="center" wrapText="1"/>
    </xf>
    <xf numFmtId="0" fontId="7" fillId="0" borderId="0" xfId="0" applyFont="1" applyAlignment="1">
      <alignment horizontal="center" wrapText="1"/>
    </xf>
    <xf numFmtId="0" fontId="3" fillId="5" borderId="1" xfId="0" applyFont="1" applyFill="1" applyBorder="1" applyAlignment="1" applyProtection="1">
      <alignment horizontal="center" vertical="center" wrapText="1"/>
      <protection locked="0"/>
    </xf>
    <xf numFmtId="0" fontId="2" fillId="0" borderId="1" xfId="0" applyFont="1" applyBorder="1" applyAlignment="1">
      <alignment horizontal="center" wrapText="1"/>
    </xf>
    <xf numFmtId="0" fontId="18" fillId="0" borderId="1" xfId="0" applyFont="1" applyBorder="1" applyAlignment="1">
      <alignment horizontal="center" wrapText="1"/>
    </xf>
    <xf numFmtId="0" fontId="1" fillId="5" borderId="6" xfId="0" applyFont="1" applyFill="1" applyBorder="1" applyAlignment="1" applyProtection="1">
      <alignment horizontal="center" vertical="center" wrapText="1"/>
      <protection locked="0"/>
    </xf>
    <xf numFmtId="0" fontId="21" fillId="6" borderId="37" xfId="0" applyFont="1" applyFill="1" applyBorder="1" applyAlignment="1">
      <alignment horizontal="left" wrapText="1"/>
    </xf>
    <xf numFmtId="0" fontId="21" fillId="6" borderId="43" xfId="0" applyFont="1" applyFill="1" applyBorder="1" applyAlignment="1">
      <alignment horizontal="left" wrapText="1"/>
    </xf>
    <xf numFmtId="0" fontId="21" fillId="6" borderId="38" xfId="0" applyFont="1" applyFill="1" applyBorder="1" applyAlignment="1">
      <alignment horizontal="left" wrapText="1"/>
    </xf>
    <xf numFmtId="0" fontId="2" fillId="3" borderId="14"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0" borderId="14" xfId="0" applyFont="1" applyBorder="1" applyAlignment="1">
      <alignment horizontal="center" wrapText="1"/>
    </xf>
    <xf numFmtId="0" fontId="13" fillId="0" borderId="15" xfId="0" applyFont="1" applyBorder="1" applyAlignment="1">
      <alignment horizontal="center" wrapText="1"/>
    </xf>
    <xf numFmtId="0" fontId="13" fillId="0" borderId="16" xfId="0" applyFont="1" applyBorder="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15" xfId="0" applyFont="1" applyBorder="1" applyAlignment="1">
      <alignment horizontal="center" wrapText="1"/>
    </xf>
    <xf numFmtId="0" fontId="5" fillId="0" borderId="9" xfId="0" applyFont="1" applyBorder="1" applyAlignment="1">
      <alignment horizontal="center" wrapText="1"/>
    </xf>
    <xf numFmtId="0" fontId="5" fillId="0" borderId="5" xfId="0" applyFont="1" applyBorder="1" applyAlignment="1">
      <alignment horizontal="center" wrapText="1"/>
    </xf>
    <xf numFmtId="0" fontId="13" fillId="0" borderId="10" xfId="0" applyFont="1" applyBorder="1" applyAlignment="1">
      <alignment wrapText="1"/>
    </xf>
    <xf numFmtId="0" fontId="5" fillId="0" borderId="1" xfId="0" applyFont="1" applyBorder="1" applyAlignment="1">
      <alignment horizontal="center" wrapText="1"/>
    </xf>
    <xf numFmtId="0" fontId="13" fillId="0" borderId="1" xfId="0" applyFont="1" applyBorder="1" applyAlignment="1">
      <alignment wrapText="1"/>
    </xf>
    <xf numFmtId="0" fontId="3" fillId="0" borderId="7" xfId="0" applyFont="1" applyBorder="1" applyAlignment="1" applyProtection="1">
      <alignment wrapText="1"/>
      <protection locked="0"/>
    </xf>
    <xf numFmtId="0" fontId="3" fillId="0" borderId="2" xfId="0" applyFont="1" applyBorder="1" applyAlignment="1" applyProtection="1">
      <alignment wrapText="1"/>
      <protection locked="0"/>
    </xf>
    <xf numFmtId="0" fontId="3" fillId="0" borderId="8" xfId="0" applyFont="1" applyBorder="1" applyAlignment="1" applyProtection="1">
      <alignment wrapText="1"/>
      <protection locked="0"/>
    </xf>
    <xf numFmtId="0" fontId="3" fillId="0" borderId="12" xfId="0" applyFont="1" applyBorder="1" applyAlignment="1" applyProtection="1">
      <alignment wrapText="1"/>
      <protection locked="0"/>
    </xf>
    <xf numFmtId="0" fontId="3" fillId="0" borderId="0" xfId="0" applyFont="1" applyAlignment="1" applyProtection="1">
      <alignment wrapText="1"/>
      <protection locked="0"/>
    </xf>
    <xf numFmtId="0" fontId="3" fillId="0" borderId="13" xfId="0" applyFont="1" applyBorder="1" applyAlignment="1" applyProtection="1">
      <alignment wrapText="1"/>
      <protection locked="0"/>
    </xf>
    <xf numFmtId="0" fontId="3" fillId="0" borderId="9" xfId="0" applyFont="1" applyBorder="1" applyAlignment="1" applyProtection="1">
      <alignment wrapText="1"/>
      <protection locked="0"/>
    </xf>
    <xf numFmtId="0" fontId="3" fillId="0" borderId="5" xfId="0" applyFont="1" applyBorder="1" applyAlignment="1" applyProtection="1">
      <alignment wrapText="1"/>
      <protection locked="0"/>
    </xf>
    <xf numFmtId="0" fontId="3" fillId="0" borderId="10" xfId="0" applyFont="1" applyBorder="1" applyAlignment="1" applyProtection="1">
      <alignment wrapText="1"/>
      <protection locked="0"/>
    </xf>
    <xf numFmtId="0" fontId="3" fillId="2" borderId="14" xfId="0" applyFont="1" applyFill="1" applyBorder="1" applyAlignment="1">
      <alignment horizontal="center"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5" fillId="0" borderId="1" xfId="0" applyFont="1" applyBorder="1" applyAlignment="1">
      <alignment horizontal="center" vertical="center" wrapText="1"/>
    </xf>
    <xf numFmtId="0" fontId="13" fillId="0" borderId="0" xfId="0" applyFont="1" applyAlignment="1">
      <alignment horizontal="center" wrapText="1"/>
    </xf>
    <xf numFmtId="0" fontId="3" fillId="3" borderId="9"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3" fillId="0" borderId="0" xfId="0" quotePrefix="1" applyFont="1" applyAlignment="1">
      <alignment horizontal="left"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5" fillId="0" borderId="33" xfId="0" applyFont="1" applyBorder="1" applyAlignment="1">
      <alignment horizontal="center" wrapText="1"/>
    </xf>
    <xf numFmtId="164" fontId="3" fillId="0" borderId="22" xfId="0" applyNumberFormat="1" applyFont="1" applyBorder="1" applyAlignment="1">
      <alignment horizontal="left" wrapText="1"/>
    </xf>
    <xf numFmtId="0" fontId="3" fillId="0" borderId="23" xfId="0" applyFont="1" applyBorder="1" applyAlignment="1">
      <alignment horizontal="left" wrapText="1"/>
    </xf>
    <xf numFmtId="164" fontId="3" fillId="0" borderId="20" xfId="0" applyNumberFormat="1" applyFont="1" applyBorder="1" applyAlignment="1">
      <alignment horizontal="left" wrapText="1"/>
    </xf>
    <xf numFmtId="164" fontId="3" fillId="0" borderId="15" xfId="0" applyNumberFormat="1" applyFont="1" applyBorder="1" applyAlignment="1">
      <alignment horizontal="left" wrapText="1"/>
    </xf>
    <xf numFmtId="164" fontId="3" fillId="0" borderId="16" xfId="0" applyNumberFormat="1" applyFont="1" applyBorder="1" applyAlignment="1">
      <alignment horizontal="left" wrapText="1"/>
    </xf>
    <xf numFmtId="164" fontId="3" fillId="0" borderId="23" xfId="0" applyNumberFormat="1" applyFont="1" applyBorder="1" applyAlignment="1">
      <alignment horizontal="left" wrapText="1"/>
    </xf>
    <xf numFmtId="164" fontId="3" fillId="0" borderId="26" xfId="0" applyNumberFormat="1" applyFont="1" applyBorder="1" applyAlignment="1">
      <alignment horizontal="left" wrapText="1"/>
    </xf>
    <xf numFmtId="0" fontId="2" fillId="2" borderId="17" xfId="0" applyFont="1" applyFill="1" applyBorder="1" applyAlignment="1">
      <alignment horizontal="center" wrapText="1"/>
    </xf>
    <xf numFmtId="0" fontId="2" fillId="2" borderId="18" xfId="0" applyFont="1" applyFill="1" applyBorder="1" applyAlignment="1">
      <alignment horizontal="center" wrapText="1"/>
    </xf>
    <xf numFmtId="0" fontId="2" fillId="2" borderId="19" xfId="0" applyFont="1" applyFill="1" applyBorder="1" applyAlignment="1">
      <alignment horizontal="center" wrapText="1"/>
    </xf>
    <xf numFmtId="0" fontId="2" fillId="2" borderId="27" xfId="0" applyFont="1" applyFill="1" applyBorder="1" applyAlignment="1">
      <alignment horizontal="center" vertical="center" wrapText="1"/>
    </xf>
    <xf numFmtId="0" fontId="3" fillId="0" borderId="27" xfId="0" applyFont="1" applyBorder="1" applyAlignment="1">
      <alignment horizontal="left" wrapText="1"/>
    </xf>
    <xf numFmtId="0" fontId="3" fillId="0" borderId="30" xfId="0" applyFont="1" applyBorder="1" applyAlignment="1">
      <alignment horizontal="left" wrapText="1"/>
    </xf>
    <xf numFmtId="0" fontId="13" fillId="0" borderId="31" xfId="0" applyFont="1" applyBorder="1" applyAlignment="1">
      <alignment horizontal="left" wrapText="1"/>
    </xf>
    <xf numFmtId="164" fontId="2" fillId="2" borderId="17" xfId="0" applyNumberFormat="1" applyFont="1" applyFill="1" applyBorder="1" applyAlignment="1">
      <alignment horizontal="left" wrapText="1"/>
    </xf>
    <xf numFmtId="164" fontId="2" fillId="2" borderId="18" xfId="0" applyNumberFormat="1" applyFont="1" applyFill="1" applyBorder="1" applyAlignment="1">
      <alignment horizontal="left" wrapText="1"/>
    </xf>
    <xf numFmtId="164" fontId="2" fillId="2" borderId="19" xfId="0" applyNumberFormat="1" applyFont="1" applyFill="1" applyBorder="1" applyAlignment="1">
      <alignment horizontal="left" wrapText="1"/>
    </xf>
    <xf numFmtId="0" fontId="3" fillId="0" borderId="0" xfId="0" applyFont="1" applyAlignment="1">
      <alignment horizontal="left" wrapText="1"/>
    </xf>
    <xf numFmtId="0" fontId="3" fillId="0" borderId="15" xfId="0" applyFont="1" applyBorder="1" applyAlignment="1">
      <alignment horizontal="left" wrapText="1"/>
    </xf>
    <xf numFmtId="0" fontId="2" fillId="2" borderId="17" xfId="0" applyFont="1" applyFill="1" applyBorder="1" applyAlignment="1">
      <alignment wrapText="1"/>
    </xf>
    <xf numFmtId="0" fontId="2" fillId="2" borderId="18" xfId="0" applyFont="1" applyFill="1" applyBorder="1" applyAlignment="1">
      <alignment wrapText="1"/>
    </xf>
    <xf numFmtId="0" fontId="2" fillId="2" borderId="19" xfId="0" applyFont="1" applyFill="1" applyBorder="1" applyAlignment="1">
      <alignment wrapText="1"/>
    </xf>
  </cellXfs>
  <cellStyles count="8">
    <cellStyle name="Comma 2" xfId="3" xr:uid="{00000000-0005-0000-0000-000000000000}"/>
    <cellStyle name="Comma 3" xfId="5" xr:uid="{00000000-0005-0000-0000-000001000000}"/>
    <cellStyle name="Heading 1" xfId="1" builtinId="16"/>
    <cellStyle name="Hyperlink" xfId="7" builtinId="8"/>
    <cellStyle name="Normal" xfId="0" builtinId="0"/>
    <cellStyle name="Normal 2" xfId="2" xr:uid="{00000000-0005-0000-0000-000005000000}"/>
    <cellStyle name="Normal 3" xfId="4" xr:uid="{00000000-0005-0000-0000-000006000000}"/>
    <cellStyle name="Percent 2" xfId="6" xr:uid="{00000000-0005-0000-0000-000007000000}"/>
  </cellStyles>
  <dxfs count="3">
    <dxf>
      <font>
        <color rgb="FF9C0006"/>
      </font>
    </dxf>
    <dxf>
      <fill>
        <patternFill>
          <bgColor rgb="FFFFFF00"/>
        </patternFill>
      </fill>
    </dxf>
    <dxf>
      <fill>
        <patternFill>
          <bgColor rgb="FF00B0F0"/>
        </patternFill>
      </fill>
    </dxf>
  </dxfs>
  <tableStyles count="0" defaultTableStyle="TableStyleMedium2" defaultPivotStyle="PivotStyleLight16"/>
  <colors>
    <mruColors>
      <color rgb="FFFFCC99"/>
      <color rgb="FFFFCCFF"/>
      <color rgb="FFFFFF99"/>
      <color rgb="FF3366FF"/>
      <color rgb="FF0066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7" tint="0.39997558519241921"/>
    <pageSetUpPr fitToPage="1"/>
  </sheetPr>
  <dimension ref="A1:L34"/>
  <sheetViews>
    <sheetView tabSelected="1" zoomScaleNormal="100" workbookViewId="0">
      <selection activeCell="C16" sqref="C16"/>
    </sheetView>
  </sheetViews>
  <sheetFormatPr defaultColWidth="0" defaultRowHeight="13.8" x14ac:dyDescent="0.25"/>
  <cols>
    <col min="1" max="1" width="30.44140625" style="16" customWidth="1"/>
    <col min="2" max="2" width="45.6640625" style="16" customWidth="1"/>
    <col min="3" max="3" width="16" style="16" customWidth="1"/>
    <col min="4" max="4" width="12.44140625" style="16" customWidth="1"/>
    <col min="5" max="5" width="53.44140625" style="16" customWidth="1"/>
    <col min="6" max="6" width="19.6640625" style="16" customWidth="1"/>
    <col min="7" max="7" width="15.44140625" style="16" hidden="1" customWidth="1"/>
    <col min="8" max="8" width="13.44140625" style="16" hidden="1" customWidth="1"/>
    <col min="9" max="9" width="24" style="16" hidden="1" customWidth="1"/>
    <col min="10" max="10" width="8.88671875" style="16" hidden="1" customWidth="1"/>
    <col min="11" max="11" width="19.44140625" style="16" hidden="1" customWidth="1"/>
    <col min="12" max="12" width="28" style="16" hidden="1" customWidth="1"/>
    <col min="13" max="16384" width="8.88671875" style="16" hidden="1"/>
  </cols>
  <sheetData>
    <row r="1" spans="1:12" ht="21.6" customHeight="1" thickBot="1" x14ac:dyDescent="0.3">
      <c r="A1" s="314" t="s">
        <v>130</v>
      </c>
      <c r="B1" s="315"/>
      <c r="C1" s="315"/>
      <c r="D1" s="315"/>
      <c r="E1" s="315"/>
      <c r="F1" s="316"/>
      <c r="G1" s="22"/>
      <c r="H1" s="22"/>
      <c r="I1" s="22"/>
      <c r="J1" s="22"/>
      <c r="K1" s="22"/>
      <c r="L1" s="22"/>
    </row>
    <row r="2" spans="1:12" ht="21.6" customHeight="1" thickBot="1" x14ac:dyDescent="0.3">
      <c r="A2" s="22"/>
      <c r="B2" s="22"/>
      <c r="C2" s="22"/>
      <c r="D2" s="22"/>
      <c r="E2" s="22"/>
      <c r="F2" s="22"/>
      <c r="G2" s="22"/>
      <c r="H2" s="22"/>
      <c r="I2" s="22"/>
      <c r="J2" s="22"/>
      <c r="K2" s="22"/>
      <c r="L2" s="22"/>
    </row>
    <row r="3" spans="1:12" ht="22.35" customHeight="1" x14ac:dyDescent="0.4">
      <c r="A3" s="323" t="s">
        <v>51</v>
      </c>
      <c r="B3" s="324"/>
      <c r="C3" s="325"/>
      <c r="E3" s="317" t="s">
        <v>131</v>
      </c>
      <c r="F3" s="318"/>
    </row>
    <row r="4" spans="1:12" ht="21.6" customHeight="1" x14ac:dyDescent="0.3">
      <c r="A4" s="30" t="s">
        <v>125</v>
      </c>
      <c r="B4" s="328" t="s">
        <v>882</v>
      </c>
      <c r="C4" s="329"/>
      <c r="D4" s="24"/>
      <c r="E4" s="319" t="s">
        <v>1377</v>
      </c>
      <c r="F4" s="320"/>
      <c r="L4" s="23"/>
    </row>
    <row r="5" spans="1:12" ht="21.6" customHeight="1" thickBot="1" x14ac:dyDescent="0.35">
      <c r="A5" s="31" t="s">
        <v>126</v>
      </c>
      <c r="B5" s="326">
        <v>2018</v>
      </c>
      <c r="C5" s="327"/>
      <c r="D5" s="23"/>
      <c r="E5" s="319"/>
      <c r="F5" s="320"/>
      <c r="G5" s="23"/>
      <c r="H5" s="23"/>
      <c r="I5" s="23"/>
      <c r="J5" s="23"/>
      <c r="K5" s="23"/>
      <c r="L5" s="23"/>
    </row>
    <row r="6" spans="1:12" ht="21.6" customHeight="1" x14ac:dyDescent="0.3">
      <c r="A6" s="330" t="s">
        <v>124</v>
      </c>
      <c r="B6" s="331"/>
      <c r="C6" s="332"/>
      <c r="D6" s="23"/>
      <c r="E6" s="319"/>
      <c r="F6" s="320"/>
      <c r="G6" s="23"/>
      <c r="H6" s="23"/>
      <c r="I6" s="23"/>
      <c r="J6" s="23"/>
      <c r="K6" s="23"/>
      <c r="L6" s="23"/>
    </row>
    <row r="7" spans="1:12" ht="21.6" customHeight="1" x14ac:dyDescent="0.3">
      <c r="A7" s="29" t="s">
        <v>121</v>
      </c>
      <c r="B7" s="333" t="s">
        <v>1382</v>
      </c>
      <c r="C7" s="334"/>
      <c r="D7" s="25"/>
      <c r="E7" s="319"/>
      <c r="F7" s="320"/>
      <c r="G7" s="23"/>
      <c r="H7" s="23"/>
      <c r="I7" s="23"/>
      <c r="J7" s="23"/>
      <c r="K7" s="23"/>
      <c r="L7" s="23"/>
    </row>
    <row r="8" spans="1:12" ht="21.6" customHeight="1" x14ac:dyDescent="0.3">
      <c r="A8" s="30" t="s">
        <v>122</v>
      </c>
      <c r="B8" s="333" t="s">
        <v>1383</v>
      </c>
      <c r="C8" s="334"/>
      <c r="D8" s="23"/>
      <c r="E8" s="319"/>
      <c r="F8" s="320"/>
      <c r="G8" s="23"/>
      <c r="H8" s="23"/>
      <c r="I8" s="23"/>
      <c r="J8" s="23"/>
      <c r="K8" s="23"/>
      <c r="L8" s="23"/>
    </row>
    <row r="9" spans="1:12" ht="21.6" customHeight="1" x14ac:dyDescent="0.3">
      <c r="A9" s="30" t="s">
        <v>127</v>
      </c>
      <c r="B9" s="333" t="s">
        <v>1384</v>
      </c>
      <c r="C9" s="334"/>
      <c r="D9" s="23"/>
      <c r="E9" s="319"/>
      <c r="F9" s="320"/>
      <c r="G9" s="23"/>
      <c r="H9" s="23"/>
      <c r="I9" s="23"/>
      <c r="J9" s="23"/>
      <c r="K9" s="23"/>
      <c r="L9" s="23"/>
    </row>
    <row r="10" spans="1:12" ht="21.6" customHeight="1" x14ac:dyDescent="0.3">
      <c r="A10" s="30" t="s">
        <v>128</v>
      </c>
      <c r="B10" s="335" t="s">
        <v>1385</v>
      </c>
      <c r="C10" s="334"/>
      <c r="D10" s="23"/>
      <c r="E10" s="319"/>
      <c r="F10" s="320"/>
      <c r="G10" s="23"/>
      <c r="H10" s="23"/>
      <c r="I10" s="23"/>
      <c r="J10" s="23"/>
      <c r="K10" s="23"/>
      <c r="L10" s="23"/>
    </row>
    <row r="11" spans="1:12" ht="21.6" customHeight="1" thickBot="1" x14ac:dyDescent="0.35">
      <c r="A11" s="32" t="s">
        <v>129</v>
      </c>
      <c r="B11" s="336">
        <v>2094568523</v>
      </c>
      <c r="C11" s="337"/>
      <c r="D11" s="23"/>
      <c r="E11" s="319"/>
      <c r="F11" s="320"/>
      <c r="G11" s="23"/>
      <c r="H11" s="23"/>
      <c r="I11" s="23"/>
      <c r="J11" s="23"/>
      <c r="K11" s="23"/>
      <c r="L11" s="23"/>
    </row>
    <row r="12" spans="1:12" ht="21.6" customHeight="1" x14ac:dyDescent="0.3">
      <c r="A12" s="338" t="s">
        <v>123</v>
      </c>
      <c r="B12" s="339"/>
      <c r="C12" s="340"/>
      <c r="D12" s="23"/>
      <c r="E12" s="319"/>
      <c r="F12" s="320"/>
      <c r="G12" s="23"/>
      <c r="H12" s="23"/>
      <c r="I12" s="23"/>
      <c r="J12" s="23"/>
      <c r="K12" s="23"/>
      <c r="L12" s="23"/>
    </row>
    <row r="13" spans="1:12" ht="21.6" customHeight="1" x14ac:dyDescent="0.3">
      <c r="A13" s="28" t="s">
        <v>2</v>
      </c>
      <c r="B13" s="310" t="s">
        <v>1386</v>
      </c>
      <c r="C13" s="311"/>
      <c r="D13" s="26"/>
      <c r="E13" s="319"/>
      <c r="F13" s="320"/>
      <c r="G13" s="26"/>
      <c r="H13" s="26"/>
      <c r="I13" s="26"/>
      <c r="J13" s="26"/>
      <c r="K13" s="26"/>
      <c r="L13" s="23"/>
    </row>
    <row r="14" spans="1:12" ht="21.6" customHeight="1" x14ac:dyDescent="0.3">
      <c r="A14" s="27" t="s">
        <v>119</v>
      </c>
      <c r="B14" s="312" t="s">
        <v>882</v>
      </c>
      <c r="C14" s="312"/>
      <c r="D14" s="23"/>
      <c r="E14" s="319"/>
      <c r="F14" s="320"/>
      <c r="G14" s="23"/>
      <c r="H14" s="23"/>
      <c r="I14" s="23"/>
      <c r="J14" s="23"/>
      <c r="K14" s="23"/>
      <c r="L14" s="23"/>
    </row>
    <row r="15" spans="1:12" ht="21.6" customHeight="1" thickBot="1" x14ac:dyDescent="0.35">
      <c r="A15" s="27" t="s">
        <v>120</v>
      </c>
      <c r="B15" s="313">
        <v>95337</v>
      </c>
      <c r="C15" s="313"/>
      <c r="D15" s="24"/>
      <c r="E15" s="321"/>
      <c r="F15" s="322"/>
      <c r="H15" s="24"/>
      <c r="I15" s="24"/>
      <c r="J15" s="24"/>
      <c r="K15" s="24"/>
      <c r="L15" s="23"/>
    </row>
    <row r="16" spans="1:12" ht="14.4" customHeight="1" x14ac:dyDescent="0.25">
      <c r="D16" s="20"/>
      <c r="E16" s="271" t="s">
        <v>1381</v>
      </c>
      <c r="F16" s="20"/>
      <c r="G16" s="20"/>
      <c r="H16" s="20"/>
      <c r="I16" s="20"/>
      <c r="J16" s="20"/>
      <c r="K16" s="20"/>
      <c r="L16" s="20"/>
    </row>
    <row r="17" spans="1:12" ht="17.399999999999999" x14ac:dyDescent="0.3">
      <c r="A17" s="25"/>
      <c r="B17" s="25"/>
      <c r="C17" s="25"/>
      <c r="D17" s="18"/>
      <c r="E17" s="18"/>
      <c r="F17" s="18"/>
      <c r="G17" s="18"/>
      <c r="H17" s="18"/>
      <c r="I17" s="18"/>
      <c r="J17" s="18"/>
      <c r="K17" s="18"/>
      <c r="L17" s="18"/>
    </row>
    <row r="18" spans="1:12" ht="46.5" customHeight="1" x14ac:dyDescent="0.3">
      <c r="A18" s="23"/>
      <c r="B18" s="23"/>
      <c r="C18" s="23"/>
      <c r="D18" s="19"/>
      <c r="E18" s="19"/>
      <c r="F18" s="19"/>
      <c r="G18" s="19"/>
      <c r="H18" s="19"/>
      <c r="I18" s="19"/>
      <c r="J18" s="19"/>
      <c r="K18" s="19"/>
      <c r="L18" s="19"/>
    </row>
    <row r="19" spans="1:12" ht="17.399999999999999" x14ac:dyDescent="0.3">
      <c r="A19" s="23"/>
      <c r="B19" s="23"/>
      <c r="C19" s="23"/>
      <c r="D19" s="18"/>
      <c r="E19" s="18"/>
      <c r="F19" s="18"/>
      <c r="G19" s="18"/>
      <c r="H19" s="18"/>
      <c r="I19" s="18"/>
      <c r="J19" s="18"/>
      <c r="K19" s="18"/>
      <c r="L19" s="18"/>
    </row>
    <row r="20" spans="1:12" ht="32.25" customHeight="1" x14ac:dyDescent="0.55000000000000004">
      <c r="B20" s="107"/>
      <c r="C20" s="23"/>
      <c r="D20" s="21"/>
      <c r="E20" s="21"/>
      <c r="F20" s="21"/>
      <c r="G20" s="21"/>
      <c r="H20" s="21"/>
      <c r="I20" s="21"/>
      <c r="J20" s="21"/>
      <c r="K20" s="21"/>
      <c r="L20" s="21"/>
    </row>
    <row r="21" spans="1:12" ht="17.399999999999999" x14ac:dyDescent="0.3">
      <c r="A21" s="23"/>
      <c r="B21" s="23"/>
      <c r="C21" s="23"/>
      <c r="D21" s="18"/>
      <c r="E21" s="18"/>
      <c r="F21" s="18"/>
      <c r="G21" s="18"/>
      <c r="H21" s="18"/>
      <c r="I21" s="18"/>
      <c r="J21" s="18"/>
      <c r="K21" s="18"/>
      <c r="L21" s="18"/>
    </row>
    <row r="22" spans="1:12" ht="17.399999999999999" x14ac:dyDescent="0.3">
      <c r="A22" s="23"/>
      <c r="B22" s="23"/>
      <c r="C22" s="23"/>
      <c r="D22" s="19"/>
      <c r="E22" s="19"/>
      <c r="F22" s="19"/>
      <c r="G22" s="19"/>
      <c r="H22" s="19"/>
      <c r="I22" s="19"/>
      <c r="J22" s="19"/>
      <c r="K22" s="19"/>
      <c r="L22" s="19"/>
    </row>
    <row r="23" spans="1:12" ht="15" x14ac:dyDescent="0.25">
      <c r="A23" s="21"/>
      <c r="B23" s="21"/>
      <c r="C23" s="143"/>
      <c r="D23" s="18"/>
      <c r="E23" s="18"/>
      <c r="F23" s="18"/>
      <c r="G23" s="18"/>
      <c r="H23" s="18"/>
      <c r="I23" s="18"/>
      <c r="J23" s="18"/>
      <c r="K23" s="18"/>
      <c r="L23" s="18"/>
    </row>
    <row r="24" spans="1:12" ht="15" x14ac:dyDescent="0.25">
      <c r="A24" s="18"/>
      <c r="B24" s="18"/>
      <c r="C24" s="18"/>
      <c r="D24" s="18"/>
      <c r="E24" s="18"/>
      <c r="F24" s="18"/>
      <c r="G24" s="18"/>
      <c r="H24" s="18"/>
      <c r="I24" s="18"/>
      <c r="J24" s="18"/>
      <c r="K24" s="18"/>
      <c r="L24" s="18"/>
    </row>
    <row r="25" spans="1:12" ht="15" customHeight="1" x14ac:dyDescent="0.25">
      <c r="A25" s="216"/>
      <c r="B25" s="21"/>
      <c r="C25" s="21"/>
      <c r="D25" s="21"/>
      <c r="E25" s="21"/>
      <c r="F25" s="21"/>
      <c r="G25" s="21"/>
      <c r="H25" s="18"/>
      <c r="I25" s="18"/>
      <c r="J25" s="18"/>
      <c r="K25" s="18"/>
      <c r="L25" s="18"/>
    </row>
    <row r="26" spans="1:12" ht="15" customHeight="1" x14ac:dyDescent="0.25">
      <c r="A26" s="216"/>
      <c r="B26" s="21"/>
      <c r="C26" s="21"/>
      <c r="D26" s="21"/>
      <c r="E26" s="21"/>
      <c r="F26" s="21"/>
      <c r="G26" s="21"/>
      <c r="H26" s="18"/>
      <c r="I26" s="18"/>
      <c r="J26" s="18"/>
      <c r="K26" s="18"/>
      <c r="L26" s="18"/>
    </row>
    <row r="27" spans="1:12" ht="15" x14ac:dyDescent="0.25">
      <c r="A27" s="20"/>
      <c r="B27" s="21"/>
      <c r="C27" s="21"/>
      <c r="D27" s="21"/>
      <c r="E27" s="21"/>
      <c r="F27" s="21"/>
      <c r="G27" s="21"/>
      <c r="H27" s="18"/>
      <c r="I27" s="18"/>
      <c r="J27" s="18"/>
      <c r="K27" s="18"/>
      <c r="L27" s="18"/>
    </row>
    <row r="28" spans="1:12" ht="15" customHeight="1" x14ac:dyDescent="0.25">
      <c r="A28" s="20"/>
      <c r="B28" s="21"/>
      <c r="C28" s="21"/>
      <c r="D28" s="21"/>
      <c r="E28" s="21"/>
      <c r="F28" s="21"/>
      <c r="G28" s="21"/>
      <c r="H28" s="18"/>
      <c r="I28" s="18"/>
      <c r="J28" s="18"/>
      <c r="K28" s="18"/>
      <c r="L28" s="18"/>
    </row>
    <row r="29" spans="1:12" ht="15" x14ac:dyDescent="0.25">
      <c r="A29" s="18"/>
      <c r="B29" s="18"/>
      <c r="C29" s="18"/>
      <c r="D29" s="18"/>
      <c r="E29" s="18"/>
      <c r="F29" s="18"/>
      <c r="G29" s="18"/>
      <c r="H29" s="18"/>
      <c r="I29" s="18"/>
      <c r="J29" s="18"/>
      <c r="K29" s="18"/>
      <c r="L29" s="18"/>
    </row>
    <row r="30" spans="1:12" ht="15" x14ac:dyDescent="0.25">
      <c r="A30" s="20"/>
      <c r="B30" s="21"/>
      <c r="C30" s="21"/>
      <c r="D30" s="21"/>
      <c r="E30" s="21"/>
      <c r="F30" s="21"/>
      <c r="G30" s="21"/>
      <c r="H30" s="18"/>
      <c r="I30" s="18"/>
      <c r="J30" s="18"/>
      <c r="K30" s="18"/>
      <c r="L30" s="18"/>
    </row>
    <row r="31" spans="1:12" ht="15" x14ac:dyDescent="0.25">
      <c r="A31" s="18"/>
      <c r="B31" s="18"/>
      <c r="C31" s="18"/>
      <c r="D31" s="18"/>
      <c r="E31" s="18"/>
      <c r="F31" s="18"/>
      <c r="G31" s="18"/>
      <c r="H31" s="18"/>
      <c r="I31" s="18"/>
      <c r="J31" s="18"/>
      <c r="K31" s="18"/>
      <c r="L31" s="18"/>
    </row>
    <row r="32" spans="1:12" ht="15" customHeight="1" x14ac:dyDescent="0.25">
      <c r="A32" s="216"/>
      <c r="B32" s="21"/>
      <c r="C32" s="21"/>
      <c r="D32" s="21"/>
      <c r="E32" s="21"/>
      <c r="F32" s="21"/>
      <c r="G32" s="21"/>
      <c r="H32" s="18"/>
      <c r="I32" s="18"/>
      <c r="J32" s="18"/>
      <c r="K32" s="18"/>
      <c r="L32" s="18"/>
    </row>
    <row r="33" spans="1:12" ht="15" x14ac:dyDescent="0.25">
      <c r="A33" s="20"/>
      <c r="B33" s="21"/>
      <c r="C33" s="21"/>
      <c r="D33" s="21"/>
      <c r="E33" s="21"/>
      <c r="F33" s="21"/>
      <c r="G33" s="21"/>
      <c r="H33" s="18"/>
      <c r="I33" s="18"/>
      <c r="J33" s="18"/>
      <c r="K33" s="18"/>
      <c r="L33" s="18"/>
    </row>
    <row r="34" spans="1:12" ht="15" customHeight="1" x14ac:dyDescent="0.25">
      <c r="A34" s="20"/>
      <c r="B34" s="21"/>
      <c r="C34" s="21"/>
      <c r="D34" s="21"/>
      <c r="E34" s="21"/>
      <c r="F34" s="21"/>
      <c r="G34" s="21"/>
      <c r="H34" s="18"/>
      <c r="I34" s="18"/>
      <c r="J34" s="18"/>
      <c r="K34" s="18"/>
      <c r="L34" s="18"/>
    </row>
  </sheetData>
  <sheetProtection algorithmName="SHA-512" hashValue="ZPz6OqH+JSQ/vohMRYEvSXQwbxlS36YE6O9ZosalAbNgYVgUUT1QeuVqm9m4rNdeQf7SC9kEQ+ohmBCDTlcitA==" saltValue="eDucjStKBaX7+l8NsmqGCg==" spinCount="100000" sheet="1" objects="1" scenarios="1"/>
  <mergeCells count="16">
    <mergeCell ref="B13:C13"/>
    <mergeCell ref="B14:C14"/>
    <mergeCell ref="B15:C15"/>
    <mergeCell ref="A1:F1"/>
    <mergeCell ref="E3:F3"/>
    <mergeCell ref="E4:F15"/>
    <mergeCell ref="A3:C3"/>
    <mergeCell ref="B5:C5"/>
    <mergeCell ref="B4:C4"/>
    <mergeCell ref="A6:C6"/>
    <mergeCell ref="B7:C7"/>
    <mergeCell ref="B8:C8"/>
    <mergeCell ref="B9:C9"/>
    <mergeCell ref="B10:C10"/>
    <mergeCell ref="B11:C11"/>
    <mergeCell ref="A12:C12"/>
  </mergeCells>
  <dataValidations count="3">
    <dataValidation type="whole" allowBlank="1" showInputMessage="1" showErrorMessage="1" error="Please enter a five-digit zip code. " sqref="B15:C15" xr:uid="{00000000-0002-0000-0000-000000000000}">
      <formula1>90000</formula1>
      <formula2>99999</formula2>
    </dataValidation>
    <dataValidation type="custom" allowBlank="1" showInputMessage="1" showErrorMessage="1" error="Please enter an e-mail address" sqref="B10:C10" xr:uid="{00000000-0002-0000-0000-000001000000}">
      <formula1>ISNUMBER(MATCH("*@*.*",B10,0))</formula1>
    </dataValidation>
    <dataValidation type="whole" allowBlank="1" showInputMessage="1" showErrorMessage="1" error="Please enter your 10 digit phone number with no spaces, dashes, periods or parentheses" sqref="B11:C11" xr:uid="{00000000-0002-0000-0000-000002000000}">
      <formula1>1000000000</formula1>
      <formula2>9999999999</formula2>
    </dataValidation>
  </dataValidations>
  <pageMargins left="1" right="1" top="1" bottom="1" header="0.3" footer="0.3"/>
  <pageSetup paperSize="5" scale="86" orientation="landscape" r:id="rId1"/>
  <headerFooter>
    <oddFooter>&amp;L&amp;"Arial,Bold"&amp;18&amp;K0070C0Annual Progress Report  &amp;R&amp;12January 2019</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error="Please choose from the list" xr:uid="{00000000-0002-0000-0000-000003000000}">
          <x14:formula1>
            <xm:f>'RHNA Allocations'!$C$2:$C$540</xm:f>
          </x14:formula1>
          <xm:sqref>B4:C4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pageSetUpPr fitToPage="1"/>
  </sheetPr>
  <dimension ref="A1:V128"/>
  <sheetViews>
    <sheetView showZeros="0" zoomScale="95" zoomScaleNormal="95" zoomScaleSheetLayoutView="90" workbookViewId="0">
      <pane ySplit="11" topLeftCell="A32" activePane="bottomLeft" state="frozen"/>
      <selection pane="bottomLeft" activeCell="A35" sqref="A35"/>
    </sheetView>
  </sheetViews>
  <sheetFormatPr defaultColWidth="0" defaultRowHeight="13.8" x14ac:dyDescent="0.25"/>
  <cols>
    <col min="1" max="1" width="23.44140625" style="16" customWidth="1"/>
    <col min="2" max="2" width="35" style="16" customWidth="1"/>
    <col min="3" max="3" width="23.44140625" style="16" customWidth="1"/>
    <col min="4" max="4" width="70.109375" style="16" customWidth="1"/>
    <col min="5" max="5" width="2" style="16" customWidth="1"/>
    <col min="6" max="16384" width="8.88671875" style="16" hidden="1"/>
  </cols>
  <sheetData>
    <row r="1" spans="1:22" s="217" customFormat="1" ht="21" x14ac:dyDescent="0.4">
      <c r="A1" s="376" t="s">
        <v>8</v>
      </c>
      <c r="B1" s="411"/>
      <c r="C1" s="411"/>
      <c r="D1" s="411"/>
      <c r="E1" s="88"/>
      <c r="F1" s="88"/>
      <c r="G1" s="3"/>
      <c r="H1" s="3"/>
      <c r="I1" s="3"/>
      <c r="J1" s="3"/>
      <c r="K1" s="3"/>
      <c r="L1" s="3"/>
      <c r="M1" s="3"/>
      <c r="N1" s="3"/>
      <c r="O1" s="3"/>
      <c r="P1" s="3"/>
      <c r="Q1" s="3"/>
      <c r="R1" s="3"/>
      <c r="S1" s="3"/>
      <c r="T1" s="3"/>
      <c r="U1" s="3"/>
      <c r="V1" s="3"/>
    </row>
    <row r="2" spans="1:22" s="217" customFormat="1" ht="20.25" customHeight="1" x14ac:dyDescent="0.35">
      <c r="A2" s="377" t="s">
        <v>9</v>
      </c>
      <c r="B2" s="411"/>
      <c r="C2" s="411"/>
      <c r="D2" s="411"/>
      <c r="E2" s="182"/>
      <c r="F2" s="182"/>
      <c r="G2" s="4"/>
      <c r="H2" s="4"/>
      <c r="I2" s="4"/>
      <c r="J2" s="4"/>
      <c r="K2" s="4"/>
      <c r="L2" s="4"/>
      <c r="M2" s="4"/>
      <c r="N2" s="4"/>
      <c r="O2" s="4"/>
      <c r="P2" s="4"/>
      <c r="Q2" s="4"/>
      <c r="R2" s="4"/>
      <c r="S2" s="4"/>
      <c r="T2" s="4"/>
      <c r="U2" s="4"/>
      <c r="V2" s="4"/>
    </row>
    <row r="3" spans="1:22" s="217" customFormat="1" ht="15.75" customHeight="1" x14ac:dyDescent="0.25">
      <c r="A3" s="354" t="s">
        <v>1375</v>
      </c>
      <c r="B3" s="411"/>
      <c r="C3" s="411"/>
      <c r="D3" s="411"/>
      <c r="E3" s="178"/>
      <c r="F3" s="178"/>
      <c r="G3" s="21"/>
      <c r="H3" s="21"/>
      <c r="I3" s="21"/>
      <c r="J3" s="21"/>
      <c r="K3" s="21"/>
      <c r="L3" s="21"/>
      <c r="M3" s="21"/>
      <c r="N3" s="21"/>
      <c r="O3" s="21"/>
      <c r="P3" s="21"/>
      <c r="Q3" s="21"/>
      <c r="R3" s="21"/>
      <c r="S3" s="21"/>
      <c r="T3" s="21"/>
      <c r="U3" s="21"/>
      <c r="V3" s="21"/>
    </row>
    <row r="4" spans="1:22" s="2" customFormat="1" ht="13.2" x14ac:dyDescent="0.25">
      <c r="A4" s="262" t="s">
        <v>10</v>
      </c>
      <c r="B4" s="203" t="str">
        <f>'Start Here'!B4:D4</f>
        <v>Manteca</v>
      </c>
      <c r="C4" s="263"/>
      <c r="D4" s="69"/>
      <c r="E4" s="69"/>
      <c r="F4" s="69"/>
      <c r="G4" s="69"/>
      <c r="H4" s="69"/>
      <c r="I4" s="69"/>
      <c r="J4" s="69"/>
    </row>
    <row r="5" spans="1:22" s="2" customFormat="1" ht="13.2" x14ac:dyDescent="0.25">
      <c r="A5" s="262" t="s">
        <v>36</v>
      </c>
      <c r="B5" s="202">
        <f>'Start Here'!B5</f>
        <v>2018</v>
      </c>
      <c r="C5" s="260" t="str">
        <f>'Table A2'!C5</f>
        <v>(Jan. 1 - Dec. 31)</v>
      </c>
      <c r="D5" s="8"/>
      <c r="E5" s="69"/>
      <c r="F5" s="69"/>
      <c r="G5" s="69"/>
    </row>
    <row r="7" spans="1:22" ht="15.6" x14ac:dyDescent="0.25">
      <c r="A7" s="410" t="s">
        <v>26</v>
      </c>
      <c r="B7" s="410"/>
      <c r="C7" s="410"/>
      <c r="D7" s="410"/>
    </row>
    <row r="8" spans="1:22" ht="15.6" x14ac:dyDescent="0.25">
      <c r="A8" s="410" t="s">
        <v>41</v>
      </c>
      <c r="B8" s="410"/>
      <c r="C8" s="410"/>
      <c r="D8" s="410"/>
    </row>
    <row r="9" spans="1:22" s="17" customFormat="1" ht="52.5" customHeight="1" x14ac:dyDescent="0.25">
      <c r="A9" s="407" t="s">
        <v>42</v>
      </c>
      <c r="B9" s="408"/>
      <c r="C9" s="408"/>
      <c r="D9" s="409"/>
    </row>
    <row r="10" spans="1:22" s="17" customFormat="1" ht="18.75" customHeight="1" x14ac:dyDescent="0.25">
      <c r="A10" s="185">
        <v>1</v>
      </c>
      <c r="B10" s="185">
        <v>2</v>
      </c>
      <c r="C10" s="185">
        <v>3</v>
      </c>
      <c r="D10" s="184">
        <v>4</v>
      </c>
    </row>
    <row r="11" spans="1:22" s="17" customFormat="1" ht="24.75" customHeight="1" x14ac:dyDescent="0.25">
      <c r="A11" s="184" t="s">
        <v>27</v>
      </c>
      <c r="B11" s="184" t="s">
        <v>28</v>
      </c>
      <c r="C11" s="184" t="s">
        <v>38</v>
      </c>
      <c r="D11" s="184" t="s">
        <v>29</v>
      </c>
    </row>
    <row r="12" spans="1:22" s="243" customFormat="1" ht="211.2" x14ac:dyDescent="0.25">
      <c r="A12" s="230" t="s">
        <v>2372</v>
      </c>
      <c r="B12" s="306" t="s">
        <v>2373</v>
      </c>
      <c r="C12" s="305" t="s">
        <v>2374</v>
      </c>
      <c r="D12" s="305" t="s">
        <v>2374</v>
      </c>
    </row>
    <row r="13" spans="1:22" s="243" customFormat="1" ht="184.8" x14ac:dyDescent="0.25">
      <c r="A13" s="305" t="s">
        <v>2379</v>
      </c>
      <c r="B13" s="305" t="s">
        <v>2375</v>
      </c>
      <c r="C13" s="305" t="s">
        <v>2376</v>
      </c>
      <c r="D13" s="230" t="s">
        <v>2377</v>
      </c>
    </row>
    <row r="14" spans="1:22" s="243" customFormat="1" ht="171.6" x14ac:dyDescent="0.25">
      <c r="A14" s="230" t="s">
        <v>2378</v>
      </c>
      <c r="B14" s="305" t="s">
        <v>2380</v>
      </c>
      <c r="C14" s="305" t="s">
        <v>2381</v>
      </c>
      <c r="D14" s="305" t="s">
        <v>2381</v>
      </c>
    </row>
    <row r="15" spans="1:22" s="243" customFormat="1" ht="118.8" x14ac:dyDescent="0.25">
      <c r="A15" s="305" t="s">
        <v>2382</v>
      </c>
      <c r="B15" s="305" t="s">
        <v>2383</v>
      </c>
      <c r="C15" s="305" t="s">
        <v>2384</v>
      </c>
      <c r="D15" s="305" t="s">
        <v>2384</v>
      </c>
    </row>
    <row r="16" spans="1:22" s="243" customFormat="1" ht="118.8" x14ac:dyDescent="0.25">
      <c r="A16" s="305" t="s">
        <v>2385</v>
      </c>
      <c r="B16" s="305" t="s">
        <v>2386</v>
      </c>
      <c r="C16" s="307">
        <v>42705</v>
      </c>
      <c r="D16" s="268" t="s">
        <v>2377</v>
      </c>
    </row>
    <row r="17" spans="1:4" s="243" customFormat="1" ht="171.6" x14ac:dyDescent="0.25">
      <c r="A17" s="308" t="s">
        <v>2387</v>
      </c>
      <c r="B17" s="305" t="s">
        <v>2388</v>
      </c>
      <c r="C17" s="305" t="s">
        <v>2389</v>
      </c>
      <c r="D17" s="305" t="s">
        <v>2390</v>
      </c>
    </row>
    <row r="18" spans="1:4" s="243" customFormat="1" ht="105.6" x14ac:dyDescent="0.25">
      <c r="A18" s="308" t="s">
        <v>2393</v>
      </c>
      <c r="B18" s="305" t="s">
        <v>2391</v>
      </c>
      <c r="C18" s="305" t="s">
        <v>2392</v>
      </c>
      <c r="D18" s="305" t="s">
        <v>2390</v>
      </c>
    </row>
    <row r="19" spans="1:4" s="243" customFormat="1" ht="105.6" x14ac:dyDescent="0.25">
      <c r="A19" s="308" t="s">
        <v>2394</v>
      </c>
      <c r="B19" s="305" t="s">
        <v>2395</v>
      </c>
      <c r="C19" s="305" t="s">
        <v>2392</v>
      </c>
      <c r="D19" s="305" t="s">
        <v>2390</v>
      </c>
    </row>
    <row r="20" spans="1:4" s="243" customFormat="1" ht="105.6" x14ac:dyDescent="0.25">
      <c r="A20" s="308" t="s">
        <v>2396</v>
      </c>
      <c r="B20" s="305" t="s">
        <v>2397</v>
      </c>
      <c r="C20" s="305" t="s">
        <v>2390</v>
      </c>
      <c r="D20" s="305" t="s">
        <v>2390</v>
      </c>
    </row>
    <row r="21" spans="1:4" s="243" customFormat="1" ht="66" x14ac:dyDescent="0.25">
      <c r="A21" s="308" t="s">
        <v>2398</v>
      </c>
      <c r="B21" s="305" t="s">
        <v>2399</v>
      </c>
      <c r="C21" s="305" t="s">
        <v>2400</v>
      </c>
      <c r="D21" s="305" t="s">
        <v>2390</v>
      </c>
    </row>
    <row r="22" spans="1:4" s="243" customFormat="1" ht="79.2" x14ac:dyDescent="0.25">
      <c r="A22" s="308" t="s">
        <v>2401</v>
      </c>
      <c r="B22" s="305" t="s">
        <v>2402</v>
      </c>
      <c r="C22" s="305">
        <v>2017</v>
      </c>
      <c r="D22" s="230" t="s">
        <v>2377</v>
      </c>
    </row>
    <row r="23" spans="1:4" s="243" customFormat="1" ht="158.4" x14ac:dyDescent="0.25">
      <c r="A23" s="308" t="s">
        <v>2403</v>
      </c>
      <c r="B23" s="305" t="s">
        <v>2404</v>
      </c>
      <c r="C23" s="305" t="s">
        <v>2405</v>
      </c>
      <c r="D23" s="305" t="s">
        <v>2390</v>
      </c>
    </row>
    <row r="24" spans="1:4" s="243" customFormat="1" ht="92.4" x14ac:dyDescent="0.25">
      <c r="A24" s="308" t="s">
        <v>2406</v>
      </c>
      <c r="B24" s="305" t="s">
        <v>2407</v>
      </c>
      <c r="C24" s="305" t="s">
        <v>2390</v>
      </c>
      <c r="D24" s="305" t="s">
        <v>2390</v>
      </c>
    </row>
    <row r="25" spans="1:4" s="243" customFormat="1" ht="330" x14ac:dyDescent="0.25">
      <c r="A25" s="305" t="s">
        <v>2408</v>
      </c>
      <c r="B25" s="305" t="s">
        <v>2409</v>
      </c>
      <c r="C25" s="305" t="s">
        <v>2390</v>
      </c>
      <c r="D25" s="305" t="s">
        <v>2390</v>
      </c>
    </row>
    <row r="26" spans="1:4" s="243" customFormat="1" ht="79.2" x14ac:dyDescent="0.25">
      <c r="A26" s="308" t="s">
        <v>2412</v>
      </c>
      <c r="B26" s="305" t="s">
        <v>2410</v>
      </c>
      <c r="C26" s="305" t="s">
        <v>2411</v>
      </c>
      <c r="D26" s="230" t="s">
        <v>2390</v>
      </c>
    </row>
    <row r="27" spans="1:4" s="243" customFormat="1" ht="66" x14ac:dyDescent="0.25">
      <c r="A27" s="308" t="s">
        <v>2413</v>
      </c>
      <c r="B27" s="305" t="s">
        <v>2414</v>
      </c>
      <c r="C27" s="305" t="s">
        <v>2415</v>
      </c>
      <c r="D27" s="230" t="s">
        <v>2416</v>
      </c>
    </row>
    <row r="28" spans="1:4" s="243" customFormat="1" ht="79.2" x14ac:dyDescent="0.25">
      <c r="A28" s="308" t="s">
        <v>2417</v>
      </c>
      <c r="B28" s="305" t="s">
        <v>2418</v>
      </c>
      <c r="C28" s="305" t="s">
        <v>2419</v>
      </c>
      <c r="D28" s="230" t="s">
        <v>2390</v>
      </c>
    </row>
    <row r="29" spans="1:4" s="243" customFormat="1" ht="409.6" x14ac:dyDescent="0.25">
      <c r="A29" s="308" t="s">
        <v>2420</v>
      </c>
      <c r="B29" s="305" t="s">
        <v>2421</v>
      </c>
      <c r="C29" s="305" t="s">
        <v>2405</v>
      </c>
      <c r="D29" s="230" t="s">
        <v>2390</v>
      </c>
    </row>
    <row r="30" spans="1:4" s="243" customFormat="1" ht="13.2" x14ac:dyDescent="0.3">
      <c r="A30" s="230"/>
      <c r="B30" s="230"/>
      <c r="C30" s="230"/>
      <c r="D30" s="230"/>
    </row>
    <row r="31" spans="1:4" s="243" customFormat="1" ht="13.2" x14ac:dyDescent="0.3">
      <c r="A31" s="230"/>
      <c r="B31" s="230"/>
      <c r="C31" s="230"/>
      <c r="D31" s="230"/>
    </row>
    <row r="32" spans="1:4" s="243" customFormat="1" ht="132" x14ac:dyDescent="0.25">
      <c r="A32" s="308" t="s">
        <v>2422</v>
      </c>
      <c r="B32" s="305" t="s">
        <v>2423</v>
      </c>
      <c r="C32" s="305" t="s">
        <v>2390</v>
      </c>
      <c r="D32" s="305" t="s">
        <v>2390</v>
      </c>
    </row>
    <row r="33" spans="1:4" s="243" customFormat="1" ht="52.8" x14ac:dyDescent="0.25">
      <c r="A33" s="308" t="s">
        <v>2424</v>
      </c>
      <c r="B33" s="305" t="s">
        <v>2425</v>
      </c>
      <c r="C33" s="305" t="s">
        <v>2390</v>
      </c>
      <c r="D33" s="305" t="s">
        <v>2390</v>
      </c>
    </row>
    <row r="34" spans="1:4" s="243" customFormat="1" ht="66" x14ac:dyDescent="0.25">
      <c r="A34" s="308" t="s">
        <v>2426</v>
      </c>
      <c r="B34" s="305" t="s">
        <v>2427</v>
      </c>
      <c r="C34" s="305" t="s">
        <v>2390</v>
      </c>
      <c r="D34" s="305" t="s">
        <v>2390</v>
      </c>
    </row>
    <row r="35" spans="1:4" s="243" customFormat="1" ht="13.2" x14ac:dyDescent="0.3">
      <c r="A35" s="230"/>
      <c r="B35" s="230"/>
      <c r="C35" s="230"/>
      <c r="D35" s="230"/>
    </row>
    <row r="36" spans="1:4" s="243" customFormat="1" ht="13.2" x14ac:dyDescent="0.3">
      <c r="A36" s="230"/>
      <c r="B36" s="230"/>
      <c r="C36" s="230"/>
      <c r="D36" s="230"/>
    </row>
    <row r="37" spans="1:4" s="243" customFormat="1" ht="13.2" x14ac:dyDescent="0.3">
      <c r="A37" s="230"/>
      <c r="B37" s="230"/>
      <c r="C37" s="230"/>
      <c r="D37" s="230"/>
    </row>
    <row r="38" spans="1:4" s="243" customFormat="1" ht="13.2" x14ac:dyDescent="0.3">
      <c r="A38" s="230"/>
      <c r="B38" s="230"/>
      <c r="C38" s="230"/>
      <c r="D38" s="230"/>
    </row>
    <row r="39" spans="1:4" s="243" customFormat="1" ht="13.2" x14ac:dyDescent="0.3">
      <c r="A39" s="230"/>
      <c r="B39" s="230"/>
      <c r="C39" s="230"/>
      <c r="D39" s="230"/>
    </row>
    <row r="40" spans="1:4" s="243" customFormat="1" ht="13.2" x14ac:dyDescent="0.3">
      <c r="A40" s="230"/>
      <c r="B40" s="230"/>
      <c r="C40" s="230"/>
      <c r="D40" s="230"/>
    </row>
    <row r="41" spans="1:4" s="243" customFormat="1" ht="13.2" x14ac:dyDescent="0.3">
      <c r="A41" s="230"/>
      <c r="B41" s="230"/>
      <c r="C41" s="230"/>
      <c r="D41" s="230"/>
    </row>
    <row r="42" spans="1:4" s="243" customFormat="1" ht="13.2" x14ac:dyDescent="0.3">
      <c r="A42" s="230"/>
      <c r="B42" s="230"/>
      <c r="C42" s="230"/>
      <c r="D42" s="230"/>
    </row>
    <row r="43" spans="1:4" s="243" customFormat="1" ht="13.2" x14ac:dyDescent="0.3">
      <c r="A43" s="230"/>
      <c r="B43" s="230"/>
      <c r="C43" s="230"/>
      <c r="D43" s="230"/>
    </row>
    <row r="44" spans="1:4" s="243" customFormat="1" ht="13.2" x14ac:dyDescent="0.3">
      <c r="A44" s="230"/>
      <c r="B44" s="230"/>
      <c r="C44" s="230"/>
      <c r="D44" s="230"/>
    </row>
    <row r="45" spans="1:4" s="243" customFormat="1" ht="13.2" x14ac:dyDescent="0.3">
      <c r="A45" s="230"/>
      <c r="B45" s="230"/>
      <c r="C45" s="230"/>
      <c r="D45" s="230"/>
    </row>
    <row r="46" spans="1:4" s="243" customFormat="1" ht="13.2" x14ac:dyDescent="0.3">
      <c r="A46" s="230"/>
      <c r="B46" s="230"/>
      <c r="C46" s="230"/>
      <c r="D46" s="230"/>
    </row>
    <row r="47" spans="1:4" s="243" customFormat="1" ht="13.2" x14ac:dyDescent="0.3">
      <c r="A47" s="230"/>
      <c r="B47" s="230"/>
      <c r="C47" s="230"/>
      <c r="D47" s="230"/>
    </row>
    <row r="48" spans="1:4" s="243" customFormat="1" ht="13.2" x14ac:dyDescent="0.3">
      <c r="A48" s="230"/>
      <c r="B48" s="230"/>
      <c r="C48" s="230"/>
      <c r="D48" s="230"/>
    </row>
    <row r="49" spans="1:4" s="243" customFormat="1" ht="13.2" x14ac:dyDescent="0.3">
      <c r="A49" s="230"/>
      <c r="B49" s="230"/>
      <c r="C49" s="230"/>
      <c r="D49" s="230"/>
    </row>
    <row r="50" spans="1:4" s="243" customFormat="1" ht="13.2" x14ac:dyDescent="0.3">
      <c r="A50" s="230"/>
      <c r="B50" s="230"/>
      <c r="C50" s="230"/>
      <c r="D50" s="230"/>
    </row>
    <row r="51" spans="1:4" s="243" customFormat="1" ht="13.2" x14ac:dyDescent="0.3">
      <c r="A51" s="230"/>
      <c r="B51" s="230"/>
      <c r="C51" s="230"/>
      <c r="D51" s="230"/>
    </row>
    <row r="52" spans="1:4" s="243" customFormat="1" ht="13.2" x14ac:dyDescent="0.3">
      <c r="A52" s="230"/>
      <c r="B52" s="230"/>
      <c r="C52" s="230"/>
      <c r="D52" s="230"/>
    </row>
    <row r="53" spans="1:4" s="243" customFormat="1" ht="13.2" x14ac:dyDescent="0.3">
      <c r="A53" s="230"/>
      <c r="B53" s="230"/>
      <c r="C53" s="230"/>
      <c r="D53" s="230"/>
    </row>
    <row r="54" spans="1:4" s="243" customFormat="1" ht="13.2" x14ac:dyDescent="0.3">
      <c r="A54" s="230"/>
      <c r="B54" s="230"/>
      <c r="C54" s="230"/>
      <c r="D54" s="230"/>
    </row>
    <row r="55" spans="1:4" s="243" customFormat="1" ht="13.2" x14ac:dyDescent="0.3">
      <c r="A55" s="230"/>
      <c r="B55" s="230"/>
      <c r="C55" s="230"/>
      <c r="D55" s="230"/>
    </row>
    <row r="56" spans="1:4" s="243" customFormat="1" ht="13.2" x14ac:dyDescent="0.3">
      <c r="A56" s="230"/>
      <c r="B56" s="230"/>
      <c r="C56" s="230"/>
      <c r="D56" s="230"/>
    </row>
    <row r="57" spans="1:4" s="243" customFormat="1" ht="13.2" x14ac:dyDescent="0.3">
      <c r="A57" s="230"/>
      <c r="B57" s="230"/>
      <c r="C57" s="230"/>
      <c r="D57" s="230"/>
    </row>
    <row r="58" spans="1:4" s="243" customFormat="1" ht="13.2" x14ac:dyDescent="0.3">
      <c r="A58" s="230"/>
      <c r="B58" s="230"/>
      <c r="C58" s="230"/>
      <c r="D58" s="230"/>
    </row>
    <row r="59" spans="1:4" s="243" customFormat="1" ht="13.2" x14ac:dyDescent="0.3">
      <c r="A59" s="230"/>
      <c r="B59" s="230"/>
      <c r="C59" s="230"/>
      <c r="D59" s="230"/>
    </row>
    <row r="60" spans="1:4" s="243" customFormat="1" ht="13.2" x14ac:dyDescent="0.3">
      <c r="A60" s="230"/>
      <c r="B60" s="230"/>
      <c r="C60" s="230"/>
      <c r="D60" s="230"/>
    </row>
    <row r="61" spans="1:4" s="243" customFormat="1" ht="13.2" x14ac:dyDescent="0.3">
      <c r="A61" s="230"/>
      <c r="B61" s="230"/>
      <c r="C61" s="230"/>
      <c r="D61" s="230"/>
    </row>
    <row r="62" spans="1:4" s="243" customFormat="1" ht="13.2" x14ac:dyDescent="0.3">
      <c r="A62" s="230"/>
      <c r="B62" s="230"/>
      <c r="C62" s="230"/>
      <c r="D62" s="230"/>
    </row>
    <row r="63" spans="1:4" s="243" customFormat="1" ht="13.2" x14ac:dyDescent="0.3">
      <c r="A63" s="230"/>
      <c r="B63" s="230"/>
      <c r="C63" s="230"/>
      <c r="D63" s="230"/>
    </row>
    <row r="64" spans="1:4" s="243" customFormat="1" ht="13.2" x14ac:dyDescent="0.3">
      <c r="A64" s="230"/>
      <c r="B64" s="230"/>
      <c r="C64" s="230"/>
      <c r="D64" s="230"/>
    </row>
    <row r="65" spans="1:4" s="243" customFormat="1" ht="13.2" x14ac:dyDescent="0.3">
      <c r="A65" s="230"/>
      <c r="B65" s="230"/>
      <c r="C65" s="230"/>
      <c r="D65" s="230"/>
    </row>
    <row r="66" spans="1:4" s="243" customFormat="1" ht="13.2" x14ac:dyDescent="0.3">
      <c r="A66" s="230"/>
      <c r="B66" s="230"/>
      <c r="C66" s="230"/>
      <c r="D66" s="230"/>
    </row>
    <row r="67" spans="1:4" s="243" customFormat="1" ht="13.2" x14ac:dyDescent="0.3">
      <c r="A67" s="230"/>
      <c r="B67" s="230"/>
      <c r="C67" s="230"/>
      <c r="D67" s="230"/>
    </row>
    <row r="68" spans="1:4" s="243" customFormat="1" ht="13.2" x14ac:dyDescent="0.3">
      <c r="A68" s="230"/>
      <c r="B68" s="230"/>
      <c r="C68" s="230"/>
      <c r="D68" s="230"/>
    </row>
    <row r="69" spans="1:4" s="243" customFormat="1" ht="13.2" x14ac:dyDescent="0.3">
      <c r="A69" s="230"/>
      <c r="B69" s="230"/>
      <c r="C69" s="230"/>
      <c r="D69" s="230"/>
    </row>
    <row r="70" spans="1:4" s="243" customFormat="1" ht="13.2" x14ac:dyDescent="0.3">
      <c r="A70" s="230"/>
      <c r="B70" s="230"/>
      <c r="C70" s="230"/>
      <c r="D70" s="230"/>
    </row>
    <row r="71" spans="1:4" s="243" customFormat="1" ht="13.2" x14ac:dyDescent="0.3">
      <c r="A71" s="230"/>
      <c r="B71" s="230"/>
      <c r="C71" s="230"/>
      <c r="D71" s="230"/>
    </row>
    <row r="72" spans="1:4" s="243" customFormat="1" ht="13.2" x14ac:dyDescent="0.3">
      <c r="A72" s="230"/>
      <c r="B72" s="230"/>
      <c r="C72" s="230"/>
      <c r="D72" s="230"/>
    </row>
    <row r="73" spans="1:4" s="243" customFormat="1" ht="13.2" x14ac:dyDescent="0.3">
      <c r="A73" s="230"/>
      <c r="B73" s="230"/>
      <c r="C73" s="230"/>
      <c r="D73" s="230"/>
    </row>
    <row r="74" spans="1:4" s="243" customFormat="1" ht="13.2" x14ac:dyDescent="0.3">
      <c r="A74" s="230"/>
      <c r="B74" s="230"/>
      <c r="C74" s="230"/>
      <c r="D74" s="230"/>
    </row>
    <row r="75" spans="1:4" s="243" customFormat="1" ht="13.2" x14ac:dyDescent="0.3">
      <c r="A75" s="230"/>
      <c r="B75" s="230"/>
      <c r="C75" s="230"/>
      <c r="D75" s="230"/>
    </row>
    <row r="76" spans="1:4" s="243" customFormat="1" ht="13.2" x14ac:dyDescent="0.3">
      <c r="A76" s="230"/>
      <c r="B76" s="230"/>
      <c r="C76" s="230"/>
      <c r="D76" s="230"/>
    </row>
    <row r="77" spans="1:4" s="243" customFormat="1" ht="13.2" x14ac:dyDescent="0.3">
      <c r="A77" s="230"/>
      <c r="B77" s="230"/>
      <c r="C77" s="230"/>
      <c r="D77" s="230"/>
    </row>
    <row r="78" spans="1:4" s="243" customFormat="1" ht="13.2" x14ac:dyDescent="0.3">
      <c r="A78" s="230"/>
      <c r="B78" s="230"/>
      <c r="C78" s="230"/>
      <c r="D78" s="230"/>
    </row>
    <row r="79" spans="1:4" s="243" customFormat="1" ht="13.2" x14ac:dyDescent="0.3">
      <c r="A79" s="230"/>
      <c r="B79" s="230"/>
      <c r="C79" s="230"/>
      <c r="D79" s="230"/>
    </row>
    <row r="80" spans="1:4" s="243" customFormat="1" ht="13.2" x14ac:dyDescent="0.3">
      <c r="A80" s="230"/>
      <c r="B80" s="230"/>
      <c r="C80" s="230"/>
      <c r="D80" s="230"/>
    </row>
    <row r="81" spans="1:4" s="243" customFormat="1" ht="13.2" x14ac:dyDescent="0.3">
      <c r="A81" s="230"/>
      <c r="B81" s="230"/>
      <c r="C81" s="230"/>
      <c r="D81" s="230"/>
    </row>
    <row r="82" spans="1:4" s="243" customFormat="1" ht="13.2" x14ac:dyDescent="0.3">
      <c r="A82" s="230"/>
      <c r="B82" s="230"/>
      <c r="C82" s="230"/>
      <c r="D82" s="230"/>
    </row>
    <row r="83" spans="1:4" s="243" customFormat="1" ht="13.2" x14ac:dyDescent="0.3">
      <c r="A83" s="230"/>
      <c r="B83" s="230"/>
      <c r="C83" s="230"/>
      <c r="D83" s="230"/>
    </row>
    <row r="84" spans="1:4" s="243" customFormat="1" ht="13.2" x14ac:dyDescent="0.3">
      <c r="A84" s="230"/>
      <c r="B84" s="230"/>
      <c r="C84" s="230"/>
      <c r="D84" s="230"/>
    </row>
    <row r="85" spans="1:4" s="243" customFormat="1" ht="13.2" x14ac:dyDescent="0.3">
      <c r="A85" s="230"/>
      <c r="B85" s="230"/>
      <c r="C85" s="230"/>
      <c r="D85" s="230"/>
    </row>
    <row r="86" spans="1:4" s="243" customFormat="1" ht="13.2" x14ac:dyDescent="0.3">
      <c r="A86" s="230"/>
      <c r="B86" s="230"/>
      <c r="C86" s="230"/>
      <c r="D86" s="230"/>
    </row>
    <row r="87" spans="1:4" s="243" customFormat="1" ht="13.2" x14ac:dyDescent="0.3">
      <c r="A87" s="230"/>
      <c r="B87" s="230"/>
      <c r="C87" s="230"/>
      <c r="D87" s="230"/>
    </row>
    <row r="88" spans="1:4" s="243" customFormat="1" ht="13.2" x14ac:dyDescent="0.3">
      <c r="A88" s="230"/>
      <c r="B88" s="230"/>
      <c r="C88" s="230"/>
      <c r="D88" s="230"/>
    </row>
    <row r="89" spans="1:4" s="243" customFormat="1" ht="13.2" x14ac:dyDescent="0.3">
      <c r="A89" s="230"/>
      <c r="B89" s="230"/>
      <c r="C89" s="230"/>
      <c r="D89" s="230"/>
    </row>
    <row r="90" spans="1:4" s="243" customFormat="1" ht="13.2" x14ac:dyDescent="0.3">
      <c r="A90" s="230"/>
      <c r="B90" s="230"/>
      <c r="C90" s="230"/>
      <c r="D90" s="230"/>
    </row>
    <row r="91" spans="1:4" s="243" customFormat="1" ht="13.2" x14ac:dyDescent="0.3">
      <c r="A91" s="230"/>
      <c r="B91" s="230"/>
      <c r="C91" s="230"/>
      <c r="D91" s="230"/>
    </row>
    <row r="92" spans="1:4" s="243" customFormat="1" ht="13.2" x14ac:dyDescent="0.3">
      <c r="A92" s="230"/>
      <c r="B92" s="230"/>
      <c r="C92" s="230"/>
      <c r="D92" s="230"/>
    </row>
    <row r="93" spans="1:4" s="243" customFormat="1" ht="13.2" x14ac:dyDescent="0.3">
      <c r="A93" s="230"/>
      <c r="B93" s="230"/>
      <c r="C93" s="230"/>
      <c r="D93" s="230"/>
    </row>
    <row r="94" spans="1:4" s="243" customFormat="1" ht="13.2" x14ac:dyDescent="0.3">
      <c r="A94" s="230"/>
      <c r="B94" s="230"/>
      <c r="C94" s="230"/>
      <c r="D94" s="230"/>
    </row>
    <row r="95" spans="1:4" s="243" customFormat="1" ht="13.2" x14ac:dyDescent="0.3">
      <c r="A95" s="230"/>
      <c r="B95" s="230"/>
      <c r="C95" s="230"/>
      <c r="D95" s="230"/>
    </row>
    <row r="96" spans="1:4" s="243" customFormat="1" ht="13.2" x14ac:dyDescent="0.3">
      <c r="A96" s="230"/>
      <c r="B96" s="230"/>
      <c r="C96" s="230"/>
      <c r="D96" s="230"/>
    </row>
    <row r="97" spans="1:4" s="243" customFormat="1" ht="13.2" x14ac:dyDescent="0.3">
      <c r="A97" s="230"/>
      <c r="B97" s="230"/>
      <c r="C97" s="230"/>
      <c r="D97" s="230"/>
    </row>
    <row r="98" spans="1:4" s="243" customFormat="1" ht="13.2" x14ac:dyDescent="0.3">
      <c r="A98" s="230"/>
      <c r="B98" s="230"/>
      <c r="C98" s="230"/>
      <c r="D98" s="230"/>
    </row>
    <row r="99" spans="1:4" s="243" customFormat="1" ht="13.2" x14ac:dyDescent="0.3">
      <c r="A99" s="230"/>
      <c r="B99" s="230"/>
      <c r="C99" s="230"/>
      <c r="D99" s="230"/>
    </row>
    <row r="100" spans="1:4" s="243" customFormat="1" ht="13.2" x14ac:dyDescent="0.3">
      <c r="A100" s="230"/>
      <c r="B100" s="230"/>
      <c r="C100" s="230"/>
      <c r="D100" s="230"/>
    </row>
    <row r="101" spans="1:4" s="243" customFormat="1" ht="13.2" x14ac:dyDescent="0.3">
      <c r="A101" s="230"/>
      <c r="B101" s="230"/>
      <c r="C101" s="230"/>
      <c r="D101" s="230"/>
    </row>
    <row r="102" spans="1:4" s="243" customFormat="1" ht="13.2" x14ac:dyDescent="0.3">
      <c r="A102" s="230"/>
      <c r="B102" s="230"/>
      <c r="C102" s="230"/>
      <c r="D102" s="230"/>
    </row>
    <row r="103" spans="1:4" s="243" customFormat="1" ht="13.2" x14ac:dyDescent="0.3">
      <c r="A103" s="230"/>
      <c r="B103" s="230"/>
      <c r="C103" s="230"/>
      <c r="D103" s="230"/>
    </row>
    <row r="104" spans="1:4" s="243" customFormat="1" ht="13.2" x14ac:dyDescent="0.3">
      <c r="A104" s="230"/>
      <c r="B104" s="230"/>
      <c r="C104" s="230"/>
      <c r="D104" s="230"/>
    </row>
    <row r="105" spans="1:4" s="243" customFormat="1" ht="13.2" x14ac:dyDescent="0.3">
      <c r="A105" s="230"/>
      <c r="B105" s="230"/>
      <c r="C105" s="230"/>
      <c r="D105" s="230"/>
    </row>
    <row r="106" spans="1:4" s="243" customFormat="1" ht="13.2" x14ac:dyDescent="0.3">
      <c r="A106" s="230"/>
      <c r="B106" s="230"/>
      <c r="C106" s="230"/>
      <c r="D106" s="230"/>
    </row>
    <row r="107" spans="1:4" s="243" customFormat="1" ht="13.2" x14ac:dyDescent="0.3">
      <c r="A107" s="230"/>
      <c r="B107" s="230"/>
      <c r="C107" s="230"/>
      <c r="D107" s="230"/>
    </row>
    <row r="108" spans="1:4" s="243" customFormat="1" ht="13.2" x14ac:dyDescent="0.3">
      <c r="A108" s="230"/>
      <c r="B108" s="230"/>
      <c r="C108" s="230"/>
      <c r="D108" s="230"/>
    </row>
    <row r="109" spans="1:4" s="243" customFormat="1" ht="13.2" x14ac:dyDescent="0.3">
      <c r="A109" s="230"/>
      <c r="B109" s="230"/>
      <c r="C109" s="230"/>
      <c r="D109" s="230"/>
    </row>
    <row r="110" spans="1:4" s="243" customFormat="1" ht="13.2" x14ac:dyDescent="0.3">
      <c r="A110" s="230"/>
      <c r="B110" s="230"/>
      <c r="C110" s="230"/>
      <c r="D110" s="230"/>
    </row>
    <row r="111" spans="1:4" s="243" customFormat="1" ht="13.2" x14ac:dyDescent="0.3">
      <c r="A111" s="230"/>
      <c r="B111" s="230"/>
      <c r="C111" s="230"/>
      <c r="D111" s="230"/>
    </row>
    <row r="112" spans="1:4" s="243" customFormat="1" ht="13.2" x14ac:dyDescent="0.3">
      <c r="A112" s="230"/>
      <c r="B112" s="230"/>
      <c r="C112" s="230"/>
      <c r="D112" s="230"/>
    </row>
    <row r="113" spans="1:4" s="243" customFormat="1" ht="13.2" x14ac:dyDescent="0.3">
      <c r="A113" s="230"/>
      <c r="B113" s="230"/>
      <c r="C113" s="230"/>
      <c r="D113" s="230"/>
    </row>
    <row r="114" spans="1:4" s="243" customFormat="1" ht="13.2" x14ac:dyDescent="0.25">
      <c r="A114" s="230"/>
      <c r="B114" s="272"/>
      <c r="C114" s="230"/>
      <c r="D114" s="230"/>
    </row>
    <row r="115" spans="1:4" s="243" customFormat="1" ht="13.2" x14ac:dyDescent="0.3">
      <c r="A115" s="230"/>
      <c r="B115" s="230"/>
      <c r="C115" s="230"/>
      <c r="D115" s="230"/>
    </row>
    <row r="116" spans="1:4" s="243" customFormat="1" ht="13.2" x14ac:dyDescent="0.3">
      <c r="A116" s="230"/>
      <c r="B116" s="230"/>
      <c r="C116" s="230"/>
      <c r="D116" s="230"/>
    </row>
    <row r="117" spans="1:4" s="243" customFormat="1" ht="13.2" x14ac:dyDescent="0.3">
      <c r="A117" s="230"/>
      <c r="B117" s="230"/>
      <c r="C117" s="230"/>
      <c r="D117" s="230"/>
    </row>
    <row r="118" spans="1:4" s="243" customFormat="1" ht="13.2" x14ac:dyDescent="0.3">
      <c r="A118" s="230"/>
      <c r="B118" s="230"/>
      <c r="C118" s="230"/>
      <c r="D118" s="230"/>
    </row>
    <row r="119" spans="1:4" s="243" customFormat="1" ht="13.2" x14ac:dyDescent="0.3">
      <c r="A119" s="244"/>
      <c r="B119" s="230"/>
      <c r="C119" s="230"/>
      <c r="D119" s="230"/>
    </row>
    <row r="120" spans="1:4" s="17" customFormat="1" ht="13.2" x14ac:dyDescent="0.25">
      <c r="A120" s="144" t="s">
        <v>39</v>
      </c>
      <c r="B120" s="245"/>
      <c r="C120" s="245"/>
      <c r="D120" s="246"/>
    </row>
    <row r="121" spans="1:4" s="17" customFormat="1" ht="13.2" x14ac:dyDescent="0.25">
      <c r="A121" s="398"/>
      <c r="B121" s="399"/>
      <c r="C121" s="399"/>
      <c r="D121" s="400"/>
    </row>
    <row r="122" spans="1:4" s="17" customFormat="1" ht="13.2" x14ac:dyDescent="0.25">
      <c r="A122" s="401"/>
      <c r="B122" s="402"/>
      <c r="C122" s="402"/>
      <c r="D122" s="403"/>
    </row>
    <row r="123" spans="1:4" s="17" customFormat="1" ht="13.2" x14ac:dyDescent="0.25">
      <c r="A123" s="401"/>
      <c r="B123" s="402"/>
      <c r="C123" s="402"/>
      <c r="D123" s="403"/>
    </row>
    <row r="124" spans="1:4" s="17" customFormat="1" ht="13.2" x14ac:dyDescent="0.25">
      <c r="A124" s="401"/>
      <c r="B124" s="402"/>
      <c r="C124" s="402"/>
      <c r="D124" s="403"/>
    </row>
    <row r="125" spans="1:4" s="17" customFormat="1" ht="13.2" x14ac:dyDescent="0.25">
      <c r="A125" s="401"/>
      <c r="B125" s="402"/>
      <c r="C125" s="402"/>
      <c r="D125" s="403"/>
    </row>
    <row r="126" spans="1:4" s="17" customFormat="1" ht="13.2" x14ac:dyDescent="0.25">
      <c r="A126" s="401"/>
      <c r="B126" s="402"/>
      <c r="C126" s="402"/>
      <c r="D126" s="403"/>
    </row>
    <row r="127" spans="1:4" s="17" customFormat="1" ht="13.2" x14ac:dyDescent="0.25">
      <c r="A127" s="401"/>
      <c r="B127" s="402"/>
      <c r="C127" s="402"/>
      <c r="D127" s="403"/>
    </row>
    <row r="128" spans="1:4" s="17" customFormat="1" ht="13.2" x14ac:dyDescent="0.25">
      <c r="A128" s="404"/>
      <c r="B128" s="405"/>
      <c r="C128" s="405"/>
      <c r="D128" s="406"/>
    </row>
  </sheetData>
  <sheetProtection algorithmName="SHA-512" hashValue="0jHrvsXbjEjvahNAnhW43N8wbNgVKTjeij1vtR2+gJXA/hAsE7GfkiaGk6v/nL/UD8JrnHQ8sY2msBriJvG+qg==" saltValue="at4IWs8uZ2jiF5rS3pJkSQ==" spinCount="100000" sheet="1" objects="1" scenarios="1"/>
  <mergeCells count="7">
    <mergeCell ref="A121:D128"/>
    <mergeCell ref="A9:D9"/>
    <mergeCell ref="A7:D7"/>
    <mergeCell ref="A8:D8"/>
    <mergeCell ref="A1:D1"/>
    <mergeCell ref="A2:D2"/>
    <mergeCell ref="A3:D3"/>
  </mergeCells>
  <dataValidations count="1">
    <dataValidation operator="greaterThan" allowBlank="1" showInputMessage="1" showErrorMessage="1" error="Please enter a date later than 01/01/1900" sqref="C19:C20 C24:C25 C30:C31 C33:C118" xr:uid="{00000000-0002-0000-0900-000000000000}"/>
  </dataValidations>
  <printOptions horizontalCentered="1"/>
  <pageMargins left="0.7" right="0.7" top="0.75" bottom="0.75" header="0.3" footer="0.3"/>
  <pageSetup paperSize="5" scale="59"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pageSetUpPr fitToPage="1"/>
  </sheetPr>
  <dimension ref="A1:V1383"/>
  <sheetViews>
    <sheetView showZeros="0" zoomScale="90" zoomScaleNormal="90" zoomScaleSheetLayoutView="70" workbookViewId="0">
      <selection activeCell="F14" sqref="F14"/>
    </sheetView>
  </sheetViews>
  <sheetFormatPr defaultColWidth="0" defaultRowHeight="13.8" x14ac:dyDescent="0.25"/>
  <cols>
    <col min="1" max="7" width="16.6640625" style="16" customWidth="1"/>
    <col min="8" max="9" width="25.6640625" style="16" customWidth="1"/>
    <col min="10" max="10" width="31.109375" style="16" customWidth="1"/>
    <col min="11" max="11" width="4.5546875" style="16" customWidth="1"/>
    <col min="12" max="16384" width="8.88671875" style="16" hidden="1"/>
  </cols>
  <sheetData>
    <row r="1" spans="1:22" s="217" customFormat="1" ht="20.25" customHeight="1" x14ac:dyDescent="0.4">
      <c r="A1" s="376" t="s">
        <v>8</v>
      </c>
      <c r="B1" s="376"/>
      <c r="C1" s="376"/>
      <c r="D1" s="376"/>
      <c r="E1" s="376"/>
      <c r="F1" s="376"/>
      <c r="G1" s="376"/>
      <c r="H1" s="376"/>
      <c r="I1" s="376"/>
      <c r="J1" s="3"/>
      <c r="K1" s="3"/>
      <c r="L1" s="3"/>
      <c r="M1" s="3"/>
      <c r="N1" s="3"/>
      <c r="O1" s="3"/>
      <c r="P1" s="3"/>
      <c r="Q1" s="3"/>
      <c r="R1" s="3"/>
      <c r="S1" s="3"/>
      <c r="T1" s="3"/>
      <c r="U1" s="3"/>
      <c r="V1" s="3"/>
    </row>
    <row r="2" spans="1:22" s="217" customFormat="1" ht="20.25" customHeight="1" x14ac:dyDescent="0.35">
      <c r="A2" s="377" t="s">
        <v>9</v>
      </c>
      <c r="B2" s="377"/>
      <c r="C2" s="377"/>
      <c r="D2" s="377"/>
      <c r="E2" s="377"/>
      <c r="F2" s="377"/>
      <c r="G2" s="377"/>
      <c r="H2" s="377"/>
      <c r="I2" s="377"/>
      <c r="J2" s="4"/>
      <c r="K2" s="4"/>
      <c r="L2" s="4"/>
      <c r="M2" s="4"/>
      <c r="N2" s="4"/>
      <c r="O2" s="4"/>
      <c r="P2" s="4"/>
      <c r="Q2" s="4"/>
      <c r="R2" s="4"/>
      <c r="S2" s="4"/>
      <c r="T2" s="4"/>
      <c r="U2" s="4"/>
      <c r="V2" s="4"/>
    </row>
    <row r="3" spans="1:22" s="217" customFormat="1" ht="15.75" customHeight="1" x14ac:dyDescent="0.25">
      <c r="A3" s="354" t="s">
        <v>1375</v>
      </c>
      <c r="B3" s="354"/>
      <c r="C3" s="354"/>
      <c r="D3" s="354"/>
      <c r="E3" s="354"/>
      <c r="F3" s="354"/>
      <c r="G3" s="354"/>
      <c r="H3" s="354"/>
      <c r="I3" s="354"/>
      <c r="J3" s="21"/>
      <c r="K3" s="21"/>
      <c r="L3" s="21"/>
      <c r="M3" s="21"/>
      <c r="N3" s="21"/>
      <c r="O3" s="21"/>
      <c r="P3" s="21"/>
      <c r="Q3" s="21"/>
      <c r="R3" s="21"/>
      <c r="S3" s="21"/>
      <c r="T3" s="21"/>
      <c r="U3" s="21"/>
      <c r="V3" s="21"/>
    </row>
    <row r="4" spans="1:22" s="2" customFormat="1" ht="25.5" customHeight="1" x14ac:dyDescent="0.25">
      <c r="A4" s="258" t="s">
        <v>10</v>
      </c>
      <c r="B4" s="203" t="str">
        <f>'Start Here'!B4:D4</f>
        <v>Manteca</v>
      </c>
      <c r="C4" s="259"/>
      <c r="H4" s="347" t="s">
        <v>1374</v>
      </c>
      <c r="I4" s="348"/>
      <c r="J4" s="349"/>
      <c r="K4" s="255"/>
    </row>
    <row r="5" spans="1:22" s="2" customFormat="1" ht="30" customHeight="1" x14ac:dyDescent="0.25">
      <c r="A5" s="258" t="s">
        <v>11</v>
      </c>
      <c r="B5" s="202">
        <f>'Start Here'!B5</f>
        <v>2018</v>
      </c>
      <c r="C5" s="260" t="str">
        <f>'Table A2'!C5</f>
        <v>(Jan. 1 - Dec. 31)</v>
      </c>
      <c r="D5" s="9"/>
      <c r="H5" s="82" t="s">
        <v>106</v>
      </c>
      <c r="I5" s="247"/>
      <c r="J5" s="248"/>
    </row>
    <row r="6" spans="1:22" s="2" customFormat="1" ht="21" customHeight="1" x14ac:dyDescent="0.45">
      <c r="A6" s="1"/>
      <c r="B6" s="233"/>
      <c r="C6" s="5"/>
      <c r="D6" s="9"/>
    </row>
    <row r="8" spans="1:22" ht="15.6" x14ac:dyDescent="0.25">
      <c r="A8" s="410" t="s">
        <v>30</v>
      </c>
      <c r="B8" s="410"/>
      <c r="C8" s="410"/>
      <c r="D8" s="410"/>
      <c r="E8" s="410"/>
      <c r="F8" s="410"/>
      <c r="G8" s="410"/>
      <c r="H8" s="410"/>
      <c r="I8" s="410"/>
      <c r="J8" s="397"/>
    </row>
    <row r="9" spans="1:22" ht="15.6" x14ac:dyDescent="0.25">
      <c r="A9" s="410" t="s">
        <v>37</v>
      </c>
      <c r="B9" s="410"/>
      <c r="C9" s="410"/>
      <c r="D9" s="410"/>
      <c r="E9" s="410"/>
      <c r="F9" s="410"/>
      <c r="G9" s="410"/>
      <c r="H9" s="410"/>
      <c r="I9" s="410"/>
      <c r="J9" s="397"/>
    </row>
    <row r="10" spans="1:22" ht="45" customHeight="1" x14ac:dyDescent="0.25">
      <c r="A10" s="356" t="s">
        <v>43</v>
      </c>
      <c r="B10" s="358"/>
      <c r="C10" s="358"/>
      <c r="D10" s="359"/>
      <c r="E10" s="355" t="s">
        <v>31</v>
      </c>
      <c r="F10" s="355"/>
      <c r="G10" s="355"/>
      <c r="H10" s="355"/>
      <c r="I10" s="179" t="s">
        <v>32</v>
      </c>
      <c r="J10" s="179" t="s">
        <v>33</v>
      </c>
    </row>
    <row r="11" spans="1:22" ht="14.25" customHeight="1" x14ac:dyDescent="0.25">
      <c r="A11" s="356">
        <v>1</v>
      </c>
      <c r="B11" s="357"/>
      <c r="C11" s="357"/>
      <c r="D11" s="359"/>
      <c r="E11" s="356">
        <v>2</v>
      </c>
      <c r="F11" s="358"/>
      <c r="G11" s="358"/>
      <c r="H11" s="359"/>
      <c r="I11" s="179">
        <v>3</v>
      </c>
      <c r="J11" s="179">
        <v>4</v>
      </c>
    </row>
    <row r="12" spans="1:22" ht="66.75" customHeight="1" x14ac:dyDescent="0.25">
      <c r="A12" s="184" t="s">
        <v>1</v>
      </c>
      <c r="B12" s="184" t="s">
        <v>2</v>
      </c>
      <c r="C12" s="184" t="s">
        <v>133</v>
      </c>
      <c r="D12" s="184" t="s">
        <v>1292</v>
      </c>
      <c r="E12" s="184" t="s">
        <v>1367</v>
      </c>
      <c r="F12" s="184" t="s">
        <v>1368</v>
      </c>
      <c r="G12" s="184" t="s">
        <v>1369</v>
      </c>
      <c r="H12" s="184" t="s">
        <v>1376</v>
      </c>
      <c r="I12" s="184" t="s">
        <v>32</v>
      </c>
      <c r="J12" s="184" t="s">
        <v>33</v>
      </c>
    </row>
    <row r="13" spans="1:22" s="251" customFormat="1" x14ac:dyDescent="0.25">
      <c r="A13" s="412" t="s">
        <v>136</v>
      </c>
      <c r="B13" s="413"/>
      <c r="C13" s="414"/>
      <c r="D13" s="167"/>
      <c r="E13" s="249">
        <f>SUM(E14:E100)</f>
        <v>0</v>
      </c>
      <c r="F13" s="249">
        <f>SUM(F14:F100)</f>
        <v>0</v>
      </c>
      <c r="G13" s="249">
        <f>SUM(G14:G100)</f>
        <v>0</v>
      </c>
      <c r="H13" s="249">
        <f>SUM(H14:H100)</f>
        <v>0</v>
      </c>
      <c r="I13" s="249">
        <f>SUM(I14:I100)</f>
        <v>0</v>
      </c>
      <c r="J13" s="250"/>
    </row>
    <row r="14" spans="1:22" s="219" customFormat="1" x14ac:dyDescent="0.25">
      <c r="A14" s="146"/>
      <c r="B14" s="146"/>
      <c r="C14" s="146"/>
      <c r="D14" s="146"/>
      <c r="E14" s="146"/>
      <c r="F14" s="146"/>
      <c r="G14" s="146"/>
      <c r="H14" s="146"/>
      <c r="I14" s="230"/>
      <c r="J14" s="252"/>
    </row>
    <row r="15" spans="1:22" s="219" customFormat="1" x14ac:dyDescent="0.25">
      <c r="A15" s="146"/>
      <c r="B15" s="146"/>
      <c r="C15" s="146"/>
      <c r="D15" s="146"/>
      <c r="E15" s="146"/>
      <c r="F15" s="146"/>
      <c r="G15" s="146"/>
      <c r="H15" s="146"/>
      <c r="I15" s="230"/>
      <c r="J15" s="252"/>
    </row>
    <row r="16" spans="1:22" s="219" customFormat="1" x14ac:dyDescent="0.25">
      <c r="A16" s="146"/>
      <c r="B16" s="146"/>
      <c r="C16" s="146"/>
      <c r="D16" s="146"/>
      <c r="E16" s="146"/>
      <c r="F16" s="146"/>
      <c r="G16" s="146"/>
      <c r="H16" s="146"/>
      <c r="I16" s="230"/>
      <c r="J16" s="252"/>
    </row>
    <row r="17" spans="1:10" s="219" customFormat="1" x14ac:dyDescent="0.25">
      <c r="A17" s="146"/>
      <c r="B17" s="146"/>
      <c r="C17" s="146"/>
      <c r="D17" s="146"/>
      <c r="E17" s="146"/>
      <c r="F17" s="146"/>
      <c r="G17" s="146"/>
      <c r="H17" s="146"/>
      <c r="I17" s="230"/>
      <c r="J17" s="252"/>
    </row>
    <row r="18" spans="1:10" s="219" customFormat="1" x14ac:dyDescent="0.25">
      <c r="A18" s="146"/>
      <c r="B18" s="146"/>
      <c r="C18" s="146"/>
      <c r="D18" s="146"/>
      <c r="E18" s="146"/>
      <c r="F18" s="146"/>
      <c r="G18" s="146"/>
      <c r="H18" s="146"/>
      <c r="I18" s="230"/>
      <c r="J18" s="252"/>
    </row>
    <row r="19" spans="1:10" s="219" customFormat="1" x14ac:dyDescent="0.25">
      <c r="A19" s="146"/>
      <c r="B19" s="146"/>
      <c r="C19" s="146"/>
      <c r="D19" s="146"/>
      <c r="E19" s="146"/>
      <c r="F19" s="146"/>
      <c r="G19" s="146"/>
      <c r="H19" s="146"/>
      <c r="I19" s="230"/>
      <c r="J19" s="252"/>
    </row>
    <row r="20" spans="1:10" s="219" customFormat="1" x14ac:dyDescent="0.25">
      <c r="A20" s="146"/>
      <c r="B20" s="146"/>
      <c r="C20" s="146"/>
      <c r="D20" s="146"/>
      <c r="E20" s="146"/>
      <c r="F20" s="146"/>
      <c r="G20" s="146"/>
      <c r="H20" s="146"/>
      <c r="I20" s="230"/>
      <c r="J20" s="252"/>
    </row>
    <row r="21" spans="1:10" s="219" customFormat="1" x14ac:dyDescent="0.25">
      <c r="A21" s="146"/>
      <c r="B21" s="146"/>
      <c r="C21" s="146"/>
      <c r="D21" s="146"/>
      <c r="E21" s="146"/>
      <c r="F21" s="146"/>
      <c r="G21" s="146"/>
      <c r="H21" s="146"/>
      <c r="I21" s="230"/>
      <c r="J21" s="252"/>
    </row>
    <row r="22" spans="1:10" s="219" customFormat="1" x14ac:dyDescent="0.25">
      <c r="A22" s="146"/>
      <c r="B22" s="146"/>
      <c r="C22" s="146"/>
      <c r="D22" s="146"/>
      <c r="E22" s="146"/>
      <c r="F22" s="146"/>
      <c r="G22" s="146"/>
      <c r="H22" s="146"/>
      <c r="I22" s="230"/>
      <c r="J22" s="252"/>
    </row>
    <row r="23" spans="1:10" s="219" customFormat="1" x14ac:dyDescent="0.25">
      <c r="A23" s="146"/>
      <c r="B23" s="146"/>
      <c r="C23" s="146"/>
      <c r="D23" s="146"/>
      <c r="E23" s="146"/>
      <c r="F23" s="146"/>
      <c r="G23" s="146"/>
      <c r="H23" s="146"/>
      <c r="I23" s="230"/>
      <c r="J23" s="252"/>
    </row>
    <row r="24" spans="1:10" s="219" customFormat="1" x14ac:dyDescent="0.25">
      <c r="A24" s="146"/>
      <c r="B24" s="146"/>
      <c r="C24" s="146"/>
      <c r="D24" s="146"/>
      <c r="E24" s="146"/>
      <c r="F24" s="146"/>
      <c r="G24" s="146"/>
      <c r="H24" s="146"/>
      <c r="I24" s="230"/>
      <c r="J24" s="252"/>
    </row>
    <row r="25" spans="1:10" s="219" customFormat="1" x14ac:dyDescent="0.25">
      <c r="A25" s="146"/>
      <c r="B25" s="146"/>
      <c r="C25" s="146"/>
      <c r="D25" s="146"/>
      <c r="E25" s="146"/>
      <c r="F25" s="146"/>
      <c r="G25" s="146"/>
      <c r="H25" s="146"/>
      <c r="I25" s="230"/>
      <c r="J25" s="252"/>
    </row>
    <row r="26" spans="1:10" s="219" customFormat="1" x14ac:dyDescent="0.25">
      <c r="A26" s="146"/>
      <c r="B26" s="146"/>
      <c r="C26" s="146"/>
      <c r="D26" s="146"/>
      <c r="E26" s="146"/>
      <c r="F26" s="146"/>
      <c r="G26" s="146"/>
      <c r="H26" s="146"/>
      <c r="I26" s="230"/>
      <c r="J26" s="252"/>
    </row>
    <row r="27" spans="1:10" s="219" customFormat="1" x14ac:dyDescent="0.25">
      <c r="A27" s="146"/>
      <c r="B27" s="146"/>
      <c r="C27" s="146"/>
      <c r="D27" s="146"/>
      <c r="E27" s="146"/>
      <c r="F27" s="146"/>
      <c r="G27" s="146"/>
      <c r="H27" s="146"/>
      <c r="I27" s="230"/>
      <c r="J27" s="252"/>
    </row>
    <row r="28" spans="1:10" s="219" customFormat="1" x14ac:dyDescent="0.25">
      <c r="A28" s="146"/>
      <c r="B28" s="146"/>
      <c r="C28" s="146"/>
      <c r="D28" s="146"/>
      <c r="E28" s="146"/>
      <c r="F28" s="146"/>
      <c r="G28" s="146"/>
      <c r="H28" s="146"/>
      <c r="I28" s="230"/>
      <c r="J28" s="252"/>
    </row>
    <row r="29" spans="1:10" s="219" customFormat="1" x14ac:dyDescent="0.25">
      <c r="A29" s="146"/>
      <c r="B29" s="146"/>
      <c r="C29" s="146"/>
      <c r="D29" s="146"/>
      <c r="E29" s="146"/>
      <c r="F29" s="146"/>
      <c r="G29" s="146"/>
      <c r="H29" s="146"/>
      <c r="I29" s="230"/>
      <c r="J29" s="252"/>
    </row>
    <row r="30" spans="1:10" s="219" customFormat="1" x14ac:dyDescent="0.25">
      <c r="A30" s="146"/>
      <c r="B30" s="146"/>
      <c r="C30" s="146"/>
      <c r="D30" s="146"/>
      <c r="E30" s="146"/>
      <c r="F30" s="146"/>
      <c r="G30" s="146"/>
      <c r="H30" s="146"/>
      <c r="I30" s="230"/>
      <c r="J30" s="252"/>
    </row>
    <row r="31" spans="1:10" s="219" customFormat="1" x14ac:dyDescent="0.25">
      <c r="A31" s="146"/>
      <c r="B31" s="146"/>
      <c r="C31" s="146"/>
      <c r="D31" s="146"/>
      <c r="E31" s="146"/>
      <c r="F31" s="146"/>
      <c r="G31" s="146"/>
      <c r="H31" s="146"/>
      <c r="I31" s="230"/>
      <c r="J31" s="252"/>
    </row>
    <row r="32" spans="1:10" s="219" customFormat="1" x14ac:dyDescent="0.25">
      <c r="A32" s="146"/>
      <c r="B32" s="146"/>
      <c r="C32" s="146"/>
      <c r="D32" s="146"/>
      <c r="E32" s="146"/>
      <c r="F32" s="146"/>
      <c r="G32" s="146"/>
      <c r="H32" s="146"/>
      <c r="I32" s="230"/>
      <c r="J32" s="252"/>
    </row>
    <row r="33" spans="1:10" s="219" customFormat="1" x14ac:dyDescent="0.25">
      <c r="A33" s="146"/>
      <c r="B33" s="146"/>
      <c r="C33" s="146"/>
      <c r="D33" s="146"/>
      <c r="E33" s="146"/>
      <c r="F33" s="146"/>
      <c r="G33" s="146"/>
      <c r="H33" s="146"/>
      <c r="I33" s="230"/>
      <c r="J33" s="252"/>
    </row>
    <row r="34" spans="1:10" s="219" customFormat="1" x14ac:dyDescent="0.25">
      <c r="A34" s="146"/>
      <c r="B34" s="146"/>
      <c r="C34" s="146"/>
      <c r="D34" s="146"/>
      <c r="E34" s="146"/>
      <c r="F34" s="146"/>
      <c r="G34" s="146"/>
      <c r="H34" s="146"/>
      <c r="I34" s="230"/>
      <c r="J34" s="252"/>
    </row>
    <row r="35" spans="1:10" s="219" customFormat="1" x14ac:dyDescent="0.25">
      <c r="A35" s="146"/>
      <c r="B35" s="146"/>
      <c r="C35" s="146"/>
      <c r="D35" s="146"/>
      <c r="E35" s="146"/>
      <c r="F35" s="146"/>
      <c r="G35" s="146"/>
      <c r="H35" s="146"/>
      <c r="I35" s="230"/>
      <c r="J35" s="252"/>
    </row>
    <row r="36" spans="1:10" s="219" customFormat="1" x14ac:dyDescent="0.25">
      <c r="A36" s="146"/>
      <c r="B36" s="146"/>
      <c r="C36" s="146"/>
      <c r="D36" s="146"/>
      <c r="E36" s="146"/>
      <c r="F36" s="146"/>
      <c r="G36" s="146"/>
      <c r="H36" s="146"/>
      <c r="I36" s="230"/>
      <c r="J36" s="252"/>
    </row>
    <row r="37" spans="1:10" s="219" customFormat="1" x14ac:dyDescent="0.25">
      <c r="A37" s="146"/>
      <c r="B37" s="146"/>
      <c r="C37" s="146"/>
      <c r="D37" s="146"/>
      <c r="E37" s="146"/>
      <c r="F37" s="146"/>
      <c r="G37" s="146"/>
      <c r="H37" s="146"/>
      <c r="I37" s="230"/>
      <c r="J37" s="252"/>
    </row>
    <row r="38" spans="1:10" s="219" customFormat="1" x14ac:dyDescent="0.25">
      <c r="A38" s="146"/>
      <c r="B38" s="146"/>
      <c r="C38" s="146"/>
      <c r="D38" s="146"/>
      <c r="E38" s="146"/>
      <c r="F38" s="146"/>
      <c r="G38" s="146"/>
      <c r="H38" s="146"/>
      <c r="I38" s="230"/>
      <c r="J38" s="252"/>
    </row>
    <row r="39" spans="1:10" s="219" customFormat="1" x14ac:dyDescent="0.25">
      <c r="A39" s="146"/>
      <c r="B39" s="146"/>
      <c r="C39" s="146"/>
      <c r="D39" s="146"/>
      <c r="E39" s="146"/>
      <c r="F39" s="146"/>
      <c r="G39" s="146"/>
      <c r="H39" s="146"/>
      <c r="I39" s="230"/>
      <c r="J39" s="252"/>
    </row>
    <row r="40" spans="1:10" s="219" customFormat="1" x14ac:dyDescent="0.25">
      <c r="A40" s="146"/>
      <c r="B40" s="146"/>
      <c r="C40" s="146"/>
      <c r="D40" s="146"/>
      <c r="E40" s="146"/>
      <c r="F40" s="146"/>
      <c r="G40" s="146"/>
      <c r="H40" s="146"/>
      <c r="I40" s="230"/>
      <c r="J40" s="252"/>
    </row>
    <row r="41" spans="1:10" s="219" customFormat="1" x14ac:dyDescent="0.25">
      <c r="A41" s="146"/>
      <c r="B41" s="146"/>
      <c r="C41" s="146"/>
      <c r="D41" s="146"/>
      <c r="E41" s="146"/>
      <c r="F41" s="146"/>
      <c r="G41" s="146"/>
      <c r="H41" s="146"/>
      <c r="I41" s="230"/>
      <c r="J41" s="252"/>
    </row>
    <row r="42" spans="1:10" s="219" customFormat="1" x14ac:dyDescent="0.25">
      <c r="A42" s="146"/>
      <c r="B42" s="146"/>
      <c r="C42" s="146"/>
      <c r="D42" s="146"/>
      <c r="E42" s="146"/>
      <c r="F42" s="146"/>
      <c r="G42" s="146"/>
      <c r="H42" s="146"/>
      <c r="I42" s="230"/>
      <c r="J42" s="252"/>
    </row>
    <row r="43" spans="1:10" s="219" customFormat="1" x14ac:dyDescent="0.25">
      <c r="A43" s="146"/>
      <c r="B43" s="146"/>
      <c r="C43" s="146"/>
      <c r="D43" s="146"/>
      <c r="E43" s="146"/>
      <c r="F43" s="146"/>
      <c r="G43" s="146"/>
      <c r="H43" s="146"/>
      <c r="I43" s="230"/>
      <c r="J43" s="252"/>
    </row>
    <row r="44" spans="1:10" s="219" customFormat="1" x14ac:dyDescent="0.25">
      <c r="A44" s="146"/>
      <c r="B44" s="146"/>
      <c r="C44" s="146"/>
      <c r="D44" s="146"/>
      <c r="E44" s="146"/>
      <c r="F44" s="146"/>
      <c r="G44" s="146"/>
      <c r="H44" s="146"/>
      <c r="I44" s="230"/>
      <c r="J44" s="252"/>
    </row>
    <row r="45" spans="1:10" s="219" customFormat="1" x14ac:dyDescent="0.25">
      <c r="A45" s="146"/>
      <c r="B45" s="146"/>
      <c r="C45" s="146"/>
      <c r="D45" s="146"/>
      <c r="E45" s="146"/>
      <c r="F45" s="146"/>
      <c r="G45" s="146"/>
      <c r="H45" s="146"/>
      <c r="I45" s="230"/>
      <c r="J45" s="252"/>
    </row>
    <row r="46" spans="1:10" s="219" customFormat="1" x14ac:dyDescent="0.25">
      <c r="A46" s="146"/>
      <c r="B46" s="146"/>
      <c r="C46" s="146"/>
      <c r="D46" s="146"/>
      <c r="E46" s="146"/>
      <c r="F46" s="146"/>
      <c r="G46" s="146"/>
      <c r="H46" s="146"/>
      <c r="I46" s="230"/>
      <c r="J46" s="252"/>
    </row>
    <row r="47" spans="1:10" s="219" customFormat="1" x14ac:dyDescent="0.25">
      <c r="A47" s="146"/>
      <c r="B47" s="146"/>
      <c r="C47" s="146"/>
      <c r="D47" s="146"/>
      <c r="E47" s="146"/>
      <c r="F47" s="146"/>
      <c r="G47" s="146"/>
      <c r="H47" s="146"/>
      <c r="I47" s="230"/>
      <c r="J47" s="252"/>
    </row>
    <row r="48" spans="1:10" s="219" customFormat="1" x14ac:dyDescent="0.25">
      <c r="A48" s="146"/>
      <c r="B48" s="146"/>
      <c r="C48" s="146"/>
      <c r="D48" s="146"/>
      <c r="E48" s="146"/>
      <c r="F48" s="146"/>
      <c r="G48" s="146"/>
      <c r="H48" s="146"/>
      <c r="I48" s="230"/>
      <c r="J48" s="252"/>
    </row>
    <row r="49" spans="1:10" s="219" customFormat="1" x14ac:dyDescent="0.25">
      <c r="A49" s="146"/>
      <c r="B49" s="146"/>
      <c r="C49" s="146"/>
      <c r="D49" s="146"/>
      <c r="E49" s="146"/>
      <c r="F49" s="146"/>
      <c r="G49" s="146"/>
      <c r="H49" s="146"/>
      <c r="I49" s="230"/>
      <c r="J49" s="252"/>
    </row>
    <row r="50" spans="1:10" s="219" customFormat="1" x14ac:dyDescent="0.25">
      <c r="A50" s="146"/>
      <c r="B50" s="146"/>
      <c r="C50" s="146"/>
      <c r="D50" s="146"/>
      <c r="E50" s="146"/>
      <c r="F50" s="146"/>
      <c r="G50" s="146"/>
      <c r="H50" s="146"/>
      <c r="I50" s="230"/>
      <c r="J50" s="252"/>
    </row>
    <row r="51" spans="1:10" s="219" customFormat="1" x14ac:dyDescent="0.25">
      <c r="A51" s="146"/>
      <c r="B51" s="146"/>
      <c r="C51" s="146"/>
      <c r="D51" s="146"/>
      <c r="E51" s="146"/>
      <c r="F51" s="146"/>
      <c r="G51" s="146"/>
      <c r="H51" s="146"/>
      <c r="I51" s="230"/>
      <c r="J51" s="252"/>
    </row>
    <row r="52" spans="1:10" s="219" customFormat="1" x14ac:dyDescent="0.25">
      <c r="A52" s="146"/>
      <c r="B52" s="146"/>
      <c r="C52" s="146"/>
      <c r="D52" s="146"/>
      <c r="E52" s="146"/>
      <c r="F52" s="146"/>
      <c r="G52" s="146"/>
      <c r="H52" s="146"/>
      <c r="I52" s="230"/>
      <c r="J52" s="252"/>
    </row>
    <row r="53" spans="1:10" s="219" customFormat="1" x14ac:dyDescent="0.25">
      <c r="A53" s="146"/>
      <c r="B53" s="146"/>
      <c r="C53" s="146"/>
      <c r="D53" s="146"/>
      <c r="E53" s="146"/>
      <c r="F53" s="146"/>
      <c r="G53" s="146"/>
      <c r="H53" s="146"/>
      <c r="I53" s="230"/>
      <c r="J53" s="252"/>
    </row>
    <row r="54" spans="1:10" s="219" customFormat="1" x14ac:dyDescent="0.25">
      <c r="A54" s="146"/>
      <c r="B54" s="146"/>
      <c r="C54" s="146"/>
      <c r="D54" s="146"/>
      <c r="E54" s="146"/>
      <c r="F54" s="146"/>
      <c r="G54" s="146"/>
      <c r="H54" s="146"/>
      <c r="I54" s="230"/>
      <c r="J54" s="252"/>
    </row>
    <row r="55" spans="1:10" s="219" customFormat="1" x14ac:dyDescent="0.25">
      <c r="A55" s="146"/>
      <c r="B55" s="146"/>
      <c r="C55" s="146"/>
      <c r="D55" s="146"/>
      <c r="E55" s="146"/>
      <c r="F55" s="146"/>
      <c r="G55" s="146"/>
      <c r="H55" s="146"/>
      <c r="I55" s="230"/>
      <c r="J55" s="252"/>
    </row>
    <row r="56" spans="1:10" s="219" customFormat="1" x14ac:dyDescent="0.25">
      <c r="A56" s="146"/>
      <c r="B56" s="146"/>
      <c r="C56" s="146"/>
      <c r="D56" s="146"/>
      <c r="E56" s="146"/>
      <c r="F56" s="146"/>
      <c r="G56" s="146"/>
      <c r="H56" s="146"/>
      <c r="I56" s="230"/>
      <c r="J56" s="252"/>
    </row>
    <row r="57" spans="1:10" s="219" customFormat="1" x14ac:dyDescent="0.25">
      <c r="A57" s="146"/>
      <c r="B57" s="146"/>
      <c r="C57" s="146"/>
      <c r="D57" s="146"/>
      <c r="E57" s="146"/>
      <c r="F57" s="146"/>
      <c r="G57" s="146"/>
      <c r="H57" s="146"/>
      <c r="I57" s="230"/>
      <c r="J57" s="252"/>
    </row>
    <row r="58" spans="1:10" s="219" customFormat="1" x14ac:dyDescent="0.25">
      <c r="A58" s="146"/>
      <c r="B58" s="146"/>
      <c r="C58" s="146"/>
      <c r="D58" s="146"/>
      <c r="E58" s="146"/>
      <c r="F58" s="146"/>
      <c r="G58" s="146"/>
      <c r="H58" s="146"/>
      <c r="I58" s="230"/>
      <c r="J58" s="252"/>
    </row>
    <row r="59" spans="1:10" s="219" customFormat="1" x14ac:dyDescent="0.25">
      <c r="A59" s="146"/>
      <c r="B59" s="146"/>
      <c r="C59" s="146"/>
      <c r="D59" s="146"/>
      <c r="E59" s="146"/>
      <c r="F59" s="146"/>
      <c r="G59" s="146"/>
      <c r="H59" s="146"/>
      <c r="I59" s="230"/>
      <c r="J59" s="252"/>
    </row>
    <row r="60" spans="1:10" s="219" customFormat="1" x14ac:dyDescent="0.25">
      <c r="A60" s="146"/>
      <c r="B60" s="146"/>
      <c r="C60" s="146"/>
      <c r="D60" s="146"/>
      <c r="E60" s="146"/>
      <c r="F60" s="146"/>
      <c r="G60" s="146"/>
      <c r="H60" s="146"/>
      <c r="I60" s="230"/>
      <c r="J60" s="252"/>
    </row>
    <row r="61" spans="1:10" s="219" customFormat="1" x14ac:dyDescent="0.25">
      <c r="A61" s="146"/>
      <c r="B61" s="146"/>
      <c r="C61" s="146"/>
      <c r="D61" s="146"/>
      <c r="E61" s="146"/>
      <c r="F61" s="146"/>
      <c r="G61" s="146"/>
      <c r="H61" s="146"/>
      <c r="I61" s="230"/>
      <c r="J61" s="252"/>
    </row>
    <row r="62" spans="1:10" s="219" customFormat="1" x14ac:dyDescent="0.25">
      <c r="A62" s="146"/>
      <c r="B62" s="146"/>
      <c r="C62" s="146"/>
      <c r="D62" s="146"/>
      <c r="E62" s="146"/>
      <c r="F62" s="146"/>
      <c r="G62" s="146"/>
      <c r="H62" s="146"/>
      <c r="I62" s="230"/>
      <c r="J62" s="252"/>
    </row>
    <row r="63" spans="1:10" s="219" customFormat="1" x14ac:dyDescent="0.25">
      <c r="A63" s="146"/>
      <c r="B63" s="146"/>
      <c r="C63" s="146"/>
      <c r="D63" s="146"/>
      <c r="E63" s="146"/>
      <c r="F63" s="146"/>
      <c r="G63" s="146"/>
      <c r="H63" s="146"/>
      <c r="I63" s="230"/>
      <c r="J63" s="252"/>
    </row>
    <row r="64" spans="1:10" s="219" customFormat="1" x14ac:dyDescent="0.25">
      <c r="A64" s="146"/>
      <c r="B64" s="146"/>
      <c r="C64" s="146"/>
      <c r="D64" s="146"/>
      <c r="E64" s="146"/>
      <c r="F64" s="146"/>
      <c r="G64" s="146"/>
      <c r="H64" s="146"/>
      <c r="I64" s="230"/>
      <c r="J64" s="252"/>
    </row>
    <row r="65" spans="1:10" s="219" customFormat="1" x14ac:dyDescent="0.25">
      <c r="A65" s="146"/>
      <c r="B65" s="146"/>
      <c r="C65" s="146"/>
      <c r="D65" s="146"/>
      <c r="E65" s="146"/>
      <c r="F65" s="146"/>
      <c r="G65" s="146"/>
      <c r="H65" s="146"/>
      <c r="I65" s="230"/>
      <c r="J65" s="252"/>
    </row>
    <row r="66" spans="1:10" s="219" customFormat="1" x14ac:dyDescent="0.25">
      <c r="A66" s="146"/>
      <c r="B66" s="146"/>
      <c r="C66" s="146"/>
      <c r="D66" s="146"/>
      <c r="E66" s="146"/>
      <c r="F66" s="146"/>
      <c r="G66" s="146"/>
      <c r="H66" s="146"/>
      <c r="I66" s="230"/>
      <c r="J66" s="252"/>
    </row>
    <row r="67" spans="1:10" s="219" customFormat="1" x14ac:dyDescent="0.25">
      <c r="A67" s="146"/>
      <c r="B67" s="146"/>
      <c r="C67" s="146"/>
      <c r="D67" s="146"/>
      <c r="E67" s="146"/>
      <c r="F67" s="146"/>
      <c r="G67" s="146"/>
      <c r="H67" s="146"/>
      <c r="I67" s="230"/>
      <c r="J67" s="252"/>
    </row>
    <row r="68" spans="1:10" s="219" customFormat="1" x14ac:dyDescent="0.25">
      <c r="A68" s="146"/>
      <c r="B68" s="146"/>
      <c r="C68" s="146"/>
      <c r="D68" s="146"/>
      <c r="E68" s="146"/>
      <c r="F68" s="146"/>
      <c r="G68" s="146"/>
      <c r="H68" s="146"/>
      <c r="I68" s="230"/>
      <c r="J68" s="252"/>
    </row>
    <row r="69" spans="1:10" s="219" customFormat="1" x14ac:dyDescent="0.25">
      <c r="A69" s="146"/>
      <c r="B69" s="146"/>
      <c r="C69" s="146"/>
      <c r="D69" s="146"/>
      <c r="E69" s="146"/>
      <c r="F69" s="146"/>
      <c r="G69" s="146"/>
      <c r="H69" s="146"/>
      <c r="I69" s="230"/>
      <c r="J69" s="252"/>
    </row>
    <row r="70" spans="1:10" s="219" customFormat="1" x14ac:dyDescent="0.25">
      <c r="A70" s="146"/>
      <c r="B70" s="146"/>
      <c r="C70" s="146"/>
      <c r="D70" s="146"/>
      <c r="E70" s="146"/>
      <c r="F70" s="146"/>
      <c r="G70" s="146"/>
      <c r="H70" s="146"/>
      <c r="I70" s="230"/>
      <c r="J70" s="252"/>
    </row>
    <row r="71" spans="1:10" s="219" customFormat="1" x14ac:dyDescent="0.25">
      <c r="A71" s="146"/>
      <c r="B71" s="146"/>
      <c r="C71" s="146"/>
      <c r="D71" s="146"/>
      <c r="E71" s="146"/>
      <c r="F71" s="146"/>
      <c r="G71" s="146"/>
      <c r="H71" s="146"/>
      <c r="I71" s="230"/>
      <c r="J71" s="252"/>
    </row>
    <row r="72" spans="1:10" s="219" customFormat="1" x14ac:dyDescent="0.25">
      <c r="A72" s="146"/>
      <c r="B72" s="146"/>
      <c r="C72" s="146"/>
      <c r="D72" s="146"/>
      <c r="E72" s="146"/>
      <c r="F72" s="146"/>
      <c r="G72" s="146"/>
      <c r="H72" s="146"/>
      <c r="I72" s="230"/>
      <c r="J72" s="252"/>
    </row>
    <row r="73" spans="1:10" s="219" customFormat="1" x14ac:dyDescent="0.25">
      <c r="A73" s="146"/>
      <c r="B73" s="146"/>
      <c r="C73" s="146"/>
      <c r="D73" s="146"/>
      <c r="E73" s="146"/>
      <c r="F73" s="146"/>
      <c r="G73" s="146"/>
      <c r="H73" s="146"/>
      <c r="I73" s="230"/>
      <c r="J73" s="252"/>
    </row>
    <row r="74" spans="1:10" s="219" customFormat="1" x14ac:dyDescent="0.25">
      <c r="A74" s="146"/>
      <c r="B74" s="146"/>
      <c r="C74" s="146"/>
      <c r="D74" s="146"/>
      <c r="E74" s="146"/>
      <c r="F74" s="146"/>
      <c r="G74" s="146"/>
      <c r="H74" s="146"/>
      <c r="I74" s="230"/>
      <c r="J74" s="252"/>
    </row>
    <row r="75" spans="1:10" s="219" customFormat="1" x14ac:dyDescent="0.25">
      <c r="A75" s="146"/>
      <c r="B75" s="146"/>
      <c r="C75" s="146"/>
      <c r="D75" s="146"/>
      <c r="E75" s="146"/>
      <c r="F75" s="146"/>
      <c r="G75" s="146"/>
      <c r="H75" s="146"/>
      <c r="I75" s="230"/>
      <c r="J75" s="252"/>
    </row>
    <row r="76" spans="1:10" s="219" customFormat="1" x14ac:dyDescent="0.25">
      <c r="A76" s="146"/>
      <c r="B76" s="146"/>
      <c r="C76" s="146"/>
      <c r="D76" s="146"/>
      <c r="E76" s="146"/>
      <c r="F76" s="146"/>
      <c r="G76" s="146"/>
      <c r="H76" s="146"/>
      <c r="I76" s="230"/>
      <c r="J76" s="252"/>
    </row>
    <row r="77" spans="1:10" s="219" customFormat="1" x14ac:dyDescent="0.25">
      <c r="A77" s="146"/>
      <c r="B77" s="146"/>
      <c r="C77" s="146"/>
      <c r="D77" s="146"/>
      <c r="E77" s="146"/>
      <c r="F77" s="146"/>
      <c r="G77" s="146"/>
      <c r="H77" s="146"/>
      <c r="I77" s="230"/>
      <c r="J77" s="252"/>
    </row>
    <row r="78" spans="1:10" s="219" customFormat="1" x14ac:dyDescent="0.25">
      <c r="A78" s="146"/>
      <c r="B78" s="146"/>
      <c r="C78" s="146"/>
      <c r="D78" s="146"/>
      <c r="E78" s="146"/>
      <c r="F78" s="146"/>
      <c r="G78" s="146"/>
      <c r="H78" s="146"/>
      <c r="I78" s="230"/>
      <c r="J78" s="252"/>
    </row>
    <row r="79" spans="1:10" s="219" customFormat="1" x14ac:dyDescent="0.25">
      <c r="A79" s="146"/>
      <c r="B79" s="146"/>
      <c r="C79" s="146"/>
      <c r="D79" s="146"/>
      <c r="E79" s="146"/>
      <c r="F79" s="146"/>
      <c r="G79" s="146"/>
      <c r="H79" s="146"/>
      <c r="I79" s="230"/>
      <c r="J79" s="252"/>
    </row>
    <row r="80" spans="1:10" s="219" customFormat="1" x14ac:dyDescent="0.25">
      <c r="A80" s="146"/>
      <c r="B80" s="146"/>
      <c r="C80" s="146"/>
      <c r="D80" s="146"/>
      <c r="E80" s="146"/>
      <c r="F80" s="146"/>
      <c r="G80" s="146"/>
      <c r="H80" s="146"/>
      <c r="I80" s="230"/>
      <c r="J80" s="252"/>
    </row>
    <row r="81" spans="1:10" s="219" customFormat="1" x14ac:dyDescent="0.25">
      <c r="A81" s="146"/>
      <c r="B81" s="146"/>
      <c r="C81" s="146"/>
      <c r="D81" s="146"/>
      <c r="E81" s="146"/>
      <c r="F81" s="146"/>
      <c r="G81" s="146"/>
      <c r="H81" s="146"/>
      <c r="I81" s="230"/>
      <c r="J81" s="252"/>
    </row>
    <row r="82" spans="1:10" s="219" customFormat="1" x14ac:dyDescent="0.25">
      <c r="A82" s="146"/>
      <c r="B82" s="146"/>
      <c r="C82" s="146"/>
      <c r="D82" s="146"/>
      <c r="E82" s="146"/>
      <c r="F82" s="146"/>
      <c r="G82" s="146"/>
      <c r="H82" s="146"/>
      <c r="I82" s="230"/>
      <c r="J82" s="252"/>
    </row>
    <row r="83" spans="1:10" s="219" customFormat="1" x14ac:dyDescent="0.25">
      <c r="A83" s="146"/>
      <c r="B83" s="146"/>
      <c r="C83" s="146"/>
      <c r="D83" s="146"/>
      <c r="E83" s="146"/>
      <c r="F83" s="146"/>
      <c r="G83" s="146"/>
      <c r="H83" s="146"/>
      <c r="I83" s="230"/>
      <c r="J83" s="252"/>
    </row>
    <row r="84" spans="1:10" s="219" customFormat="1" x14ac:dyDescent="0.25">
      <c r="A84" s="146"/>
      <c r="B84" s="146"/>
      <c r="C84" s="146"/>
      <c r="D84" s="146"/>
      <c r="E84" s="146"/>
      <c r="F84" s="146"/>
      <c r="G84" s="146"/>
      <c r="H84" s="146"/>
      <c r="I84" s="230"/>
      <c r="J84" s="252"/>
    </row>
    <row r="85" spans="1:10" s="219" customFormat="1" x14ac:dyDescent="0.25">
      <c r="A85" s="146"/>
      <c r="B85" s="146"/>
      <c r="C85" s="146"/>
      <c r="D85" s="146"/>
      <c r="E85" s="146"/>
      <c r="F85" s="146"/>
      <c r="G85" s="146"/>
      <c r="H85" s="146"/>
      <c r="I85" s="230"/>
      <c r="J85" s="252"/>
    </row>
    <row r="86" spans="1:10" s="219" customFormat="1" x14ac:dyDescent="0.25">
      <c r="A86" s="146"/>
      <c r="B86" s="146"/>
      <c r="C86" s="146"/>
      <c r="D86" s="146"/>
      <c r="E86" s="146"/>
      <c r="F86" s="146"/>
      <c r="G86" s="146"/>
      <c r="H86" s="146"/>
      <c r="I86" s="230"/>
      <c r="J86" s="252"/>
    </row>
    <row r="87" spans="1:10" s="219" customFormat="1" x14ac:dyDescent="0.25">
      <c r="A87" s="146"/>
      <c r="B87" s="146"/>
      <c r="C87" s="146"/>
      <c r="D87" s="146"/>
      <c r="E87" s="146"/>
      <c r="F87" s="146"/>
      <c r="G87" s="146"/>
      <c r="H87" s="146"/>
      <c r="I87" s="230"/>
      <c r="J87" s="252"/>
    </row>
    <row r="88" spans="1:10" s="219" customFormat="1" x14ac:dyDescent="0.25">
      <c r="A88" s="146"/>
      <c r="B88" s="146"/>
      <c r="C88" s="146"/>
      <c r="D88" s="146"/>
      <c r="E88" s="146"/>
      <c r="F88" s="146"/>
      <c r="G88" s="146"/>
      <c r="H88" s="146"/>
      <c r="I88" s="230"/>
      <c r="J88" s="252"/>
    </row>
    <row r="89" spans="1:10" s="219" customFormat="1" x14ac:dyDescent="0.25">
      <c r="A89" s="146"/>
      <c r="B89" s="146"/>
      <c r="C89" s="146"/>
      <c r="D89" s="146"/>
      <c r="E89" s="146"/>
      <c r="F89" s="146"/>
      <c r="G89" s="146"/>
      <c r="H89" s="146"/>
      <c r="I89" s="230"/>
      <c r="J89" s="252"/>
    </row>
    <row r="90" spans="1:10" s="219" customFormat="1" x14ac:dyDescent="0.25">
      <c r="A90" s="146"/>
      <c r="B90" s="146"/>
      <c r="C90" s="146"/>
      <c r="D90" s="146"/>
      <c r="E90" s="146"/>
      <c r="F90" s="146"/>
      <c r="G90" s="146"/>
      <c r="H90" s="146"/>
      <c r="I90" s="230"/>
      <c r="J90" s="252"/>
    </row>
    <row r="91" spans="1:10" s="219" customFormat="1" x14ac:dyDescent="0.25">
      <c r="A91" s="146"/>
      <c r="B91" s="146"/>
      <c r="C91" s="146"/>
      <c r="D91" s="146"/>
      <c r="E91" s="146"/>
      <c r="F91" s="146"/>
      <c r="G91" s="146"/>
      <c r="H91" s="146"/>
      <c r="I91" s="230"/>
      <c r="J91" s="252"/>
    </row>
    <row r="92" spans="1:10" s="219" customFormat="1" x14ac:dyDescent="0.25">
      <c r="A92" s="146"/>
      <c r="B92" s="146"/>
      <c r="C92" s="146"/>
      <c r="D92" s="146"/>
      <c r="E92" s="146"/>
      <c r="F92" s="146"/>
      <c r="G92" s="146"/>
      <c r="H92" s="146"/>
      <c r="I92" s="230"/>
      <c r="J92" s="252"/>
    </row>
    <row r="93" spans="1:10" s="219" customFormat="1" x14ac:dyDescent="0.25">
      <c r="A93" s="146"/>
      <c r="B93" s="146"/>
      <c r="C93" s="146"/>
      <c r="D93" s="146"/>
      <c r="E93" s="146"/>
      <c r="F93" s="146"/>
      <c r="G93" s="146"/>
      <c r="H93" s="146"/>
      <c r="I93" s="230"/>
      <c r="J93" s="252"/>
    </row>
    <row r="94" spans="1:10" s="219" customFormat="1" x14ac:dyDescent="0.25">
      <c r="A94" s="146"/>
      <c r="B94" s="146"/>
      <c r="C94" s="146"/>
      <c r="D94" s="146"/>
      <c r="E94" s="146"/>
      <c r="F94" s="146"/>
      <c r="G94" s="146"/>
      <c r="H94" s="146"/>
      <c r="I94" s="230"/>
      <c r="J94" s="252"/>
    </row>
    <row r="95" spans="1:10" s="219" customFormat="1" x14ac:dyDescent="0.25">
      <c r="A95" s="146"/>
      <c r="B95" s="146"/>
      <c r="C95" s="146"/>
      <c r="D95" s="146"/>
      <c r="E95" s="146"/>
      <c r="F95" s="146"/>
      <c r="G95" s="146"/>
      <c r="H95" s="146"/>
      <c r="I95" s="230"/>
      <c r="J95" s="252"/>
    </row>
    <row r="96" spans="1:10" s="219" customFormat="1" x14ac:dyDescent="0.25">
      <c r="A96" s="146"/>
      <c r="B96" s="146"/>
      <c r="C96" s="146"/>
      <c r="D96" s="146"/>
      <c r="E96" s="146"/>
      <c r="F96" s="146"/>
      <c r="G96" s="146"/>
      <c r="H96" s="146"/>
      <c r="I96" s="230"/>
      <c r="J96" s="252"/>
    </row>
    <row r="97" spans="1:10" s="219" customFormat="1" x14ac:dyDescent="0.25">
      <c r="A97" s="146"/>
      <c r="B97" s="146"/>
      <c r="C97" s="146"/>
      <c r="D97" s="146"/>
      <c r="E97" s="146"/>
      <c r="F97" s="146"/>
      <c r="G97" s="146"/>
      <c r="H97" s="146"/>
      <c r="I97" s="230"/>
      <c r="J97" s="252"/>
    </row>
    <row r="98" spans="1:10" s="219" customFormat="1" x14ac:dyDescent="0.25">
      <c r="A98" s="146"/>
      <c r="B98" s="146"/>
      <c r="C98" s="146"/>
      <c r="D98" s="146"/>
      <c r="E98" s="146"/>
      <c r="F98" s="146"/>
      <c r="G98" s="146"/>
      <c r="H98" s="146"/>
      <c r="I98" s="230"/>
      <c r="J98" s="252"/>
    </row>
    <row r="99" spans="1:10" s="219" customFormat="1" x14ac:dyDescent="0.25">
      <c r="A99" s="146"/>
      <c r="B99" s="146"/>
      <c r="C99" s="146"/>
      <c r="D99" s="146"/>
      <c r="E99" s="146"/>
      <c r="F99" s="146"/>
      <c r="G99" s="146"/>
      <c r="H99" s="146"/>
      <c r="I99" s="230"/>
      <c r="J99" s="252"/>
    </row>
    <row r="100" spans="1:10" s="219" customFormat="1" x14ac:dyDescent="0.25">
      <c r="A100" s="146"/>
      <c r="B100" s="146"/>
      <c r="C100" s="146"/>
      <c r="D100" s="146"/>
      <c r="E100" s="146"/>
      <c r="F100" s="146"/>
      <c r="G100" s="146"/>
      <c r="H100" s="146"/>
      <c r="I100" s="230"/>
      <c r="J100" s="252"/>
    </row>
    <row r="101" spans="1:10" s="219" customFormat="1" x14ac:dyDescent="0.25">
      <c r="J101" s="253"/>
    </row>
    <row r="102" spans="1:10" s="219" customFormat="1" x14ac:dyDescent="0.25">
      <c r="D102" s="69"/>
      <c r="E102" s="69"/>
      <c r="F102" s="69"/>
      <c r="G102" s="69"/>
      <c r="H102" s="69"/>
      <c r="I102" s="69"/>
      <c r="J102" s="253"/>
    </row>
    <row r="103" spans="1:10" s="219" customFormat="1" x14ac:dyDescent="0.25">
      <c r="J103" s="253"/>
    </row>
    <row r="104" spans="1:10" s="219" customFormat="1" x14ac:dyDescent="0.25">
      <c r="J104" s="253"/>
    </row>
    <row r="105" spans="1:10" s="219" customFormat="1" x14ac:dyDescent="0.25">
      <c r="J105" s="253"/>
    </row>
    <row r="106" spans="1:10" s="219" customFormat="1" x14ac:dyDescent="0.25">
      <c r="J106" s="253"/>
    </row>
    <row r="107" spans="1:10" s="219" customFormat="1" x14ac:dyDescent="0.25">
      <c r="J107" s="253"/>
    </row>
    <row r="108" spans="1:10" s="219" customFormat="1" x14ac:dyDescent="0.25">
      <c r="J108" s="253"/>
    </row>
    <row r="109" spans="1:10" s="219" customFormat="1" x14ac:dyDescent="0.25">
      <c r="J109" s="253"/>
    </row>
    <row r="110" spans="1:10" s="219" customFormat="1" x14ac:dyDescent="0.25">
      <c r="J110" s="253"/>
    </row>
    <row r="111" spans="1:10" s="219" customFormat="1" x14ac:dyDescent="0.25">
      <c r="J111" s="253"/>
    </row>
    <row r="112" spans="1:10" s="219" customFormat="1" x14ac:dyDescent="0.25">
      <c r="J112" s="253"/>
    </row>
    <row r="113" spans="10:10" s="219" customFormat="1" x14ac:dyDescent="0.25">
      <c r="J113" s="253"/>
    </row>
    <row r="114" spans="10:10" s="219" customFormat="1" x14ac:dyDescent="0.25">
      <c r="J114" s="253"/>
    </row>
    <row r="115" spans="10:10" s="219" customFormat="1" x14ac:dyDescent="0.25">
      <c r="J115" s="253"/>
    </row>
    <row r="116" spans="10:10" s="219" customFormat="1" x14ac:dyDescent="0.25">
      <c r="J116" s="253"/>
    </row>
    <row r="117" spans="10:10" s="219" customFormat="1" x14ac:dyDescent="0.25">
      <c r="J117" s="253"/>
    </row>
    <row r="118" spans="10:10" s="219" customFormat="1" x14ac:dyDescent="0.25">
      <c r="J118" s="253"/>
    </row>
    <row r="119" spans="10:10" s="219" customFormat="1" x14ac:dyDescent="0.25">
      <c r="J119" s="253"/>
    </row>
    <row r="120" spans="10:10" s="219" customFormat="1" x14ac:dyDescent="0.25">
      <c r="J120" s="253"/>
    </row>
    <row r="121" spans="10:10" s="219" customFormat="1" x14ac:dyDescent="0.25">
      <c r="J121" s="253"/>
    </row>
    <row r="122" spans="10:10" s="219" customFormat="1" x14ac:dyDescent="0.25">
      <c r="J122" s="253"/>
    </row>
    <row r="123" spans="10:10" s="219" customFormat="1" x14ac:dyDescent="0.25">
      <c r="J123" s="253"/>
    </row>
    <row r="124" spans="10:10" s="219" customFormat="1" x14ac:dyDescent="0.25">
      <c r="J124" s="253"/>
    </row>
    <row r="125" spans="10:10" s="219" customFormat="1" x14ac:dyDescent="0.25">
      <c r="J125" s="253"/>
    </row>
    <row r="126" spans="10:10" s="219" customFormat="1" x14ac:dyDescent="0.25">
      <c r="J126" s="253"/>
    </row>
    <row r="127" spans="10:10" s="219" customFormat="1" x14ac:dyDescent="0.25">
      <c r="J127" s="253"/>
    </row>
    <row r="128" spans="10:10" s="219" customFormat="1" x14ac:dyDescent="0.25">
      <c r="J128" s="253"/>
    </row>
    <row r="129" spans="10:10" s="219" customFormat="1" x14ac:dyDescent="0.25">
      <c r="J129" s="253"/>
    </row>
    <row r="130" spans="10:10" s="219" customFormat="1" x14ac:dyDescent="0.25">
      <c r="J130" s="253"/>
    </row>
    <row r="131" spans="10:10" s="219" customFormat="1" x14ac:dyDescent="0.25">
      <c r="J131" s="253"/>
    </row>
    <row r="132" spans="10:10" s="219" customFormat="1" x14ac:dyDescent="0.25">
      <c r="J132" s="253"/>
    </row>
    <row r="133" spans="10:10" s="219" customFormat="1" x14ac:dyDescent="0.25">
      <c r="J133" s="253"/>
    </row>
    <row r="134" spans="10:10" s="219" customFormat="1" x14ac:dyDescent="0.25">
      <c r="J134" s="253"/>
    </row>
    <row r="135" spans="10:10" s="219" customFormat="1" x14ac:dyDescent="0.25">
      <c r="J135" s="253"/>
    </row>
    <row r="136" spans="10:10" s="219" customFormat="1" x14ac:dyDescent="0.25">
      <c r="J136" s="253"/>
    </row>
    <row r="137" spans="10:10" s="219" customFormat="1" x14ac:dyDescent="0.25">
      <c r="J137" s="253"/>
    </row>
    <row r="138" spans="10:10" s="219" customFormat="1" x14ac:dyDescent="0.25">
      <c r="J138" s="253"/>
    </row>
    <row r="139" spans="10:10" s="219" customFormat="1" x14ac:dyDescent="0.25">
      <c r="J139" s="253"/>
    </row>
    <row r="140" spans="10:10" s="219" customFormat="1" x14ac:dyDescent="0.25">
      <c r="J140" s="253"/>
    </row>
    <row r="141" spans="10:10" s="219" customFormat="1" x14ac:dyDescent="0.25">
      <c r="J141" s="253"/>
    </row>
    <row r="142" spans="10:10" s="219" customFormat="1" x14ac:dyDescent="0.25">
      <c r="J142" s="253"/>
    </row>
    <row r="143" spans="10:10" s="219" customFormat="1" x14ac:dyDescent="0.25">
      <c r="J143" s="253"/>
    </row>
    <row r="144" spans="10:10" s="219" customFormat="1" x14ac:dyDescent="0.25">
      <c r="J144" s="253"/>
    </row>
    <row r="145" spans="10:10" s="219" customFormat="1" x14ac:dyDescent="0.25">
      <c r="J145" s="253"/>
    </row>
    <row r="146" spans="10:10" s="219" customFormat="1" x14ac:dyDescent="0.25">
      <c r="J146" s="253"/>
    </row>
    <row r="147" spans="10:10" s="219" customFormat="1" x14ac:dyDescent="0.25">
      <c r="J147" s="253"/>
    </row>
    <row r="148" spans="10:10" s="219" customFormat="1" x14ac:dyDescent="0.25">
      <c r="J148" s="253"/>
    </row>
    <row r="149" spans="10:10" s="219" customFormat="1" x14ac:dyDescent="0.25">
      <c r="J149" s="253"/>
    </row>
    <row r="150" spans="10:10" s="219" customFormat="1" x14ac:dyDescent="0.25">
      <c r="J150" s="253"/>
    </row>
    <row r="151" spans="10:10" s="219" customFormat="1" x14ac:dyDescent="0.25">
      <c r="J151" s="253"/>
    </row>
    <row r="152" spans="10:10" s="219" customFormat="1" x14ac:dyDescent="0.25">
      <c r="J152" s="253"/>
    </row>
    <row r="153" spans="10:10" s="219" customFormat="1" x14ac:dyDescent="0.25">
      <c r="J153" s="253"/>
    </row>
    <row r="154" spans="10:10" s="219" customFormat="1" x14ac:dyDescent="0.25">
      <c r="J154" s="253"/>
    </row>
    <row r="155" spans="10:10" s="219" customFormat="1" x14ac:dyDescent="0.25">
      <c r="J155" s="253"/>
    </row>
    <row r="156" spans="10:10" s="219" customFormat="1" x14ac:dyDescent="0.25">
      <c r="J156" s="253"/>
    </row>
    <row r="157" spans="10:10" s="219" customFormat="1" x14ac:dyDescent="0.25">
      <c r="J157" s="253"/>
    </row>
    <row r="158" spans="10:10" s="219" customFormat="1" x14ac:dyDescent="0.25">
      <c r="J158" s="253"/>
    </row>
    <row r="159" spans="10:10" s="219" customFormat="1" x14ac:dyDescent="0.25">
      <c r="J159" s="253"/>
    </row>
    <row r="160" spans="10:10" s="219" customFormat="1" x14ac:dyDescent="0.25">
      <c r="J160" s="253"/>
    </row>
    <row r="161" spans="10:10" s="219" customFormat="1" x14ac:dyDescent="0.25">
      <c r="J161" s="253"/>
    </row>
    <row r="162" spans="10:10" s="219" customFormat="1" x14ac:dyDescent="0.25">
      <c r="J162" s="253"/>
    </row>
    <row r="163" spans="10:10" s="219" customFormat="1" x14ac:dyDescent="0.25">
      <c r="J163" s="253"/>
    </row>
    <row r="164" spans="10:10" s="219" customFormat="1" x14ac:dyDescent="0.25">
      <c r="J164" s="253"/>
    </row>
    <row r="165" spans="10:10" s="219" customFormat="1" x14ac:dyDescent="0.25">
      <c r="J165" s="253"/>
    </row>
    <row r="166" spans="10:10" s="219" customFormat="1" x14ac:dyDescent="0.25">
      <c r="J166" s="253"/>
    </row>
    <row r="167" spans="10:10" s="219" customFormat="1" x14ac:dyDescent="0.25">
      <c r="J167" s="253"/>
    </row>
    <row r="168" spans="10:10" s="219" customFormat="1" x14ac:dyDescent="0.25">
      <c r="J168" s="253"/>
    </row>
    <row r="169" spans="10:10" s="219" customFormat="1" x14ac:dyDescent="0.25">
      <c r="J169" s="253"/>
    </row>
    <row r="170" spans="10:10" s="219" customFormat="1" x14ac:dyDescent="0.25">
      <c r="J170" s="253"/>
    </row>
    <row r="171" spans="10:10" s="219" customFormat="1" x14ac:dyDescent="0.25">
      <c r="J171" s="253"/>
    </row>
    <row r="172" spans="10:10" s="219" customFormat="1" x14ac:dyDescent="0.25">
      <c r="J172" s="253"/>
    </row>
    <row r="173" spans="10:10" s="219" customFormat="1" x14ac:dyDescent="0.25">
      <c r="J173" s="253"/>
    </row>
    <row r="174" spans="10:10" s="219" customFormat="1" x14ac:dyDescent="0.25">
      <c r="J174" s="253"/>
    </row>
    <row r="175" spans="10:10" s="219" customFormat="1" x14ac:dyDescent="0.25">
      <c r="J175" s="253"/>
    </row>
    <row r="176" spans="10:10" s="219" customFormat="1" x14ac:dyDescent="0.25">
      <c r="J176" s="253"/>
    </row>
    <row r="177" spans="10:10" s="219" customFormat="1" x14ac:dyDescent="0.25">
      <c r="J177" s="253"/>
    </row>
    <row r="178" spans="10:10" s="219" customFormat="1" x14ac:dyDescent="0.25">
      <c r="J178" s="253"/>
    </row>
    <row r="179" spans="10:10" s="219" customFormat="1" x14ac:dyDescent="0.25">
      <c r="J179" s="253"/>
    </row>
    <row r="180" spans="10:10" s="219" customFormat="1" x14ac:dyDescent="0.25">
      <c r="J180" s="253"/>
    </row>
    <row r="181" spans="10:10" s="219" customFormat="1" x14ac:dyDescent="0.25">
      <c r="J181" s="253"/>
    </row>
    <row r="182" spans="10:10" s="219" customFormat="1" x14ac:dyDescent="0.25">
      <c r="J182" s="253"/>
    </row>
    <row r="183" spans="10:10" s="219" customFormat="1" x14ac:dyDescent="0.25">
      <c r="J183" s="253"/>
    </row>
    <row r="184" spans="10:10" s="219" customFormat="1" x14ac:dyDescent="0.25">
      <c r="J184" s="253"/>
    </row>
    <row r="185" spans="10:10" s="219" customFormat="1" x14ac:dyDescent="0.25">
      <c r="J185" s="253"/>
    </row>
    <row r="186" spans="10:10" s="219" customFormat="1" x14ac:dyDescent="0.25">
      <c r="J186" s="253"/>
    </row>
    <row r="187" spans="10:10" s="219" customFormat="1" x14ac:dyDescent="0.25">
      <c r="J187" s="253"/>
    </row>
    <row r="188" spans="10:10" s="219" customFormat="1" x14ac:dyDescent="0.25">
      <c r="J188" s="253"/>
    </row>
    <row r="189" spans="10:10" s="219" customFormat="1" x14ac:dyDescent="0.25">
      <c r="J189" s="253"/>
    </row>
    <row r="190" spans="10:10" s="219" customFormat="1" x14ac:dyDescent="0.25">
      <c r="J190" s="253"/>
    </row>
    <row r="191" spans="10:10" s="219" customFormat="1" x14ac:dyDescent="0.25">
      <c r="J191" s="253"/>
    </row>
    <row r="192" spans="10:10" s="219" customFormat="1" x14ac:dyDescent="0.25">
      <c r="J192" s="253"/>
    </row>
    <row r="193" spans="10:10" s="219" customFormat="1" x14ac:dyDescent="0.25">
      <c r="J193" s="253"/>
    </row>
    <row r="194" spans="10:10" s="219" customFormat="1" x14ac:dyDescent="0.25">
      <c r="J194" s="253"/>
    </row>
    <row r="195" spans="10:10" s="219" customFormat="1" x14ac:dyDescent="0.25">
      <c r="J195" s="253"/>
    </row>
    <row r="196" spans="10:10" s="219" customFormat="1" x14ac:dyDescent="0.25">
      <c r="J196" s="253"/>
    </row>
    <row r="197" spans="10:10" s="219" customFormat="1" x14ac:dyDescent="0.25">
      <c r="J197" s="253"/>
    </row>
    <row r="198" spans="10:10" s="219" customFormat="1" x14ac:dyDescent="0.25">
      <c r="J198" s="253"/>
    </row>
    <row r="199" spans="10:10" s="219" customFormat="1" x14ac:dyDescent="0.25">
      <c r="J199" s="253"/>
    </row>
    <row r="200" spans="10:10" s="219" customFormat="1" x14ac:dyDescent="0.25">
      <c r="J200" s="253"/>
    </row>
    <row r="201" spans="10:10" s="219" customFormat="1" x14ac:dyDescent="0.25">
      <c r="J201" s="253"/>
    </row>
    <row r="202" spans="10:10" s="219" customFormat="1" x14ac:dyDescent="0.25">
      <c r="J202" s="253"/>
    </row>
    <row r="203" spans="10:10" s="219" customFormat="1" x14ac:dyDescent="0.25">
      <c r="J203" s="253"/>
    </row>
    <row r="204" spans="10:10" s="219" customFormat="1" x14ac:dyDescent="0.25">
      <c r="J204" s="253"/>
    </row>
    <row r="205" spans="10:10" s="219" customFormat="1" x14ac:dyDescent="0.25">
      <c r="J205" s="253"/>
    </row>
    <row r="206" spans="10:10" s="219" customFormat="1" x14ac:dyDescent="0.25">
      <c r="J206" s="253"/>
    </row>
    <row r="207" spans="10:10" s="219" customFormat="1" x14ac:dyDescent="0.25">
      <c r="J207" s="253"/>
    </row>
    <row r="208" spans="10:10" s="219" customFormat="1" x14ac:dyDescent="0.25">
      <c r="J208" s="253"/>
    </row>
    <row r="209" spans="10:10" s="219" customFormat="1" x14ac:dyDescent="0.25">
      <c r="J209" s="253"/>
    </row>
    <row r="210" spans="10:10" s="219" customFormat="1" x14ac:dyDescent="0.25">
      <c r="J210" s="253"/>
    </row>
    <row r="211" spans="10:10" s="219" customFormat="1" x14ac:dyDescent="0.25">
      <c r="J211" s="253"/>
    </row>
    <row r="212" spans="10:10" s="219" customFormat="1" x14ac:dyDescent="0.25">
      <c r="J212" s="253"/>
    </row>
    <row r="213" spans="10:10" s="219" customFormat="1" x14ac:dyDescent="0.25">
      <c r="J213" s="253"/>
    </row>
    <row r="214" spans="10:10" s="219" customFormat="1" x14ac:dyDescent="0.25">
      <c r="J214" s="253"/>
    </row>
    <row r="215" spans="10:10" s="219" customFormat="1" x14ac:dyDescent="0.25">
      <c r="J215" s="253"/>
    </row>
    <row r="216" spans="10:10" s="219" customFormat="1" x14ac:dyDescent="0.25">
      <c r="J216" s="253"/>
    </row>
    <row r="217" spans="10:10" s="219" customFormat="1" x14ac:dyDescent="0.25">
      <c r="J217" s="253"/>
    </row>
    <row r="218" spans="10:10" s="219" customFormat="1" x14ac:dyDescent="0.25">
      <c r="J218" s="253"/>
    </row>
    <row r="219" spans="10:10" s="219" customFormat="1" x14ac:dyDescent="0.25">
      <c r="J219" s="253"/>
    </row>
    <row r="220" spans="10:10" s="219" customFormat="1" x14ac:dyDescent="0.25">
      <c r="J220" s="253"/>
    </row>
    <row r="221" spans="10:10" s="219" customFormat="1" x14ac:dyDescent="0.25">
      <c r="J221" s="253"/>
    </row>
    <row r="222" spans="10:10" s="219" customFormat="1" x14ac:dyDescent="0.25">
      <c r="J222" s="253"/>
    </row>
    <row r="223" spans="10:10" s="219" customFormat="1" x14ac:dyDescent="0.25">
      <c r="J223" s="253"/>
    </row>
    <row r="224" spans="10:10" s="219" customFormat="1" x14ac:dyDescent="0.25">
      <c r="J224" s="253"/>
    </row>
    <row r="225" spans="10:10" s="219" customFormat="1" x14ac:dyDescent="0.25">
      <c r="J225" s="253"/>
    </row>
    <row r="226" spans="10:10" s="219" customFormat="1" x14ac:dyDescent="0.25">
      <c r="J226" s="253"/>
    </row>
    <row r="227" spans="10:10" s="219" customFormat="1" x14ac:dyDescent="0.25">
      <c r="J227" s="253"/>
    </row>
    <row r="228" spans="10:10" s="219" customFormat="1" x14ac:dyDescent="0.25">
      <c r="J228" s="253"/>
    </row>
    <row r="229" spans="10:10" s="219" customFormat="1" x14ac:dyDescent="0.25">
      <c r="J229" s="253"/>
    </row>
    <row r="230" spans="10:10" s="219" customFormat="1" x14ac:dyDescent="0.25">
      <c r="J230" s="253"/>
    </row>
    <row r="231" spans="10:10" s="219" customFormat="1" x14ac:dyDescent="0.25">
      <c r="J231" s="253"/>
    </row>
    <row r="232" spans="10:10" s="219" customFormat="1" x14ac:dyDescent="0.25">
      <c r="J232" s="253"/>
    </row>
    <row r="233" spans="10:10" s="219" customFormat="1" x14ac:dyDescent="0.25">
      <c r="J233" s="253"/>
    </row>
    <row r="234" spans="10:10" s="219" customFormat="1" x14ac:dyDescent="0.25">
      <c r="J234" s="253"/>
    </row>
    <row r="235" spans="10:10" s="219" customFormat="1" x14ac:dyDescent="0.25">
      <c r="J235" s="253"/>
    </row>
    <row r="236" spans="10:10" s="219" customFormat="1" x14ac:dyDescent="0.25">
      <c r="J236" s="253"/>
    </row>
    <row r="237" spans="10:10" s="219" customFormat="1" x14ac:dyDescent="0.25">
      <c r="J237" s="253"/>
    </row>
    <row r="238" spans="10:10" s="219" customFormat="1" x14ac:dyDescent="0.25">
      <c r="J238" s="253"/>
    </row>
    <row r="239" spans="10:10" s="219" customFormat="1" x14ac:dyDescent="0.25">
      <c r="J239" s="253"/>
    </row>
    <row r="240" spans="10:10" s="219" customFormat="1" x14ac:dyDescent="0.25">
      <c r="J240" s="253"/>
    </row>
    <row r="241" spans="10:10" s="219" customFormat="1" x14ac:dyDescent="0.25">
      <c r="J241" s="253"/>
    </row>
    <row r="242" spans="10:10" s="219" customFormat="1" x14ac:dyDescent="0.25">
      <c r="J242" s="253"/>
    </row>
    <row r="243" spans="10:10" s="219" customFormat="1" x14ac:dyDescent="0.25">
      <c r="J243" s="253"/>
    </row>
    <row r="244" spans="10:10" s="219" customFormat="1" x14ac:dyDescent="0.25">
      <c r="J244" s="253"/>
    </row>
    <row r="245" spans="10:10" s="219" customFormat="1" x14ac:dyDescent="0.25">
      <c r="J245" s="253"/>
    </row>
    <row r="246" spans="10:10" s="219" customFormat="1" x14ac:dyDescent="0.25">
      <c r="J246" s="253"/>
    </row>
    <row r="247" spans="10:10" s="219" customFormat="1" x14ac:dyDescent="0.25">
      <c r="J247" s="253"/>
    </row>
    <row r="248" spans="10:10" s="219" customFormat="1" x14ac:dyDescent="0.25">
      <c r="J248" s="253"/>
    </row>
    <row r="249" spans="10:10" s="219" customFormat="1" x14ac:dyDescent="0.25">
      <c r="J249" s="253"/>
    </row>
    <row r="250" spans="10:10" s="219" customFormat="1" x14ac:dyDescent="0.25">
      <c r="J250" s="253"/>
    </row>
    <row r="251" spans="10:10" s="219" customFormat="1" x14ac:dyDescent="0.25">
      <c r="J251" s="253"/>
    </row>
    <row r="252" spans="10:10" s="219" customFormat="1" x14ac:dyDescent="0.25">
      <c r="J252" s="253"/>
    </row>
    <row r="253" spans="10:10" s="219" customFormat="1" x14ac:dyDescent="0.25">
      <c r="J253" s="253"/>
    </row>
    <row r="254" spans="10:10" s="219" customFormat="1" x14ac:dyDescent="0.25">
      <c r="J254" s="253"/>
    </row>
    <row r="255" spans="10:10" s="219" customFormat="1" x14ac:dyDescent="0.25">
      <c r="J255" s="253"/>
    </row>
    <row r="256" spans="10:10" s="219" customFormat="1" x14ac:dyDescent="0.25">
      <c r="J256" s="253"/>
    </row>
    <row r="257" spans="10:10" s="219" customFormat="1" x14ac:dyDescent="0.25">
      <c r="J257" s="253"/>
    </row>
    <row r="258" spans="10:10" s="219" customFormat="1" x14ac:dyDescent="0.25">
      <c r="J258" s="253"/>
    </row>
    <row r="259" spans="10:10" s="219" customFormat="1" x14ac:dyDescent="0.25">
      <c r="J259" s="253"/>
    </row>
    <row r="260" spans="10:10" s="219" customFormat="1" x14ac:dyDescent="0.25">
      <c r="J260" s="253"/>
    </row>
    <row r="261" spans="10:10" s="219" customFormat="1" x14ac:dyDescent="0.25">
      <c r="J261" s="253"/>
    </row>
    <row r="262" spans="10:10" s="219" customFormat="1" x14ac:dyDescent="0.25">
      <c r="J262" s="253"/>
    </row>
    <row r="263" spans="10:10" s="219" customFormat="1" x14ac:dyDescent="0.25">
      <c r="J263" s="253"/>
    </row>
    <row r="264" spans="10:10" s="219" customFormat="1" x14ac:dyDescent="0.25">
      <c r="J264" s="253"/>
    </row>
    <row r="265" spans="10:10" s="219" customFormat="1" x14ac:dyDescent="0.25">
      <c r="J265" s="253"/>
    </row>
    <row r="266" spans="10:10" s="219" customFormat="1" x14ac:dyDescent="0.25">
      <c r="J266" s="253"/>
    </row>
    <row r="267" spans="10:10" s="219" customFormat="1" x14ac:dyDescent="0.25">
      <c r="J267" s="253"/>
    </row>
    <row r="268" spans="10:10" s="219" customFormat="1" x14ac:dyDescent="0.25">
      <c r="J268" s="253"/>
    </row>
    <row r="269" spans="10:10" s="219" customFormat="1" x14ac:dyDescent="0.25">
      <c r="J269" s="253"/>
    </row>
    <row r="270" spans="10:10" s="219" customFormat="1" x14ac:dyDescent="0.25">
      <c r="J270" s="253"/>
    </row>
    <row r="271" spans="10:10" s="219" customFormat="1" x14ac:dyDescent="0.25">
      <c r="J271" s="253"/>
    </row>
    <row r="272" spans="10:10" s="219" customFormat="1" x14ac:dyDescent="0.25">
      <c r="J272" s="253"/>
    </row>
    <row r="273" spans="10:10" s="219" customFormat="1" x14ac:dyDescent="0.25">
      <c r="J273" s="253"/>
    </row>
    <row r="274" spans="10:10" s="219" customFormat="1" x14ac:dyDescent="0.25">
      <c r="J274" s="253"/>
    </row>
    <row r="275" spans="10:10" s="219" customFormat="1" x14ac:dyDescent="0.25">
      <c r="J275" s="253"/>
    </row>
    <row r="276" spans="10:10" s="219" customFormat="1" x14ac:dyDescent="0.25">
      <c r="J276" s="253"/>
    </row>
    <row r="277" spans="10:10" s="219" customFormat="1" x14ac:dyDescent="0.25">
      <c r="J277" s="253"/>
    </row>
    <row r="278" spans="10:10" s="219" customFormat="1" x14ac:dyDescent="0.25">
      <c r="J278" s="253"/>
    </row>
    <row r="279" spans="10:10" s="219" customFormat="1" x14ac:dyDescent="0.25">
      <c r="J279" s="253"/>
    </row>
    <row r="280" spans="10:10" s="219" customFormat="1" x14ac:dyDescent="0.25">
      <c r="J280" s="253"/>
    </row>
    <row r="281" spans="10:10" s="219" customFormat="1" x14ac:dyDescent="0.25">
      <c r="J281" s="253"/>
    </row>
    <row r="282" spans="10:10" s="219" customFormat="1" x14ac:dyDescent="0.25">
      <c r="J282" s="253"/>
    </row>
    <row r="283" spans="10:10" s="219" customFormat="1" x14ac:dyDescent="0.25">
      <c r="J283" s="253"/>
    </row>
    <row r="284" spans="10:10" s="219" customFormat="1" x14ac:dyDescent="0.25">
      <c r="J284" s="253"/>
    </row>
    <row r="285" spans="10:10" s="219" customFormat="1" x14ac:dyDescent="0.25">
      <c r="J285" s="253"/>
    </row>
    <row r="286" spans="10:10" s="219" customFormat="1" x14ac:dyDescent="0.25">
      <c r="J286" s="253"/>
    </row>
    <row r="287" spans="10:10" s="219" customFormat="1" x14ac:dyDescent="0.25">
      <c r="J287" s="253"/>
    </row>
    <row r="288" spans="10:10" s="219" customFormat="1" x14ac:dyDescent="0.25">
      <c r="J288" s="253"/>
    </row>
    <row r="289" spans="10:10" s="219" customFormat="1" x14ac:dyDescent="0.25">
      <c r="J289" s="253"/>
    </row>
    <row r="290" spans="10:10" s="219" customFormat="1" x14ac:dyDescent="0.25">
      <c r="J290" s="253"/>
    </row>
    <row r="291" spans="10:10" s="219" customFormat="1" x14ac:dyDescent="0.25">
      <c r="J291" s="253"/>
    </row>
    <row r="292" spans="10:10" s="219" customFormat="1" x14ac:dyDescent="0.25">
      <c r="J292" s="253"/>
    </row>
    <row r="293" spans="10:10" s="219" customFormat="1" x14ac:dyDescent="0.25">
      <c r="J293" s="253"/>
    </row>
    <row r="294" spans="10:10" s="219" customFormat="1" x14ac:dyDescent="0.25">
      <c r="J294" s="253"/>
    </row>
    <row r="295" spans="10:10" s="219" customFormat="1" x14ac:dyDescent="0.25">
      <c r="J295" s="253"/>
    </row>
    <row r="296" spans="10:10" s="219" customFormat="1" x14ac:dyDescent="0.25">
      <c r="J296" s="253"/>
    </row>
    <row r="297" spans="10:10" s="219" customFormat="1" x14ac:dyDescent="0.25">
      <c r="J297" s="253"/>
    </row>
    <row r="298" spans="10:10" s="219" customFormat="1" x14ac:dyDescent="0.25">
      <c r="J298" s="253"/>
    </row>
    <row r="299" spans="10:10" s="219" customFormat="1" x14ac:dyDescent="0.25">
      <c r="J299" s="253"/>
    </row>
    <row r="300" spans="10:10" s="219" customFormat="1" x14ac:dyDescent="0.25">
      <c r="J300" s="253"/>
    </row>
    <row r="301" spans="10:10" s="219" customFormat="1" x14ac:dyDescent="0.25">
      <c r="J301" s="253"/>
    </row>
    <row r="302" spans="10:10" s="219" customFormat="1" x14ac:dyDescent="0.25">
      <c r="J302" s="253"/>
    </row>
    <row r="303" spans="10:10" s="219" customFormat="1" x14ac:dyDescent="0.25">
      <c r="J303" s="253"/>
    </row>
    <row r="304" spans="10:10" s="219" customFormat="1" x14ac:dyDescent="0.25">
      <c r="J304" s="253"/>
    </row>
    <row r="305" spans="10:10" s="219" customFormat="1" x14ac:dyDescent="0.25">
      <c r="J305" s="253"/>
    </row>
    <row r="306" spans="10:10" s="219" customFormat="1" x14ac:dyDescent="0.25">
      <c r="J306" s="253"/>
    </row>
    <row r="307" spans="10:10" s="219" customFormat="1" x14ac:dyDescent="0.25">
      <c r="J307" s="253"/>
    </row>
    <row r="308" spans="10:10" s="219" customFormat="1" x14ac:dyDescent="0.25">
      <c r="J308" s="253"/>
    </row>
    <row r="309" spans="10:10" s="219" customFormat="1" x14ac:dyDescent="0.25">
      <c r="J309" s="253"/>
    </row>
    <row r="310" spans="10:10" s="219" customFormat="1" x14ac:dyDescent="0.25">
      <c r="J310" s="253"/>
    </row>
    <row r="311" spans="10:10" s="219" customFormat="1" x14ac:dyDescent="0.25">
      <c r="J311" s="253"/>
    </row>
    <row r="312" spans="10:10" s="219" customFormat="1" x14ac:dyDescent="0.25">
      <c r="J312" s="253"/>
    </row>
    <row r="313" spans="10:10" s="219" customFormat="1" x14ac:dyDescent="0.25">
      <c r="J313" s="253"/>
    </row>
    <row r="314" spans="10:10" s="219" customFormat="1" x14ac:dyDescent="0.25">
      <c r="J314" s="253"/>
    </row>
    <row r="315" spans="10:10" s="219" customFormat="1" x14ac:dyDescent="0.25">
      <c r="J315" s="253"/>
    </row>
    <row r="316" spans="10:10" s="219" customFormat="1" x14ac:dyDescent="0.25">
      <c r="J316" s="253"/>
    </row>
    <row r="317" spans="10:10" s="219" customFormat="1" x14ac:dyDescent="0.25">
      <c r="J317" s="253"/>
    </row>
    <row r="318" spans="10:10" s="219" customFormat="1" x14ac:dyDescent="0.25">
      <c r="J318" s="253"/>
    </row>
    <row r="319" spans="10:10" s="219" customFormat="1" x14ac:dyDescent="0.25">
      <c r="J319" s="253"/>
    </row>
    <row r="320" spans="10:10" s="219" customFormat="1" x14ac:dyDescent="0.25">
      <c r="J320" s="253"/>
    </row>
    <row r="321" spans="10:10" s="219" customFormat="1" x14ac:dyDescent="0.25">
      <c r="J321" s="253"/>
    </row>
    <row r="322" spans="10:10" s="219" customFormat="1" x14ac:dyDescent="0.25">
      <c r="J322" s="253"/>
    </row>
    <row r="323" spans="10:10" s="219" customFormat="1" x14ac:dyDescent="0.25">
      <c r="J323" s="253"/>
    </row>
    <row r="324" spans="10:10" s="219" customFormat="1" x14ac:dyDescent="0.25">
      <c r="J324" s="253"/>
    </row>
    <row r="325" spans="10:10" s="219" customFormat="1" x14ac:dyDescent="0.25">
      <c r="J325" s="253"/>
    </row>
    <row r="326" spans="10:10" s="219" customFormat="1" x14ac:dyDescent="0.25">
      <c r="J326" s="253"/>
    </row>
    <row r="327" spans="10:10" s="219" customFormat="1" x14ac:dyDescent="0.25">
      <c r="J327" s="253"/>
    </row>
    <row r="328" spans="10:10" s="219" customFormat="1" x14ac:dyDescent="0.25">
      <c r="J328" s="253"/>
    </row>
    <row r="329" spans="10:10" s="219" customFormat="1" x14ac:dyDescent="0.25">
      <c r="J329" s="253"/>
    </row>
    <row r="330" spans="10:10" s="219" customFormat="1" x14ac:dyDescent="0.25">
      <c r="J330" s="253"/>
    </row>
    <row r="331" spans="10:10" s="219" customFormat="1" x14ac:dyDescent="0.25">
      <c r="J331" s="253"/>
    </row>
    <row r="332" spans="10:10" s="219" customFormat="1" x14ac:dyDescent="0.25">
      <c r="J332" s="253"/>
    </row>
    <row r="333" spans="10:10" s="219" customFormat="1" x14ac:dyDescent="0.25">
      <c r="J333" s="253"/>
    </row>
    <row r="334" spans="10:10" s="219" customFormat="1" x14ac:dyDescent="0.25">
      <c r="J334" s="253"/>
    </row>
    <row r="335" spans="10:10" s="219" customFormat="1" x14ac:dyDescent="0.25">
      <c r="J335" s="253"/>
    </row>
    <row r="336" spans="10:10" s="219" customFormat="1" x14ac:dyDescent="0.25">
      <c r="J336" s="253"/>
    </row>
    <row r="337" spans="10:10" s="219" customFormat="1" x14ac:dyDescent="0.25">
      <c r="J337" s="253"/>
    </row>
    <row r="338" spans="10:10" s="219" customFormat="1" x14ac:dyDescent="0.25">
      <c r="J338" s="253"/>
    </row>
    <row r="339" spans="10:10" s="219" customFormat="1" x14ac:dyDescent="0.25">
      <c r="J339" s="253"/>
    </row>
    <row r="340" spans="10:10" s="219" customFormat="1" x14ac:dyDescent="0.25">
      <c r="J340" s="253"/>
    </row>
    <row r="341" spans="10:10" s="219" customFormat="1" x14ac:dyDescent="0.25">
      <c r="J341" s="253"/>
    </row>
    <row r="342" spans="10:10" s="219" customFormat="1" x14ac:dyDescent="0.25">
      <c r="J342" s="253"/>
    </row>
    <row r="343" spans="10:10" s="219" customFormat="1" x14ac:dyDescent="0.25">
      <c r="J343" s="253"/>
    </row>
    <row r="344" spans="10:10" s="219" customFormat="1" x14ac:dyDescent="0.25">
      <c r="J344" s="253"/>
    </row>
    <row r="345" spans="10:10" s="219" customFormat="1" x14ac:dyDescent="0.25">
      <c r="J345" s="253"/>
    </row>
    <row r="346" spans="10:10" s="219" customFormat="1" x14ac:dyDescent="0.25">
      <c r="J346" s="253"/>
    </row>
    <row r="347" spans="10:10" s="219" customFormat="1" x14ac:dyDescent="0.25">
      <c r="J347" s="253"/>
    </row>
    <row r="348" spans="10:10" s="219" customFormat="1" x14ac:dyDescent="0.25">
      <c r="J348" s="253"/>
    </row>
    <row r="349" spans="10:10" s="219" customFormat="1" x14ac:dyDescent="0.25">
      <c r="J349" s="253"/>
    </row>
    <row r="350" spans="10:10" s="219" customFormat="1" x14ac:dyDescent="0.25">
      <c r="J350" s="253"/>
    </row>
    <row r="351" spans="10:10" s="219" customFormat="1" x14ac:dyDescent="0.25">
      <c r="J351" s="253"/>
    </row>
    <row r="352" spans="10:10" s="219" customFormat="1" x14ac:dyDescent="0.25">
      <c r="J352" s="253"/>
    </row>
    <row r="353" spans="10:10" s="219" customFormat="1" x14ac:dyDescent="0.25">
      <c r="J353" s="253"/>
    </row>
    <row r="354" spans="10:10" s="219" customFormat="1" x14ac:dyDescent="0.25">
      <c r="J354" s="253"/>
    </row>
    <row r="355" spans="10:10" s="219" customFormat="1" x14ac:dyDescent="0.25">
      <c r="J355" s="253"/>
    </row>
    <row r="356" spans="10:10" s="219" customFormat="1" x14ac:dyDescent="0.25">
      <c r="J356" s="253"/>
    </row>
    <row r="357" spans="10:10" s="219" customFormat="1" x14ac:dyDescent="0.25">
      <c r="J357" s="253"/>
    </row>
    <row r="358" spans="10:10" s="219" customFormat="1" x14ac:dyDescent="0.25">
      <c r="J358" s="253"/>
    </row>
    <row r="359" spans="10:10" s="219" customFormat="1" x14ac:dyDescent="0.25">
      <c r="J359" s="253"/>
    </row>
    <row r="360" spans="10:10" s="219" customFormat="1" x14ac:dyDescent="0.25">
      <c r="J360" s="253"/>
    </row>
    <row r="361" spans="10:10" s="219" customFormat="1" x14ac:dyDescent="0.25">
      <c r="J361" s="253"/>
    </row>
    <row r="362" spans="10:10" s="219" customFormat="1" x14ac:dyDescent="0.25">
      <c r="J362" s="253"/>
    </row>
    <row r="363" spans="10:10" s="219" customFormat="1" x14ac:dyDescent="0.25">
      <c r="J363" s="253"/>
    </row>
    <row r="364" spans="10:10" s="219" customFormat="1" x14ac:dyDescent="0.25">
      <c r="J364" s="253"/>
    </row>
    <row r="365" spans="10:10" s="219" customFormat="1" x14ac:dyDescent="0.25">
      <c r="J365" s="253"/>
    </row>
    <row r="366" spans="10:10" s="219" customFormat="1" x14ac:dyDescent="0.25">
      <c r="J366" s="253"/>
    </row>
    <row r="367" spans="10:10" s="219" customFormat="1" x14ac:dyDescent="0.25">
      <c r="J367" s="253"/>
    </row>
    <row r="368" spans="10:10" s="219" customFormat="1" x14ac:dyDescent="0.25">
      <c r="J368" s="253"/>
    </row>
    <row r="369" spans="10:10" s="219" customFormat="1" x14ac:dyDescent="0.25">
      <c r="J369" s="253"/>
    </row>
    <row r="370" spans="10:10" s="219" customFormat="1" x14ac:dyDescent="0.25">
      <c r="J370" s="253"/>
    </row>
    <row r="371" spans="10:10" s="219" customFormat="1" x14ac:dyDescent="0.25">
      <c r="J371" s="253"/>
    </row>
    <row r="372" spans="10:10" s="219" customFormat="1" x14ac:dyDescent="0.25">
      <c r="J372" s="253"/>
    </row>
    <row r="373" spans="10:10" s="219" customFormat="1" x14ac:dyDescent="0.25">
      <c r="J373" s="253"/>
    </row>
    <row r="374" spans="10:10" s="219" customFormat="1" x14ac:dyDescent="0.25">
      <c r="J374" s="253"/>
    </row>
    <row r="375" spans="10:10" s="219" customFormat="1" x14ac:dyDescent="0.25">
      <c r="J375" s="253"/>
    </row>
    <row r="376" spans="10:10" s="219" customFormat="1" x14ac:dyDescent="0.25">
      <c r="J376" s="253"/>
    </row>
    <row r="377" spans="10:10" s="219" customFormat="1" x14ac:dyDescent="0.25">
      <c r="J377" s="253"/>
    </row>
    <row r="378" spans="10:10" s="219" customFormat="1" x14ac:dyDescent="0.25">
      <c r="J378" s="253"/>
    </row>
    <row r="379" spans="10:10" s="219" customFormat="1" x14ac:dyDescent="0.25">
      <c r="J379" s="253"/>
    </row>
    <row r="380" spans="10:10" s="219" customFormat="1" x14ac:dyDescent="0.25">
      <c r="J380" s="253"/>
    </row>
    <row r="381" spans="10:10" s="219" customFormat="1" x14ac:dyDescent="0.25">
      <c r="J381" s="253"/>
    </row>
    <row r="382" spans="10:10" s="219" customFormat="1" x14ac:dyDescent="0.25">
      <c r="J382" s="253"/>
    </row>
    <row r="383" spans="10:10" s="219" customFormat="1" x14ac:dyDescent="0.25">
      <c r="J383" s="253"/>
    </row>
    <row r="384" spans="10:10" s="219" customFormat="1" x14ac:dyDescent="0.25">
      <c r="J384" s="253"/>
    </row>
    <row r="385" spans="10:10" s="219" customFormat="1" x14ac:dyDescent="0.25">
      <c r="J385" s="253"/>
    </row>
    <row r="386" spans="10:10" s="219" customFormat="1" x14ac:dyDescent="0.25">
      <c r="J386" s="253"/>
    </row>
    <row r="387" spans="10:10" s="219" customFormat="1" x14ac:dyDescent="0.25">
      <c r="J387" s="253"/>
    </row>
    <row r="388" spans="10:10" s="219" customFormat="1" x14ac:dyDescent="0.25">
      <c r="J388" s="253"/>
    </row>
    <row r="389" spans="10:10" s="219" customFormat="1" x14ac:dyDescent="0.25">
      <c r="J389" s="253"/>
    </row>
    <row r="390" spans="10:10" s="219" customFormat="1" x14ac:dyDescent="0.25">
      <c r="J390" s="253"/>
    </row>
    <row r="391" spans="10:10" s="219" customFormat="1" x14ac:dyDescent="0.25">
      <c r="J391" s="253"/>
    </row>
    <row r="392" spans="10:10" s="219" customFormat="1" x14ac:dyDescent="0.25">
      <c r="J392" s="253"/>
    </row>
    <row r="393" spans="10:10" s="219" customFormat="1" x14ac:dyDescent="0.25">
      <c r="J393" s="253"/>
    </row>
    <row r="394" spans="10:10" s="219" customFormat="1" x14ac:dyDescent="0.25">
      <c r="J394" s="253"/>
    </row>
    <row r="395" spans="10:10" s="219" customFormat="1" x14ac:dyDescent="0.25">
      <c r="J395" s="253"/>
    </row>
    <row r="396" spans="10:10" s="219" customFormat="1" x14ac:dyDescent="0.25">
      <c r="J396" s="253"/>
    </row>
    <row r="397" spans="10:10" s="219" customFormat="1" x14ac:dyDescent="0.25">
      <c r="J397" s="253"/>
    </row>
    <row r="398" spans="10:10" s="219" customFormat="1" x14ac:dyDescent="0.25">
      <c r="J398" s="253"/>
    </row>
    <row r="399" spans="10:10" s="219" customFormat="1" x14ac:dyDescent="0.25">
      <c r="J399" s="253"/>
    </row>
    <row r="400" spans="10:10" s="219" customFormat="1" x14ac:dyDescent="0.25">
      <c r="J400" s="253"/>
    </row>
    <row r="401" spans="10:10" s="219" customFormat="1" x14ac:dyDescent="0.25">
      <c r="J401" s="253"/>
    </row>
    <row r="402" spans="10:10" s="219" customFormat="1" x14ac:dyDescent="0.25">
      <c r="J402" s="253"/>
    </row>
    <row r="403" spans="10:10" s="219" customFormat="1" x14ac:dyDescent="0.25">
      <c r="J403" s="253"/>
    </row>
    <row r="404" spans="10:10" s="219" customFormat="1" x14ac:dyDescent="0.25">
      <c r="J404" s="253"/>
    </row>
    <row r="405" spans="10:10" s="219" customFormat="1" x14ac:dyDescent="0.25">
      <c r="J405" s="253"/>
    </row>
    <row r="406" spans="10:10" s="219" customFormat="1" x14ac:dyDescent="0.25">
      <c r="J406" s="253"/>
    </row>
    <row r="407" spans="10:10" s="219" customFormat="1" x14ac:dyDescent="0.25">
      <c r="J407" s="253"/>
    </row>
    <row r="408" spans="10:10" s="219" customFormat="1" x14ac:dyDescent="0.25">
      <c r="J408" s="253"/>
    </row>
    <row r="409" spans="10:10" s="219" customFormat="1" x14ac:dyDescent="0.25">
      <c r="J409" s="253"/>
    </row>
    <row r="410" spans="10:10" s="219" customFormat="1" x14ac:dyDescent="0.25">
      <c r="J410" s="253"/>
    </row>
    <row r="411" spans="10:10" s="219" customFormat="1" x14ac:dyDescent="0.25">
      <c r="J411" s="253"/>
    </row>
    <row r="412" spans="10:10" s="219" customFormat="1" x14ac:dyDescent="0.25">
      <c r="J412" s="253"/>
    </row>
    <row r="413" spans="10:10" s="219" customFormat="1" x14ac:dyDescent="0.25">
      <c r="J413" s="253"/>
    </row>
    <row r="414" spans="10:10" s="219" customFormat="1" x14ac:dyDescent="0.25">
      <c r="J414" s="253"/>
    </row>
    <row r="415" spans="10:10" s="219" customFormat="1" x14ac:dyDescent="0.25">
      <c r="J415" s="253"/>
    </row>
    <row r="416" spans="10:10" s="219" customFormat="1" x14ac:dyDescent="0.25">
      <c r="J416" s="253"/>
    </row>
    <row r="417" spans="10:10" s="219" customFormat="1" x14ac:dyDescent="0.25">
      <c r="J417" s="253"/>
    </row>
    <row r="418" spans="10:10" s="219" customFormat="1" x14ac:dyDescent="0.25">
      <c r="J418" s="253"/>
    </row>
    <row r="419" spans="10:10" s="219" customFormat="1" x14ac:dyDescent="0.25">
      <c r="J419" s="253"/>
    </row>
    <row r="420" spans="10:10" s="219" customFormat="1" x14ac:dyDescent="0.25">
      <c r="J420" s="253"/>
    </row>
    <row r="421" spans="10:10" s="219" customFormat="1" x14ac:dyDescent="0.25">
      <c r="J421" s="253"/>
    </row>
    <row r="422" spans="10:10" s="219" customFormat="1" x14ac:dyDescent="0.25">
      <c r="J422" s="253"/>
    </row>
    <row r="423" spans="10:10" s="219" customFormat="1" x14ac:dyDescent="0.25">
      <c r="J423" s="253"/>
    </row>
    <row r="424" spans="10:10" s="219" customFormat="1" x14ac:dyDescent="0.25">
      <c r="J424" s="253"/>
    </row>
    <row r="425" spans="10:10" s="219" customFormat="1" x14ac:dyDescent="0.25">
      <c r="J425" s="253"/>
    </row>
    <row r="426" spans="10:10" s="219" customFormat="1" x14ac:dyDescent="0.25">
      <c r="J426" s="253"/>
    </row>
    <row r="427" spans="10:10" s="219" customFormat="1" x14ac:dyDescent="0.25">
      <c r="J427" s="253"/>
    </row>
    <row r="428" spans="10:10" s="219" customFormat="1" x14ac:dyDescent="0.25">
      <c r="J428" s="253"/>
    </row>
    <row r="429" spans="10:10" s="219" customFormat="1" x14ac:dyDescent="0.25">
      <c r="J429" s="253"/>
    </row>
    <row r="430" spans="10:10" s="219" customFormat="1" x14ac:dyDescent="0.25">
      <c r="J430" s="253"/>
    </row>
    <row r="431" spans="10:10" s="219" customFormat="1" x14ac:dyDescent="0.25">
      <c r="J431" s="253"/>
    </row>
    <row r="432" spans="10:10" s="219" customFormat="1" x14ac:dyDescent="0.25">
      <c r="J432" s="253"/>
    </row>
    <row r="433" spans="10:10" s="219" customFormat="1" x14ac:dyDescent="0.25">
      <c r="J433" s="253"/>
    </row>
    <row r="434" spans="10:10" s="219" customFormat="1" x14ac:dyDescent="0.25">
      <c r="J434" s="253"/>
    </row>
    <row r="435" spans="10:10" s="219" customFormat="1" x14ac:dyDescent="0.25">
      <c r="J435" s="253"/>
    </row>
    <row r="436" spans="10:10" s="219" customFormat="1" x14ac:dyDescent="0.25">
      <c r="J436" s="253"/>
    </row>
    <row r="437" spans="10:10" s="219" customFormat="1" x14ac:dyDescent="0.25">
      <c r="J437" s="253"/>
    </row>
    <row r="438" spans="10:10" s="219" customFormat="1" x14ac:dyDescent="0.25">
      <c r="J438" s="253"/>
    </row>
    <row r="439" spans="10:10" s="219" customFormat="1" x14ac:dyDescent="0.25">
      <c r="J439" s="253"/>
    </row>
    <row r="440" spans="10:10" s="219" customFormat="1" x14ac:dyDescent="0.25">
      <c r="J440" s="253"/>
    </row>
    <row r="441" spans="10:10" s="219" customFormat="1" x14ac:dyDescent="0.25">
      <c r="J441" s="253"/>
    </row>
    <row r="442" spans="10:10" s="219" customFormat="1" x14ac:dyDescent="0.25">
      <c r="J442" s="253"/>
    </row>
    <row r="443" spans="10:10" s="219" customFormat="1" x14ac:dyDescent="0.25">
      <c r="J443" s="253"/>
    </row>
    <row r="444" spans="10:10" s="219" customFormat="1" x14ac:dyDescent="0.25">
      <c r="J444" s="253"/>
    </row>
    <row r="445" spans="10:10" s="219" customFormat="1" x14ac:dyDescent="0.25">
      <c r="J445" s="253"/>
    </row>
    <row r="446" spans="10:10" s="219" customFormat="1" x14ac:dyDescent="0.25">
      <c r="J446" s="253"/>
    </row>
    <row r="447" spans="10:10" s="219" customFormat="1" x14ac:dyDescent="0.25">
      <c r="J447" s="253"/>
    </row>
    <row r="448" spans="10:10" s="219" customFormat="1" x14ac:dyDescent="0.25">
      <c r="J448" s="253"/>
    </row>
    <row r="449" spans="10:10" s="219" customFormat="1" x14ac:dyDescent="0.25">
      <c r="J449" s="253"/>
    </row>
    <row r="450" spans="10:10" s="219" customFormat="1" x14ac:dyDescent="0.25">
      <c r="J450" s="253"/>
    </row>
    <row r="451" spans="10:10" s="219" customFormat="1" x14ac:dyDescent="0.25">
      <c r="J451" s="253"/>
    </row>
    <row r="452" spans="10:10" s="219" customFormat="1" x14ac:dyDescent="0.25">
      <c r="J452" s="253"/>
    </row>
    <row r="453" spans="10:10" s="219" customFormat="1" x14ac:dyDescent="0.25">
      <c r="J453" s="253"/>
    </row>
    <row r="454" spans="10:10" s="219" customFormat="1" x14ac:dyDescent="0.25">
      <c r="J454" s="253"/>
    </row>
    <row r="455" spans="10:10" s="219" customFormat="1" x14ac:dyDescent="0.25">
      <c r="J455" s="253"/>
    </row>
    <row r="456" spans="10:10" s="219" customFormat="1" x14ac:dyDescent="0.25">
      <c r="J456" s="253"/>
    </row>
    <row r="457" spans="10:10" s="219" customFormat="1" x14ac:dyDescent="0.25">
      <c r="J457" s="253"/>
    </row>
    <row r="458" spans="10:10" s="219" customFormat="1" x14ac:dyDescent="0.25">
      <c r="J458" s="253"/>
    </row>
    <row r="459" spans="10:10" s="219" customFormat="1" x14ac:dyDescent="0.25">
      <c r="J459" s="253"/>
    </row>
    <row r="460" spans="10:10" s="219" customFormat="1" x14ac:dyDescent="0.25">
      <c r="J460" s="253"/>
    </row>
    <row r="461" spans="10:10" s="219" customFormat="1" x14ac:dyDescent="0.25">
      <c r="J461" s="253"/>
    </row>
    <row r="462" spans="10:10" s="219" customFormat="1" x14ac:dyDescent="0.25">
      <c r="J462" s="253"/>
    </row>
    <row r="463" spans="10:10" s="219" customFormat="1" x14ac:dyDescent="0.25">
      <c r="J463" s="253"/>
    </row>
    <row r="464" spans="10:10" s="219" customFormat="1" x14ac:dyDescent="0.25">
      <c r="J464" s="253"/>
    </row>
    <row r="465" spans="10:10" s="219" customFormat="1" x14ac:dyDescent="0.25">
      <c r="J465" s="253"/>
    </row>
    <row r="466" spans="10:10" s="219" customFormat="1" x14ac:dyDescent="0.25">
      <c r="J466" s="253"/>
    </row>
    <row r="467" spans="10:10" s="219" customFormat="1" x14ac:dyDescent="0.25">
      <c r="J467" s="253"/>
    </row>
    <row r="468" spans="10:10" s="219" customFormat="1" x14ac:dyDescent="0.25">
      <c r="J468" s="253"/>
    </row>
    <row r="469" spans="10:10" s="219" customFormat="1" x14ac:dyDescent="0.25">
      <c r="J469" s="253"/>
    </row>
    <row r="470" spans="10:10" s="219" customFormat="1" x14ac:dyDescent="0.25">
      <c r="J470" s="253"/>
    </row>
    <row r="471" spans="10:10" s="219" customFormat="1" x14ac:dyDescent="0.25">
      <c r="J471" s="253"/>
    </row>
    <row r="472" spans="10:10" s="219" customFormat="1" x14ac:dyDescent="0.25">
      <c r="J472" s="253"/>
    </row>
    <row r="473" spans="10:10" s="219" customFormat="1" x14ac:dyDescent="0.25">
      <c r="J473" s="253"/>
    </row>
    <row r="474" spans="10:10" s="219" customFormat="1" x14ac:dyDescent="0.25">
      <c r="J474" s="253"/>
    </row>
    <row r="475" spans="10:10" s="219" customFormat="1" x14ac:dyDescent="0.25">
      <c r="J475" s="253"/>
    </row>
    <row r="476" spans="10:10" s="219" customFormat="1" x14ac:dyDescent="0.25">
      <c r="J476" s="253"/>
    </row>
    <row r="477" spans="10:10" s="219" customFormat="1" x14ac:dyDescent="0.25">
      <c r="J477" s="253"/>
    </row>
    <row r="478" spans="10:10" s="219" customFormat="1" x14ac:dyDescent="0.25">
      <c r="J478" s="253"/>
    </row>
    <row r="479" spans="10:10" s="219" customFormat="1" x14ac:dyDescent="0.25">
      <c r="J479" s="253"/>
    </row>
    <row r="480" spans="10:10" s="219" customFormat="1" x14ac:dyDescent="0.25">
      <c r="J480" s="253"/>
    </row>
    <row r="481" spans="10:10" s="219" customFormat="1" x14ac:dyDescent="0.25">
      <c r="J481" s="253"/>
    </row>
    <row r="482" spans="10:10" s="219" customFormat="1" x14ac:dyDescent="0.25">
      <c r="J482" s="253"/>
    </row>
    <row r="483" spans="10:10" s="219" customFormat="1" x14ac:dyDescent="0.25">
      <c r="J483" s="253"/>
    </row>
    <row r="484" spans="10:10" s="219" customFormat="1" x14ac:dyDescent="0.25">
      <c r="J484" s="253"/>
    </row>
    <row r="485" spans="10:10" s="219" customFormat="1" x14ac:dyDescent="0.25">
      <c r="J485" s="253"/>
    </row>
    <row r="486" spans="10:10" s="219" customFormat="1" x14ac:dyDescent="0.25">
      <c r="J486" s="253"/>
    </row>
    <row r="487" spans="10:10" s="219" customFormat="1" x14ac:dyDescent="0.25">
      <c r="J487" s="253"/>
    </row>
    <row r="488" spans="10:10" s="219" customFormat="1" x14ac:dyDescent="0.25">
      <c r="J488" s="253"/>
    </row>
    <row r="489" spans="10:10" s="219" customFormat="1" x14ac:dyDescent="0.25">
      <c r="J489" s="253"/>
    </row>
    <row r="490" spans="10:10" s="219" customFormat="1" x14ac:dyDescent="0.25">
      <c r="J490" s="253"/>
    </row>
    <row r="491" spans="10:10" s="219" customFormat="1" x14ac:dyDescent="0.25">
      <c r="J491" s="253"/>
    </row>
    <row r="492" spans="10:10" s="219" customFormat="1" x14ac:dyDescent="0.25">
      <c r="J492" s="253"/>
    </row>
    <row r="493" spans="10:10" s="219" customFormat="1" x14ac:dyDescent="0.25">
      <c r="J493" s="253"/>
    </row>
    <row r="494" spans="10:10" s="219" customFormat="1" x14ac:dyDescent="0.25">
      <c r="J494" s="253"/>
    </row>
    <row r="495" spans="10:10" s="219" customFormat="1" x14ac:dyDescent="0.25">
      <c r="J495" s="253"/>
    </row>
    <row r="496" spans="10:10" s="219" customFormat="1" x14ac:dyDescent="0.25">
      <c r="J496" s="253"/>
    </row>
    <row r="497" spans="10:10" s="219" customFormat="1" x14ac:dyDescent="0.25">
      <c r="J497" s="253"/>
    </row>
    <row r="498" spans="10:10" s="219" customFormat="1" x14ac:dyDescent="0.25">
      <c r="J498" s="253"/>
    </row>
    <row r="499" spans="10:10" s="219" customFormat="1" x14ac:dyDescent="0.25">
      <c r="J499" s="253"/>
    </row>
    <row r="500" spans="10:10" s="219" customFormat="1" x14ac:dyDescent="0.25">
      <c r="J500" s="253"/>
    </row>
    <row r="501" spans="10:10" s="219" customFormat="1" x14ac:dyDescent="0.25">
      <c r="J501" s="253"/>
    </row>
    <row r="502" spans="10:10" s="219" customFormat="1" x14ac:dyDescent="0.25">
      <c r="J502" s="253"/>
    </row>
    <row r="503" spans="10:10" s="219" customFormat="1" x14ac:dyDescent="0.25">
      <c r="J503" s="253"/>
    </row>
    <row r="504" spans="10:10" s="219" customFormat="1" x14ac:dyDescent="0.25">
      <c r="J504" s="253"/>
    </row>
    <row r="505" spans="10:10" s="219" customFormat="1" x14ac:dyDescent="0.25">
      <c r="J505" s="253"/>
    </row>
    <row r="506" spans="10:10" s="219" customFormat="1" x14ac:dyDescent="0.25">
      <c r="J506" s="253"/>
    </row>
    <row r="507" spans="10:10" s="219" customFormat="1" x14ac:dyDescent="0.25">
      <c r="J507" s="253"/>
    </row>
    <row r="508" spans="10:10" s="219" customFormat="1" x14ac:dyDescent="0.25">
      <c r="J508" s="253"/>
    </row>
    <row r="509" spans="10:10" s="219" customFormat="1" x14ac:dyDescent="0.25">
      <c r="J509" s="253"/>
    </row>
    <row r="510" spans="10:10" s="219" customFormat="1" x14ac:dyDescent="0.25">
      <c r="J510" s="253"/>
    </row>
    <row r="511" spans="10:10" s="219" customFormat="1" x14ac:dyDescent="0.25">
      <c r="J511" s="253"/>
    </row>
    <row r="512" spans="10:10" s="219" customFormat="1" x14ac:dyDescent="0.25">
      <c r="J512" s="253"/>
    </row>
    <row r="513" spans="10:10" s="219" customFormat="1" x14ac:dyDescent="0.25">
      <c r="J513" s="253"/>
    </row>
    <row r="514" spans="10:10" s="219" customFormat="1" x14ac:dyDescent="0.25">
      <c r="J514" s="253"/>
    </row>
    <row r="515" spans="10:10" s="219" customFormat="1" x14ac:dyDescent="0.25">
      <c r="J515" s="253"/>
    </row>
    <row r="516" spans="10:10" s="219" customFormat="1" x14ac:dyDescent="0.25">
      <c r="J516" s="253"/>
    </row>
    <row r="517" spans="10:10" s="219" customFormat="1" x14ac:dyDescent="0.25">
      <c r="J517" s="253"/>
    </row>
    <row r="518" spans="10:10" s="219" customFormat="1" x14ac:dyDescent="0.25">
      <c r="J518" s="253"/>
    </row>
    <row r="519" spans="10:10" s="219" customFormat="1" x14ac:dyDescent="0.25">
      <c r="J519" s="253"/>
    </row>
    <row r="520" spans="10:10" s="219" customFormat="1" x14ac:dyDescent="0.25">
      <c r="J520" s="253"/>
    </row>
    <row r="521" spans="10:10" s="219" customFormat="1" x14ac:dyDescent="0.25">
      <c r="J521" s="253"/>
    </row>
    <row r="522" spans="10:10" s="219" customFormat="1" x14ac:dyDescent="0.25">
      <c r="J522" s="253"/>
    </row>
    <row r="523" spans="10:10" s="219" customFormat="1" x14ac:dyDescent="0.25">
      <c r="J523" s="253"/>
    </row>
    <row r="524" spans="10:10" s="219" customFormat="1" x14ac:dyDescent="0.25">
      <c r="J524" s="253"/>
    </row>
    <row r="525" spans="10:10" s="219" customFormat="1" x14ac:dyDescent="0.25">
      <c r="J525" s="253"/>
    </row>
    <row r="526" spans="10:10" s="219" customFormat="1" x14ac:dyDescent="0.25">
      <c r="J526" s="253"/>
    </row>
    <row r="527" spans="10:10" s="219" customFormat="1" x14ac:dyDescent="0.25">
      <c r="J527" s="253"/>
    </row>
    <row r="528" spans="10:10" s="219" customFormat="1" x14ac:dyDescent="0.25">
      <c r="J528" s="253"/>
    </row>
    <row r="529" spans="10:10" s="219" customFormat="1" x14ac:dyDescent="0.25">
      <c r="J529" s="253"/>
    </row>
    <row r="530" spans="10:10" s="219" customFormat="1" x14ac:dyDescent="0.25">
      <c r="J530" s="253"/>
    </row>
    <row r="531" spans="10:10" s="219" customFormat="1" x14ac:dyDescent="0.25">
      <c r="J531" s="253"/>
    </row>
    <row r="532" spans="10:10" s="219" customFormat="1" x14ac:dyDescent="0.25">
      <c r="J532" s="253"/>
    </row>
    <row r="533" spans="10:10" s="219" customFormat="1" x14ac:dyDescent="0.25">
      <c r="J533" s="253"/>
    </row>
    <row r="534" spans="10:10" s="219" customFormat="1" x14ac:dyDescent="0.25">
      <c r="J534" s="253"/>
    </row>
    <row r="535" spans="10:10" s="219" customFormat="1" x14ac:dyDescent="0.25">
      <c r="J535" s="253"/>
    </row>
    <row r="536" spans="10:10" s="219" customFormat="1" x14ac:dyDescent="0.25">
      <c r="J536" s="253"/>
    </row>
    <row r="537" spans="10:10" s="219" customFormat="1" x14ac:dyDescent="0.25">
      <c r="J537" s="253"/>
    </row>
    <row r="538" spans="10:10" s="219" customFormat="1" x14ac:dyDescent="0.25">
      <c r="J538" s="253"/>
    </row>
    <row r="539" spans="10:10" s="219" customFormat="1" x14ac:dyDescent="0.25">
      <c r="J539" s="253"/>
    </row>
    <row r="540" spans="10:10" s="219" customFormat="1" x14ac:dyDescent="0.25">
      <c r="J540" s="253"/>
    </row>
    <row r="541" spans="10:10" s="219" customFormat="1" x14ac:dyDescent="0.25">
      <c r="J541" s="253"/>
    </row>
    <row r="542" spans="10:10" s="219" customFormat="1" x14ac:dyDescent="0.25">
      <c r="J542" s="253"/>
    </row>
    <row r="543" spans="10:10" s="219" customFormat="1" x14ac:dyDescent="0.25">
      <c r="J543" s="253"/>
    </row>
    <row r="544" spans="10:10" s="219" customFormat="1" x14ac:dyDescent="0.25">
      <c r="J544" s="253"/>
    </row>
    <row r="545" spans="10:10" s="219" customFormat="1" x14ac:dyDescent="0.25">
      <c r="J545" s="253"/>
    </row>
    <row r="546" spans="10:10" s="219" customFormat="1" x14ac:dyDescent="0.25">
      <c r="J546" s="253"/>
    </row>
    <row r="547" spans="10:10" s="219" customFormat="1" x14ac:dyDescent="0.25">
      <c r="J547" s="253"/>
    </row>
    <row r="548" spans="10:10" s="219" customFormat="1" x14ac:dyDescent="0.25">
      <c r="J548" s="253"/>
    </row>
    <row r="549" spans="10:10" s="219" customFormat="1" x14ac:dyDescent="0.25">
      <c r="J549" s="253"/>
    </row>
    <row r="550" spans="10:10" s="219" customFormat="1" x14ac:dyDescent="0.25">
      <c r="J550" s="253"/>
    </row>
    <row r="551" spans="10:10" s="219" customFormat="1" x14ac:dyDescent="0.25">
      <c r="J551" s="253"/>
    </row>
    <row r="552" spans="10:10" s="219" customFormat="1" x14ac:dyDescent="0.25">
      <c r="J552" s="253"/>
    </row>
    <row r="553" spans="10:10" s="219" customFormat="1" x14ac:dyDescent="0.25">
      <c r="J553" s="253"/>
    </row>
    <row r="554" spans="10:10" s="219" customFormat="1" x14ac:dyDescent="0.25">
      <c r="J554" s="253"/>
    </row>
    <row r="555" spans="10:10" s="219" customFormat="1" x14ac:dyDescent="0.25">
      <c r="J555" s="253"/>
    </row>
    <row r="556" spans="10:10" s="219" customFormat="1" x14ac:dyDescent="0.25">
      <c r="J556" s="253"/>
    </row>
    <row r="557" spans="10:10" s="219" customFormat="1" x14ac:dyDescent="0.25">
      <c r="J557" s="253"/>
    </row>
    <row r="558" spans="10:10" s="219" customFormat="1" x14ac:dyDescent="0.25">
      <c r="J558" s="253"/>
    </row>
    <row r="559" spans="10:10" s="219" customFormat="1" x14ac:dyDescent="0.25">
      <c r="J559" s="253"/>
    </row>
    <row r="560" spans="10:10" s="219" customFormat="1" x14ac:dyDescent="0.25">
      <c r="J560" s="253"/>
    </row>
    <row r="561" spans="10:10" s="219" customFormat="1" x14ac:dyDescent="0.25">
      <c r="J561" s="253"/>
    </row>
    <row r="562" spans="10:10" s="219" customFormat="1" x14ac:dyDescent="0.25">
      <c r="J562" s="253"/>
    </row>
    <row r="563" spans="10:10" s="219" customFormat="1" x14ac:dyDescent="0.25">
      <c r="J563" s="253"/>
    </row>
    <row r="564" spans="10:10" s="219" customFormat="1" x14ac:dyDescent="0.25">
      <c r="J564" s="253"/>
    </row>
    <row r="565" spans="10:10" s="219" customFormat="1" x14ac:dyDescent="0.25">
      <c r="J565" s="253"/>
    </row>
    <row r="566" spans="10:10" s="219" customFormat="1" x14ac:dyDescent="0.25">
      <c r="J566" s="253"/>
    </row>
    <row r="567" spans="10:10" s="219" customFormat="1" x14ac:dyDescent="0.25">
      <c r="J567" s="253"/>
    </row>
    <row r="568" spans="10:10" s="219" customFormat="1" x14ac:dyDescent="0.25">
      <c r="J568" s="253"/>
    </row>
    <row r="569" spans="10:10" s="219" customFormat="1" x14ac:dyDescent="0.25">
      <c r="J569" s="253"/>
    </row>
    <row r="570" spans="10:10" s="219" customFormat="1" x14ac:dyDescent="0.25">
      <c r="J570" s="253"/>
    </row>
    <row r="571" spans="10:10" s="219" customFormat="1" x14ac:dyDescent="0.25">
      <c r="J571" s="253"/>
    </row>
    <row r="572" spans="10:10" s="219" customFormat="1" x14ac:dyDescent="0.25">
      <c r="J572" s="253"/>
    </row>
    <row r="573" spans="10:10" s="219" customFormat="1" x14ac:dyDescent="0.25">
      <c r="J573" s="253"/>
    </row>
    <row r="574" spans="10:10" s="219" customFormat="1" x14ac:dyDescent="0.25">
      <c r="J574" s="253"/>
    </row>
    <row r="575" spans="10:10" s="219" customFormat="1" x14ac:dyDescent="0.25">
      <c r="J575" s="253"/>
    </row>
    <row r="576" spans="10:10" s="219" customFormat="1" x14ac:dyDescent="0.25">
      <c r="J576" s="253"/>
    </row>
    <row r="577" spans="10:10" s="219" customFormat="1" x14ac:dyDescent="0.25">
      <c r="J577" s="253"/>
    </row>
    <row r="578" spans="10:10" s="219" customFormat="1" x14ac:dyDescent="0.25">
      <c r="J578" s="253"/>
    </row>
    <row r="579" spans="10:10" s="219" customFormat="1" x14ac:dyDescent="0.25">
      <c r="J579" s="253"/>
    </row>
    <row r="580" spans="10:10" s="219" customFormat="1" x14ac:dyDescent="0.25">
      <c r="J580" s="253"/>
    </row>
    <row r="581" spans="10:10" s="219" customFormat="1" x14ac:dyDescent="0.25"/>
    <row r="582" spans="10:10" s="219" customFormat="1" x14ac:dyDescent="0.25"/>
    <row r="583" spans="10:10" s="219" customFormat="1" x14ac:dyDescent="0.25"/>
    <row r="584" spans="10:10" s="219" customFormat="1" x14ac:dyDescent="0.25"/>
    <row r="585" spans="10:10" s="219" customFormat="1" x14ac:dyDescent="0.25"/>
    <row r="586" spans="10:10" s="219" customFormat="1" x14ac:dyDescent="0.25"/>
    <row r="587" spans="10:10" s="219" customFormat="1" x14ac:dyDescent="0.25"/>
    <row r="588" spans="10:10" s="219" customFormat="1" x14ac:dyDescent="0.25"/>
    <row r="589" spans="10:10" s="219" customFormat="1" x14ac:dyDescent="0.25"/>
    <row r="590" spans="10:10" s="219" customFormat="1" x14ac:dyDescent="0.25"/>
    <row r="591" spans="10:10" s="219" customFormat="1" x14ac:dyDescent="0.25"/>
    <row r="592" spans="10:10" s="219" customFormat="1" x14ac:dyDescent="0.25"/>
    <row r="593" s="219" customFormat="1" x14ac:dyDescent="0.25"/>
    <row r="594" s="219" customFormat="1" x14ac:dyDescent="0.25"/>
    <row r="595" s="219" customFormat="1" x14ac:dyDescent="0.25"/>
    <row r="596" s="219" customFormat="1" x14ac:dyDescent="0.25"/>
    <row r="597" s="219" customFormat="1" x14ac:dyDescent="0.25"/>
    <row r="598" s="219" customFormat="1" x14ac:dyDescent="0.25"/>
    <row r="599" s="219" customFormat="1" x14ac:dyDescent="0.25"/>
    <row r="600" s="219" customFormat="1" x14ac:dyDescent="0.25"/>
    <row r="601" s="219" customFormat="1" x14ac:dyDescent="0.25"/>
    <row r="602" s="219" customFormat="1" x14ac:dyDescent="0.25"/>
    <row r="603" s="219" customFormat="1" x14ac:dyDescent="0.25"/>
    <row r="604" s="219" customFormat="1" x14ac:dyDescent="0.25"/>
    <row r="605" s="219" customFormat="1" x14ac:dyDescent="0.25"/>
    <row r="606" s="219" customFormat="1" x14ac:dyDescent="0.25"/>
    <row r="607" s="219" customFormat="1" x14ac:dyDescent="0.25"/>
    <row r="608" s="219" customFormat="1" x14ac:dyDescent="0.25"/>
    <row r="609" s="219" customFormat="1" x14ac:dyDescent="0.25"/>
    <row r="610" s="219" customFormat="1" x14ac:dyDescent="0.25"/>
    <row r="611" s="219" customFormat="1" x14ac:dyDescent="0.25"/>
    <row r="612" s="219" customFormat="1" x14ac:dyDescent="0.25"/>
    <row r="613" s="219" customFormat="1" x14ac:dyDescent="0.25"/>
    <row r="614" s="219" customFormat="1" x14ac:dyDescent="0.25"/>
    <row r="615" s="219" customFormat="1" x14ac:dyDescent="0.25"/>
    <row r="616" s="219" customFormat="1" x14ac:dyDescent="0.25"/>
    <row r="617" s="219" customFormat="1" x14ac:dyDescent="0.25"/>
    <row r="618" s="219" customFormat="1" x14ac:dyDescent="0.25"/>
    <row r="619" s="219" customFormat="1" x14ac:dyDescent="0.25"/>
    <row r="620" s="219" customFormat="1" x14ac:dyDescent="0.25"/>
    <row r="621" s="219" customFormat="1" x14ac:dyDescent="0.25"/>
    <row r="622" s="219" customFormat="1" x14ac:dyDescent="0.25"/>
    <row r="623" s="219" customFormat="1" x14ac:dyDescent="0.25"/>
    <row r="624" s="219" customFormat="1" x14ac:dyDescent="0.25"/>
    <row r="625" s="219" customFormat="1" x14ac:dyDescent="0.25"/>
    <row r="626" s="219" customFormat="1" x14ac:dyDescent="0.25"/>
    <row r="627" s="219" customFormat="1" x14ac:dyDescent="0.25"/>
    <row r="628" s="219" customFormat="1" x14ac:dyDescent="0.25"/>
    <row r="629" s="219" customFormat="1" x14ac:dyDescent="0.25"/>
    <row r="630" s="219" customFormat="1" x14ac:dyDescent="0.25"/>
    <row r="631" s="219" customFormat="1" x14ac:dyDescent="0.25"/>
    <row r="632" s="219" customFormat="1" x14ac:dyDescent="0.25"/>
    <row r="633" s="219" customFormat="1" x14ac:dyDescent="0.25"/>
    <row r="634" s="219" customFormat="1" x14ac:dyDescent="0.25"/>
    <row r="635" s="219" customFormat="1" x14ac:dyDescent="0.25"/>
    <row r="636" s="219" customFormat="1" x14ac:dyDescent="0.25"/>
    <row r="637" s="219" customFormat="1" x14ac:dyDescent="0.25"/>
    <row r="638" s="219" customFormat="1" x14ac:dyDescent="0.25"/>
    <row r="639" s="219" customFormat="1" x14ac:dyDescent="0.25"/>
    <row r="640" s="219" customFormat="1" x14ac:dyDescent="0.25"/>
    <row r="641" s="219" customFormat="1" x14ac:dyDescent="0.25"/>
    <row r="642" s="219" customFormat="1" x14ac:dyDescent="0.25"/>
    <row r="643" s="219" customFormat="1" x14ac:dyDescent="0.25"/>
    <row r="644" s="219" customFormat="1" x14ac:dyDescent="0.25"/>
    <row r="645" s="219" customFormat="1" x14ac:dyDescent="0.25"/>
    <row r="646" s="219" customFormat="1" x14ac:dyDescent="0.25"/>
    <row r="647" s="219" customFormat="1" x14ac:dyDescent="0.25"/>
    <row r="648" s="219" customFormat="1" x14ac:dyDescent="0.25"/>
    <row r="649" s="219" customFormat="1" x14ac:dyDescent="0.25"/>
    <row r="650" s="219" customFormat="1" x14ac:dyDescent="0.25"/>
    <row r="651" s="219" customFormat="1" x14ac:dyDescent="0.25"/>
    <row r="652" s="219" customFormat="1" x14ac:dyDescent="0.25"/>
    <row r="653" s="219" customFormat="1" x14ac:dyDescent="0.25"/>
    <row r="654" s="219" customFormat="1" x14ac:dyDescent="0.25"/>
    <row r="655" s="219" customFormat="1" x14ac:dyDescent="0.25"/>
    <row r="656" s="219" customFormat="1" x14ac:dyDescent="0.25"/>
    <row r="657" s="219" customFormat="1" x14ac:dyDescent="0.25"/>
    <row r="658" s="219" customFormat="1" x14ac:dyDescent="0.25"/>
    <row r="659" s="219" customFormat="1" x14ac:dyDescent="0.25"/>
    <row r="660" s="219" customFormat="1" x14ac:dyDescent="0.25"/>
    <row r="661" s="219" customFormat="1" x14ac:dyDescent="0.25"/>
    <row r="662" s="219" customFormat="1" x14ac:dyDescent="0.25"/>
    <row r="663" s="219" customFormat="1" x14ac:dyDescent="0.25"/>
    <row r="664" s="219" customFormat="1" x14ac:dyDescent="0.25"/>
    <row r="665" s="219" customFormat="1" x14ac:dyDescent="0.25"/>
    <row r="666" s="219" customFormat="1" x14ac:dyDescent="0.25"/>
    <row r="667" s="219" customFormat="1" x14ac:dyDescent="0.25"/>
    <row r="668" s="219" customFormat="1" x14ac:dyDescent="0.25"/>
    <row r="669" s="219" customFormat="1" x14ac:dyDescent="0.25"/>
    <row r="670" s="219" customFormat="1" x14ac:dyDescent="0.25"/>
    <row r="671" s="219" customFormat="1" x14ac:dyDescent="0.25"/>
    <row r="672" s="219" customFormat="1" x14ac:dyDescent="0.25"/>
    <row r="673" s="219" customFormat="1" x14ac:dyDescent="0.25"/>
    <row r="674" s="219" customFormat="1" x14ac:dyDescent="0.25"/>
    <row r="675" s="219" customFormat="1" x14ac:dyDescent="0.25"/>
    <row r="676" s="219" customFormat="1" x14ac:dyDescent="0.25"/>
    <row r="677" s="219" customFormat="1" x14ac:dyDescent="0.25"/>
    <row r="678" s="219" customFormat="1" x14ac:dyDescent="0.25"/>
    <row r="679" s="219" customFormat="1" x14ac:dyDescent="0.25"/>
    <row r="680" s="219" customFormat="1" x14ac:dyDescent="0.25"/>
    <row r="681" s="219" customFormat="1" x14ac:dyDescent="0.25"/>
    <row r="682" s="219" customFormat="1" x14ac:dyDescent="0.25"/>
    <row r="683" s="219" customFormat="1" x14ac:dyDescent="0.25"/>
    <row r="684" s="219" customFormat="1" x14ac:dyDescent="0.25"/>
    <row r="685" s="219" customFormat="1" x14ac:dyDescent="0.25"/>
    <row r="686" s="219" customFormat="1" x14ac:dyDescent="0.25"/>
    <row r="687" s="219" customFormat="1" x14ac:dyDescent="0.25"/>
    <row r="688" s="219" customFormat="1" x14ac:dyDescent="0.25"/>
    <row r="689" s="219" customFormat="1" x14ac:dyDescent="0.25"/>
    <row r="690" s="219" customFormat="1" x14ac:dyDescent="0.25"/>
    <row r="691" s="219" customFormat="1" x14ac:dyDescent="0.25"/>
    <row r="692" s="219" customFormat="1" x14ac:dyDescent="0.25"/>
    <row r="693" s="219" customFormat="1" x14ac:dyDescent="0.25"/>
    <row r="694" s="219" customFormat="1" x14ac:dyDescent="0.25"/>
    <row r="695" s="219" customFormat="1" x14ac:dyDescent="0.25"/>
    <row r="696" s="219" customFormat="1" x14ac:dyDescent="0.25"/>
    <row r="697" s="219" customFormat="1" x14ac:dyDescent="0.25"/>
    <row r="698" s="219" customFormat="1" x14ac:dyDescent="0.25"/>
    <row r="699" s="219" customFormat="1" x14ac:dyDescent="0.25"/>
    <row r="700" s="219" customFormat="1" x14ac:dyDescent="0.25"/>
    <row r="701" s="219" customFormat="1" x14ac:dyDescent="0.25"/>
    <row r="702" s="219" customFormat="1" x14ac:dyDescent="0.25"/>
    <row r="703" s="219" customFormat="1" x14ac:dyDescent="0.25"/>
    <row r="704" s="219" customFormat="1" x14ac:dyDescent="0.25"/>
    <row r="705" s="219" customFormat="1" x14ac:dyDescent="0.25"/>
    <row r="706" s="219" customFormat="1" x14ac:dyDescent="0.25"/>
    <row r="707" s="219" customFormat="1" x14ac:dyDescent="0.25"/>
    <row r="708" s="219" customFormat="1" x14ac:dyDescent="0.25"/>
    <row r="709" s="219" customFormat="1" x14ac:dyDescent="0.25"/>
    <row r="710" s="219" customFormat="1" x14ac:dyDescent="0.25"/>
    <row r="711" s="219" customFormat="1" x14ac:dyDescent="0.25"/>
    <row r="712" s="219" customFormat="1" x14ac:dyDescent="0.25"/>
    <row r="713" s="219" customFormat="1" x14ac:dyDescent="0.25"/>
    <row r="714" s="219" customFormat="1" x14ac:dyDescent="0.25"/>
    <row r="715" s="219" customFormat="1" x14ac:dyDescent="0.25"/>
    <row r="716" s="219" customFormat="1" x14ac:dyDescent="0.25"/>
    <row r="717" s="219" customFormat="1" x14ac:dyDescent="0.25"/>
    <row r="718" s="219" customFormat="1" x14ac:dyDescent="0.25"/>
    <row r="719" s="219" customFormat="1" x14ac:dyDescent="0.25"/>
    <row r="720" s="219" customFormat="1" x14ac:dyDescent="0.25"/>
    <row r="721" s="219" customFormat="1" x14ac:dyDescent="0.25"/>
    <row r="722" s="219" customFormat="1" x14ac:dyDescent="0.25"/>
    <row r="723" s="219" customFormat="1" x14ac:dyDescent="0.25"/>
    <row r="724" s="219" customFormat="1" x14ac:dyDescent="0.25"/>
    <row r="725" s="219" customFormat="1" x14ac:dyDescent="0.25"/>
    <row r="726" s="219" customFormat="1" x14ac:dyDescent="0.25"/>
    <row r="727" s="219" customFormat="1" x14ac:dyDescent="0.25"/>
    <row r="728" s="219" customFormat="1" x14ac:dyDescent="0.25"/>
    <row r="729" s="219" customFormat="1" x14ac:dyDescent="0.25"/>
    <row r="730" s="219" customFormat="1" x14ac:dyDescent="0.25"/>
    <row r="731" s="219" customFormat="1" x14ac:dyDescent="0.25"/>
    <row r="732" s="219" customFormat="1" x14ac:dyDescent="0.25"/>
    <row r="733" s="219" customFormat="1" x14ac:dyDescent="0.25"/>
    <row r="734" s="219" customFormat="1" x14ac:dyDescent="0.25"/>
    <row r="735" s="219" customFormat="1" x14ac:dyDescent="0.25"/>
    <row r="736" s="219" customFormat="1" x14ac:dyDescent="0.25"/>
    <row r="737" s="219" customFormat="1" x14ac:dyDescent="0.25"/>
    <row r="738" s="219" customFormat="1" x14ac:dyDescent="0.25"/>
    <row r="739" s="219" customFormat="1" x14ac:dyDescent="0.25"/>
    <row r="740" s="219" customFormat="1" x14ac:dyDescent="0.25"/>
    <row r="741" s="219" customFormat="1" x14ac:dyDescent="0.25"/>
    <row r="742" s="219" customFormat="1" x14ac:dyDescent="0.25"/>
    <row r="743" s="219" customFormat="1" x14ac:dyDescent="0.25"/>
    <row r="744" s="219" customFormat="1" x14ac:dyDescent="0.25"/>
    <row r="745" s="219" customFormat="1" x14ac:dyDescent="0.25"/>
    <row r="746" s="219" customFormat="1" x14ac:dyDescent="0.25"/>
    <row r="747" s="219" customFormat="1" x14ac:dyDescent="0.25"/>
    <row r="748" s="219" customFormat="1" x14ac:dyDescent="0.25"/>
    <row r="749" s="219" customFormat="1" x14ac:dyDescent="0.25"/>
    <row r="750" s="219" customFormat="1" x14ac:dyDescent="0.25"/>
    <row r="751" s="219" customFormat="1" x14ac:dyDescent="0.25"/>
    <row r="752" s="219" customFormat="1" x14ac:dyDescent="0.25"/>
    <row r="753" s="219" customFormat="1" x14ac:dyDescent="0.25"/>
    <row r="754" s="219" customFormat="1" x14ac:dyDescent="0.25"/>
    <row r="755" s="219" customFormat="1" x14ac:dyDescent="0.25"/>
    <row r="756" s="219" customFormat="1" x14ac:dyDescent="0.25"/>
    <row r="757" s="219" customFormat="1" x14ac:dyDescent="0.25"/>
    <row r="758" s="219" customFormat="1" x14ac:dyDescent="0.25"/>
    <row r="759" s="219" customFormat="1" x14ac:dyDescent="0.25"/>
    <row r="760" s="219" customFormat="1" x14ac:dyDescent="0.25"/>
    <row r="761" s="219" customFormat="1" x14ac:dyDescent="0.25"/>
    <row r="762" s="219" customFormat="1" x14ac:dyDescent="0.25"/>
    <row r="763" s="219" customFormat="1" x14ac:dyDescent="0.25"/>
    <row r="764" s="219" customFormat="1" x14ac:dyDescent="0.25"/>
    <row r="765" s="219" customFormat="1" x14ac:dyDescent="0.25"/>
    <row r="766" s="219" customFormat="1" x14ac:dyDescent="0.25"/>
    <row r="767" s="219" customFormat="1" x14ac:dyDescent="0.25"/>
    <row r="768" s="219" customFormat="1" x14ac:dyDescent="0.25"/>
    <row r="769" s="219" customFormat="1" x14ac:dyDescent="0.25"/>
    <row r="770" s="219" customFormat="1" x14ac:dyDescent="0.25"/>
    <row r="771" s="219" customFormat="1" x14ac:dyDescent="0.25"/>
    <row r="772" s="219" customFormat="1" x14ac:dyDescent="0.25"/>
    <row r="773" s="219" customFormat="1" x14ac:dyDescent="0.25"/>
    <row r="774" s="219" customFormat="1" x14ac:dyDescent="0.25"/>
    <row r="775" s="219" customFormat="1" x14ac:dyDescent="0.25"/>
    <row r="776" s="219" customFormat="1" x14ac:dyDescent="0.25"/>
    <row r="777" s="219" customFormat="1" x14ac:dyDescent="0.25"/>
    <row r="778" s="219" customFormat="1" x14ac:dyDescent="0.25"/>
    <row r="779" s="219" customFormat="1" x14ac:dyDescent="0.25"/>
    <row r="780" s="219" customFormat="1" x14ac:dyDescent="0.25"/>
    <row r="781" s="219" customFormat="1" x14ac:dyDescent="0.25"/>
    <row r="782" s="219" customFormat="1" x14ac:dyDescent="0.25"/>
    <row r="783" s="219" customFormat="1" x14ac:dyDescent="0.25"/>
    <row r="784" s="219" customFormat="1" x14ac:dyDescent="0.25"/>
    <row r="785" s="219" customFormat="1" x14ac:dyDescent="0.25"/>
    <row r="786" s="219" customFormat="1" x14ac:dyDescent="0.25"/>
    <row r="787" s="219" customFormat="1" x14ac:dyDescent="0.25"/>
    <row r="788" s="219" customFormat="1" x14ac:dyDescent="0.25"/>
    <row r="789" s="219" customFormat="1" x14ac:dyDescent="0.25"/>
    <row r="790" s="219" customFormat="1" x14ac:dyDescent="0.25"/>
    <row r="791" s="219" customFormat="1" x14ac:dyDescent="0.25"/>
    <row r="792" s="219" customFormat="1" x14ac:dyDescent="0.25"/>
    <row r="793" s="219" customFormat="1" x14ac:dyDescent="0.25"/>
    <row r="794" s="219" customFormat="1" x14ac:dyDescent="0.25"/>
    <row r="795" s="219" customFormat="1" x14ac:dyDescent="0.25"/>
    <row r="796" s="219" customFormat="1" x14ac:dyDescent="0.25"/>
    <row r="797" s="219" customFormat="1" x14ac:dyDescent="0.25"/>
    <row r="798" s="219" customFormat="1" x14ac:dyDescent="0.25"/>
    <row r="799" s="219" customFormat="1" x14ac:dyDescent="0.25"/>
    <row r="800" s="219" customFormat="1" x14ac:dyDescent="0.25"/>
    <row r="801" s="219" customFormat="1" x14ac:dyDescent="0.25"/>
    <row r="802" s="219" customFormat="1" x14ac:dyDescent="0.25"/>
    <row r="803" s="219" customFormat="1" x14ac:dyDescent="0.25"/>
    <row r="804" s="219" customFormat="1" x14ac:dyDescent="0.25"/>
    <row r="805" s="219" customFormat="1" x14ac:dyDescent="0.25"/>
    <row r="806" s="219" customFormat="1" x14ac:dyDescent="0.25"/>
    <row r="807" s="219" customFormat="1" x14ac:dyDescent="0.25"/>
    <row r="808" s="219" customFormat="1" x14ac:dyDescent="0.25"/>
    <row r="809" s="219" customFormat="1" x14ac:dyDescent="0.25"/>
    <row r="810" s="219" customFormat="1" x14ac:dyDescent="0.25"/>
    <row r="811" s="219" customFormat="1" x14ac:dyDescent="0.25"/>
    <row r="812" s="219" customFormat="1" x14ac:dyDescent="0.25"/>
    <row r="813" s="219" customFormat="1" x14ac:dyDescent="0.25"/>
    <row r="814" s="219" customFormat="1" x14ac:dyDescent="0.25"/>
    <row r="815" s="219" customFormat="1" x14ac:dyDescent="0.25"/>
    <row r="816" s="219" customFormat="1" x14ac:dyDescent="0.25"/>
    <row r="817" s="219" customFormat="1" x14ac:dyDescent="0.25"/>
    <row r="818" s="219" customFormat="1" x14ac:dyDescent="0.25"/>
    <row r="819" s="219" customFormat="1" x14ac:dyDescent="0.25"/>
    <row r="820" s="219" customFormat="1" x14ac:dyDescent="0.25"/>
    <row r="821" s="219" customFormat="1" x14ac:dyDescent="0.25"/>
    <row r="822" s="219" customFormat="1" x14ac:dyDescent="0.25"/>
    <row r="823" s="219" customFormat="1" x14ac:dyDescent="0.25"/>
    <row r="824" s="219" customFormat="1" x14ac:dyDescent="0.25"/>
    <row r="825" s="219" customFormat="1" x14ac:dyDescent="0.25"/>
    <row r="826" s="219" customFormat="1" x14ac:dyDescent="0.25"/>
    <row r="827" s="219" customFormat="1" x14ac:dyDescent="0.25"/>
    <row r="828" s="219" customFormat="1" x14ac:dyDescent="0.25"/>
    <row r="829" s="219" customFormat="1" x14ac:dyDescent="0.25"/>
    <row r="830" s="219" customFormat="1" x14ac:dyDescent="0.25"/>
    <row r="831" s="219" customFormat="1" x14ac:dyDescent="0.25"/>
    <row r="832" s="219" customFormat="1" x14ac:dyDescent="0.25"/>
    <row r="833" s="219" customFormat="1" x14ac:dyDescent="0.25"/>
    <row r="834" s="219" customFormat="1" x14ac:dyDescent="0.25"/>
    <row r="835" s="219" customFormat="1" x14ac:dyDescent="0.25"/>
    <row r="836" s="219" customFormat="1" x14ac:dyDescent="0.25"/>
    <row r="837" s="219" customFormat="1" x14ac:dyDescent="0.25"/>
    <row r="838" s="219" customFormat="1" x14ac:dyDescent="0.25"/>
    <row r="839" s="219" customFormat="1" x14ac:dyDescent="0.25"/>
    <row r="840" s="219" customFormat="1" x14ac:dyDescent="0.25"/>
    <row r="841" s="219" customFormat="1" x14ac:dyDescent="0.25"/>
    <row r="842" s="219" customFormat="1" x14ac:dyDescent="0.25"/>
    <row r="843" s="219" customFormat="1" x14ac:dyDescent="0.25"/>
    <row r="844" s="219" customFormat="1" x14ac:dyDescent="0.25"/>
    <row r="845" s="219" customFormat="1" x14ac:dyDescent="0.25"/>
    <row r="846" s="219" customFormat="1" x14ac:dyDescent="0.25"/>
    <row r="847" s="219" customFormat="1" x14ac:dyDescent="0.25"/>
    <row r="848" s="219" customFormat="1" x14ac:dyDescent="0.25"/>
    <row r="849" s="219" customFormat="1" x14ac:dyDescent="0.25"/>
    <row r="850" s="219" customFormat="1" x14ac:dyDescent="0.25"/>
    <row r="851" s="219" customFormat="1" x14ac:dyDescent="0.25"/>
    <row r="852" s="219" customFormat="1" x14ac:dyDescent="0.25"/>
    <row r="853" s="219" customFormat="1" x14ac:dyDescent="0.25"/>
    <row r="854" s="219" customFormat="1" x14ac:dyDescent="0.25"/>
    <row r="855" s="219" customFormat="1" x14ac:dyDescent="0.25"/>
    <row r="856" s="219" customFormat="1" x14ac:dyDescent="0.25"/>
    <row r="857" s="219" customFormat="1" x14ac:dyDescent="0.25"/>
    <row r="858" s="219" customFormat="1" x14ac:dyDescent="0.25"/>
    <row r="859" s="219" customFormat="1" x14ac:dyDescent="0.25"/>
    <row r="860" s="219" customFormat="1" x14ac:dyDescent="0.25"/>
    <row r="861" s="219" customFormat="1" x14ac:dyDescent="0.25"/>
    <row r="862" s="219" customFormat="1" x14ac:dyDescent="0.25"/>
    <row r="863" s="219" customFormat="1" x14ac:dyDescent="0.25"/>
    <row r="864" s="219" customFormat="1" x14ac:dyDescent="0.25"/>
    <row r="865" s="219" customFormat="1" x14ac:dyDescent="0.25"/>
    <row r="866" s="219" customFormat="1" x14ac:dyDescent="0.25"/>
    <row r="867" s="219" customFormat="1" x14ac:dyDescent="0.25"/>
    <row r="868" s="219" customFormat="1" x14ac:dyDescent="0.25"/>
    <row r="869" s="219" customFormat="1" x14ac:dyDescent="0.25"/>
    <row r="870" s="219" customFormat="1" x14ac:dyDescent="0.25"/>
    <row r="871" s="219" customFormat="1" x14ac:dyDescent="0.25"/>
    <row r="872" s="219" customFormat="1" x14ac:dyDescent="0.25"/>
    <row r="873" s="219" customFormat="1" x14ac:dyDescent="0.25"/>
    <row r="874" s="219" customFormat="1" x14ac:dyDescent="0.25"/>
    <row r="875" s="219" customFormat="1" x14ac:dyDescent="0.25"/>
    <row r="876" s="219" customFormat="1" x14ac:dyDescent="0.25"/>
    <row r="877" s="219" customFormat="1" x14ac:dyDescent="0.25"/>
    <row r="878" s="219" customFormat="1" x14ac:dyDescent="0.25"/>
    <row r="879" s="219" customFormat="1" x14ac:dyDescent="0.25"/>
    <row r="880" s="219" customFormat="1" x14ac:dyDescent="0.25"/>
    <row r="881" s="219" customFormat="1" x14ac:dyDescent="0.25"/>
    <row r="882" s="219" customFormat="1" x14ac:dyDescent="0.25"/>
    <row r="883" s="219" customFormat="1" x14ac:dyDescent="0.25"/>
    <row r="884" s="219" customFormat="1" x14ac:dyDescent="0.25"/>
    <row r="885" s="219" customFormat="1" x14ac:dyDescent="0.25"/>
    <row r="886" s="219" customFormat="1" x14ac:dyDescent="0.25"/>
    <row r="887" s="219" customFormat="1" x14ac:dyDescent="0.25"/>
    <row r="888" s="219" customFormat="1" x14ac:dyDescent="0.25"/>
    <row r="889" s="219" customFormat="1" x14ac:dyDescent="0.25"/>
    <row r="890" s="219" customFormat="1" x14ac:dyDescent="0.25"/>
    <row r="891" s="219" customFormat="1" x14ac:dyDescent="0.25"/>
    <row r="892" s="219" customFormat="1" x14ac:dyDescent="0.25"/>
    <row r="893" s="219" customFormat="1" x14ac:dyDescent="0.25"/>
    <row r="894" s="219" customFormat="1" x14ac:dyDescent="0.25"/>
    <row r="895" s="219" customFormat="1" x14ac:dyDescent="0.25"/>
    <row r="896" s="219" customFormat="1" x14ac:dyDescent="0.25"/>
    <row r="897" s="219" customFormat="1" x14ac:dyDescent="0.25"/>
    <row r="898" s="219" customFormat="1" x14ac:dyDescent="0.25"/>
    <row r="899" s="219" customFormat="1" x14ac:dyDescent="0.25"/>
    <row r="900" s="219" customFormat="1" x14ac:dyDescent="0.25"/>
    <row r="901" s="219" customFormat="1" x14ac:dyDescent="0.25"/>
    <row r="902" s="219" customFormat="1" x14ac:dyDescent="0.25"/>
    <row r="903" s="219" customFormat="1" x14ac:dyDescent="0.25"/>
    <row r="904" s="219" customFormat="1" x14ac:dyDescent="0.25"/>
    <row r="905" s="219" customFormat="1" x14ac:dyDescent="0.25"/>
    <row r="906" s="219" customFormat="1" x14ac:dyDescent="0.25"/>
    <row r="907" s="219" customFormat="1" x14ac:dyDescent="0.25"/>
    <row r="908" s="219" customFormat="1" x14ac:dyDescent="0.25"/>
    <row r="909" s="219" customFormat="1" x14ac:dyDescent="0.25"/>
    <row r="910" s="219" customFormat="1" x14ac:dyDescent="0.25"/>
    <row r="911" s="219" customFormat="1" x14ac:dyDescent="0.25"/>
    <row r="912" s="219" customFormat="1" x14ac:dyDescent="0.25"/>
    <row r="913" s="219" customFormat="1" x14ac:dyDescent="0.25"/>
    <row r="914" s="219" customFormat="1" x14ac:dyDescent="0.25"/>
    <row r="915" s="219" customFormat="1" x14ac:dyDescent="0.25"/>
    <row r="916" s="219" customFormat="1" x14ac:dyDescent="0.25"/>
    <row r="917" s="219" customFormat="1" x14ac:dyDescent="0.25"/>
    <row r="918" s="219" customFormat="1" x14ac:dyDescent="0.25"/>
    <row r="919" s="219" customFormat="1" x14ac:dyDescent="0.25"/>
    <row r="920" s="219" customFormat="1" x14ac:dyDescent="0.25"/>
    <row r="921" s="219" customFormat="1" x14ac:dyDescent="0.25"/>
    <row r="922" s="219" customFormat="1" x14ac:dyDescent="0.25"/>
    <row r="923" s="219" customFormat="1" x14ac:dyDescent="0.25"/>
    <row r="924" s="219" customFormat="1" x14ac:dyDescent="0.25"/>
    <row r="925" s="219" customFormat="1" x14ac:dyDescent="0.25"/>
    <row r="926" s="219" customFormat="1" x14ac:dyDescent="0.25"/>
    <row r="927" s="219" customFormat="1" x14ac:dyDescent="0.25"/>
    <row r="928" s="219" customFormat="1" x14ac:dyDescent="0.25"/>
    <row r="929" s="219" customFormat="1" x14ac:dyDescent="0.25"/>
    <row r="930" s="219" customFormat="1" x14ac:dyDescent="0.25"/>
    <row r="931" s="219" customFormat="1" x14ac:dyDescent="0.25"/>
    <row r="932" s="219" customFormat="1" x14ac:dyDescent="0.25"/>
    <row r="933" s="219" customFormat="1" x14ac:dyDescent="0.25"/>
    <row r="934" s="219" customFormat="1" x14ac:dyDescent="0.25"/>
    <row r="935" s="219" customFormat="1" x14ac:dyDescent="0.25"/>
    <row r="936" s="219" customFormat="1" x14ac:dyDescent="0.25"/>
    <row r="937" s="219" customFormat="1" x14ac:dyDescent="0.25"/>
    <row r="938" s="219" customFormat="1" x14ac:dyDescent="0.25"/>
    <row r="939" s="219" customFormat="1" x14ac:dyDescent="0.25"/>
    <row r="940" s="219" customFormat="1" x14ac:dyDescent="0.25"/>
    <row r="941" s="219" customFormat="1" x14ac:dyDescent="0.25"/>
    <row r="942" s="219" customFormat="1" x14ac:dyDescent="0.25"/>
    <row r="943" s="219" customFormat="1" x14ac:dyDescent="0.25"/>
    <row r="944" s="219" customFormat="1" x14ac:dyDescent="0.25"/>
    <row r="945" s="219" customFormat="1" x14ac:dyDescent="0.25"/>
    <row r="946" s="219" customFormat="1" x14ac:dyDescent="0.25"/>
    <row r="947" s="219" customFormat="1" x14ac:dyDescent="0.25"/>
    <row r="948" s="219" customFormat="1" x14ac:dyDescent="0.25"/>
    <row r="949" s="219" customFormat="1" x14ac:dyDescent="0.25"/>
    <row r="950" s="219" customFormat="1" x14ac:dyDescent="0.25"/>
    <row r="951" s="219" customFormat="1" x14ac:dyDescent="0.25"/>
    <row r="952" s="219" customFormat="1" x14ac:dyDescent="0.25"/>
    <row r="953" s="219" customFormat="1" x14ac:dyDescent="0.25"/>
    <row r="954" s="219" customFormat="1" x14ac:dyDescent="0.25"/>
    <row r="955" s="219" customFormat="1" x14ac:dyDescent="0.25"/>
    <row r="956" s="219" customFormat="1" x14ac:dyDescent="0.25"/>
    <row r="957" s="219" customFormat="1" x14ac:dyDescent="0.25"/>
    <row r="958" s="219" customFormat="1" x14ac:dyDescent="0.25"/>
    <row r="959" s="219" customFormat="1" x14ac:dyDescent="0.25"/>
    <row r="960" s="219" customFormat="1" x14ac:dyDescent="0.25"/>
    <row r="961" s="219" customFormat="1" x14ac:dyDescent="0.25"/>
    <row r="962" s="219" customFormat="1" x14ac:dyDescent="0.25"/>
    <row r="963" s="219" customFormat="1" x14ac:dyDescent="0.25"/>
    <row r="964" s="219" customFormat="1" x14ac:dyDescent="0.25"/>
    <row r="965" s="219" customFormat="1" x14ac:dyDescent="0.25"/>
    <row r="966" s="219" customFormat="1" x14ac:dyDescent="0.25"/>
    <row r="967" s="219" customFormat="1" x14ac:dyDescent="0.25"/>
    <row r="968" s="219" customFormat="1" x14ac:dyDescent="0.25"/>
    <row r="969" s="219" customFormat="1" x14ac:dyDescent="0.25"/>
    <row r="970" s="219" customFormat="1" x14ac:dyDescent="0.25"/>
    <row r="971" s="219" customFormat="1" x14ac:dyDescent="0.25"/>
    <row r="972" s="219" customFormat="1" x14ac:dyDescent="0.25"/>
    <row r="973" s="219" customFormat="1" x14ac:dyDescent="0.25"/>
    <row r="974" s="219" customFormat="1" x14ac:dyDescent="0.25"/>
    <row r="975" s="219" customFormat="1" x14ac:dyDescent="0.25"/>
    <row r="976" s="219" customFormat="1" x14ac:dyDescent="0.25"/>
    <row r="977" s="219" customFormat="1" x14ac:dyDescent="0.25"/>
    <row r="978" s="219" customFormat="1" x14ac:dyDescent="0.25"/>
    <row r="979" s="219" customFormat="1" x14ac:dyDescent="0.25"/>
    <row r="980" s="219" customFormat="1" x14ac:dyDescent="0.25"/>
    <row r="981" s="219" customFormat="1" x14ac:dyDescent="0.25"/>
    <row r="982" s="219" customFormat="1" x14ac:dyDescent="0.25"/>
    <row r="983" s="219" customFormat="1" x14ac:dyDescent="0.25"/>
    <row r="984" s="219" customFormat="1" x14ac:dyDescent="0.25"/>
    <row r="985" s="219" customFormat="1" x14ac:dyDescent="0.25"/>
    <row r="986" s="219" customFormat="1" x14ac:dyDescent="0.25"/>
    <row r="987" s="219" customFormat="1" x14ac:dyDescent="0.25"/>
    <row r="988" s="219" customFormat="1" x14ac:dyDescent="0.25"/>
    <row r="989" s="219" customFormat="1" x14ac:dyDescent="0.25"/>
    <row r="990" s="219" customFormat="1" x14ac:dyDescent="0.25"/>
    <row r="991" s="219" customFormat="1" x14ac:dyDescent="0.25"/>
    <row r="992" s="219" customFormat="1" x14ac:dyDescent="0.25"/>
    <row r="993" s="219" customFormat="1" x14ac:dyDescent="0.25"/>
    <row r="994" s="219" customFormat="1" x14ac:dyDescent="0.25"/>
    <row r="995" s="219" customFormat="1" x14ac:dyDescent="0.25"/>
    <row r="996" s="219" customFormat="1" x14ac:dyDescent="0.25"/>
    <row r="997" s="219" customFormat="1" x14ac:dyDescent="0.25"/>
    <row r="998" s="219" customFormat="1" x14ac:dyDescent="0.25"/>
    <row r="999" s="219" customFormat="1" x14ac:dyDescent="0.25"/>
    <row r="1000" s="219" customFormat="1" x14ac:dyDescent="0.25"/>
    <row r="1001" s="219" customFormat="1" x14ac:dyDescent="0.25"/>
    <row r="1002" s="219" customFormat="1" x14ac:dyDescent="0.25"/>
    <row r="1003" s="219" customFormat="1" x14ac:dyDescent="0.25"/>
    <row r="1004" s="219" customFormat="1" x14ac:dyDescent="0.25"/>
    <row r="1005" s="219" customFormat="1" x14ac:dyDescent="0.25"/>
    <row r="1006" s="219" customFormat="1" x14ac:dyDescent="0.25"/>
    <row r="1007" s="219" customFormat="1" x14ac:dyDescent="0.25"/>
    <row r="1008" s="219" customFormat="1" x14ac:dyDescent="0.25"/>
    <row r="1009" s="219" customFormat="1" x14ac:dyDescent="0.25"/>
    <row r="1010" s="219" customFormat="1" x14ac:dyDescent="0.25"/>
    <row r="1011" s="219" customFormat="1" x14ac:dyDescent="0.25"/>
    <row r="1012" s="219" customFormat="1" x14ac:dyDescent="0.25"/>
    <row r="1013" s="219" customFormat="1" x14ac:dyDescent="0.25"/>
    <row r="1014" s="219" customFormat="1" x14ac:dyDescent="0.25"/>
    <row r="1015" s="219" customFormat="1" x14ac:dyDescent="0.25"/>
    <row r="1016" s="219" customFormat="1" x14ac:dyDescent="0.25"/>
    <row r="1017" s="219" customFormat="1" x14ac:dyDescent="0.25"/>
    <row r="1018" s="219" customFormat="1" x14ac:dyDescent="0.25"/>
    <row r="1019" s="219" customFormat="1" x14ac:dyDescent="0.25"/>
    <row r="1020" s="219" customFormat="1" x14ac:dyDescent="0.25"/>
    <row r="1021" s="219" customFormat="1" x14ac:dyDescent="0.25"/>
    <row r="1022" s="219" customFormat="1" x14ac:dyDescent="0.25"/>
    <row r="1023" s="219" customFormat="1" x14ac:dyDescent="0.25"/>
    <row r="1024" s="219" customFormat="1" x14ac:dyDescent="0.25"/>
    <row r="1025" s="219" customFormat="1" x14ac:dyDescent="0.25"/>
    <row r="1026" s="219" customFormat="1" x14ac:dyDescent="0.25"/>
    <row r="1027" s="219" customFormat="1" x14ac:dyDescent="0.25"/>
    <row r="1028" s="219" customFormat="1" x14ac:dyDescent="0.25"/>
    <row r="1029" s="219" customFormat="1" x14ac:dyDescent="0.25"/>
    <row r="1030" s="219" customFormat="1" x14ac:dyDescent="0.25"/>
    <row r="1031" s="219" customFormat="1" x14ac:dyDescent="0.25"/>
    <row r="1032" s="219" customFormat="1" x14ac:dyDescent="0.25"/>
    <row r="1033" s="219" customFormat="1" x14ac:dyDescent="0.25"/>
    <row r="1034" s="219" customFormat="1" x14ac:dyDescent="0.25"/>
    <row r="1035" s="219" customFormat="1" x14ac:dyDescent="0.25"/>
    <row r="1036" s="219" customFormat="1" x14ac:dyDescent="0.25"/>
    <row r="1037" s="219" customFormat="1" x14ac:dyDescent="0.25"/>
    <row r="1038" s="219" customFormat="1" x14ac:dyDescent="0.25"/>
    <row r="1039" s="219" customFormat="1" x14ac:dyDescent="0.25"/>
    <row r="1040" s="219" customFormat="1" x14ac:dyDescent="0.25"/>
    <row r="1041" s="219" customFormat="1" x14ac:dyDescent="0.25"/>
    <row r="1042" s="219" customFormat="1" x14ac:dyDescent="0.25"/>
    <row r="1043" s="219" customFormat="1" x14ac:dyDescent="0.25"/>
    <row r="1044" s="219" customFormat="1" x14ac:dyDescent="0.25"/>
    <row r="1045" s="219" customFormat="1" x14ac:dyDescent="0.25"/>
    <row r="1046" s="219" customFormat="1" x14ac:dyDescent="0.25"/>
    <row r="1047" s="219" customFormat="1" x14ac:dyDescent="0.25"/>
    <row r="1048" s="219" customFormat="1" x14ac:dyDescent="0.25"/>
    <row r="1049" s="219" customFormat="1" x14ac:dyDescent="0.25"/>
    <row r="1050" s="219" customFormat="1" x14ac:dyDescent="0.25"/>
    <row r="1051" s="219" customFormat="1" x14ac:dyDescent="0.25"/>
    <row r="1052" s="219" customFormat="1" x14ac:dyDescent="0.25"/>
    <row r="1053" s="219" customFormat="1" x14ac:dyDescent="0.25"/>
    <row r="1054" s="219" customFormat="1" x14ac:dyDescent="0.25"/>
    <row r="1055" s="219" customFormat="1" x14ac:dyDescent="0.25"/>
    <row r="1056" s="219" customFormat="1" x14ac:dyDescent="0.25"/>
    <row r="1057" s="219" customFormat="1" x14ac:dyDescent="0.25"/>
    <row r="1058" s="219" customFormat="1" x14ac:dyDescent="0.25"/>
    <row r="1059" s="219" customFormat="1" x14ac:dyDescent="0.25"/>
    <row r="1060" s="219" customFormat="1" x14ac:dyDescent="0.25"/>
    <row r="1061" s="219" customFormat="1" x14ac:dyDescent="0.25"/>
    <row r="1062" s="219" customFormat="1" x14ac:dyDescent="0.25"/>
    <row r="1063" s="219" customFormat="1" x14ac:dyDescent="0.25"/>
    <row r="1064" s="219" customFormat="1" x14ac:dyDescent="0.25"/>
    <row r="1065" s="219" customFormat="1" x14ac:dyDescent="0.25"/>
    <row r="1066" s="219" customFormat="1" x14ac:dyDescent="0.25"/>
    <row r="1067" s="219" customFormat="1" x14ac:dyDescent="0.25"/>
    <row r="1068" s="219" customFormat="1" x14ac:dyDescent="0.25"/>
    <row r="1069" s="219" customFormat="1" x14ac:dyDescent="0.25"/>
    <row r="1070" s="219" customFormat="1" x14ac:dyDescent="0.25"/>
    <row r="1071" s="219" customFormat="1" x14ac:dyDescent="0.25"/>
    <row r="1072" s="219" customFormat="1" x14ac:dyDescent="0.25"/>
    <row r="1073" s="219" customFormat="1" x14ac:dyDescent="0.25"/>
    <row r="1074" s="219" customFormat="1" x14ac:dyDescent="0.25"/>
    <row r="1075" s="219" customFormat="1" x14ac:dyDescent="0.25"/>
    <row r="1076" s="219" customFormat="1" x14ac:dyDescent="0.25"/>
    <row r="1077" s="219" customFormat="1" x14ac:dyDescent="0.25"/>
    <row r="1078" s="219" customFormat="1" x14ac:dyDescent="0.25"/>
    <row r="1079" s="219" customFormat="1" x14ac:dyDescent="0.25"/>
    <row r="1080" s="219" customFormat="1" x14ac:dyDescent="0.25"/>
    <row r="1081" s="219" customFormat="1" x14ac:dyDescent="0.25"/>
    <row r="1082" s="219" customFormat="1" x14ac:dyDescent="0.25"/>
    <row r="1083" s="219" customFormat="1" x14ac:dyDescent="0.25"/>
    <row r="1084" s="219" customFormat="1" x14ac:dyDescent="0.25"/>
    <row r="1085" s="219" customFormat="1" x14ac:dyDescent="0.25"/>
    <row r="1086" s="219" customFormat="1" x14ac:dyDescent="0.25"/>
    <row r="1087" s="219" customFormat="1" x14ac:dyDescent="0.25"/>
    <row r="1088" s="219" customFormat="1" x14ac:dyDescent="0.25"/>
    <row r="1089" s="219" customFormat="1" x14ac:dyDescent="0.25"/>
    <row r="1090" s="219" customFormat="1" x14ac:dyDescent="0.25"/>
    <row r="1091" s="219" customFormat="1" x14ac:dyDescent="0.25"/>
    <row r="1092" s="219" customFormat="1" x14ac:dyDescent="0.25"/>
    <row r="1093" s="219" customFormat="1" x14ac:dyDescent="0.25"/>
    <row r="1094" s="219" customFormat="1" x14ac:dyDescent="0.25"/>
    <row r="1095" s="219" customFormat="1" x14ac:dyDescent="0.25"/>
    <row r="1096" s="219" customFormat="1" x14ac:dyDescent="0.25"/>
    <row r="1097" s="219" customFormat="1" x14ac:dyDescent="0.25"/>
    <row r="1098" s="219" customFormat="1" x14ac:dyDescent="0.25"/>
    <row r="1099" s="219" customFormat="1" x14ac:dyDescent="0.25"/>
    <row r="1100" s="219" customFormat="1" x14ac:dyDescent="0.25"/>
    <row r="1101" s="219" customFormat="1" x14ac:dyDescent="0.25"/>
    <row r="1102" s="219" customFormat="1" x14ac:dyDescent="0.25"/>
    <row r="1103" s="219" customFormat="1" x14ac:dyDescent="0.25"/>
    <row r="1104" s="219" customFormat="1" x14ac:dyDescent="0.25"/>
    <row r="1105" s="219" customFormat="1" x14ac:dyDescent="0.25"/>
    <row r="1106" s="219" customFormat="1" x14ac:dyDescent="0.25"/>
    <row r="1107" s="219" customFormat="1" x14ac:dyDescent="0.25"/>
    <row r="1108" s="219" customFormat="1" x14ac:dyDescent="0.25"/>
    <row r="1109" s="219" customFormat="1" x14ac:dyDescent="0.25"/>
    <row r="1110" s="219" customFormat="1" x14ac:dyDescent="0.25"/>
    <row r="1111" s="219" customFormat="1" x14ac:dyDescent="0.25"/>
    <row r="1112" s="219" customFormat="1" x14ac:dyDescent="0.25"/>
    <row r="1113" s="219" customFormat="1" x14ac:dyDescent="0.25"/>
    <row r="1114" s="219" customFormat="1" x14ac:dyDescent="0.25"/>
    <row r="1115" s="219" customFormat="1" x14ac:dyDescent="0.25"/>
    <row r="1116" s="219" customFormat="1" x14ac:dyDescent="0.25"/>
    <row r="1117" s="219" customFormat="1" x14ac:dyDescent="0.25"/>
    <row r="1118" s="219" customFormat="1" x14ac:dyDescent="0.25"/>
    <row r="1119" s="219" customFormat="1" x14ac:dyDescent="0.25"/>
    <row r="1120" s="219" customFormat="1" x14ac:dyDescent="0.25"/>
    <row r="1121" s="219" customFormat="1" x14ac:dyDescent="0.25"/>
    <row r="1122" s="219" customFormat="1" x14ac:dyDescent="0.25"/>
    <row r="1123" s="219" customFormat="1" x14ac:dyDescent="0.25"/>
    <row r="1124" s="219" customFormat="1" x14ac:dyDescent="0.25"/>
    <row r="1125" s="219" customFormat="1" x14ac:dyDescent="0.25"/>
    <row r="1126" s="219" customFormat="1" x14ac:dyDescent="0.25"/>
    <row r="1127" s="219" customFormat="1" x14ac:dyDescent="0.25"/>
    <row r="1128" s="219" customFormat="1" x14ac:dyDescent="0.25"/>
    <row r="1129" s="219" customFormat="1" x14ac:dyDescent="0.25"/>
    <row r="1130" s="219" customFormat="1" x14ac:dyDescent="0.25"/>
    <row r="1131" s="219" customFormat="1" x14ac:dyDescent="0.25"/>
    <row r="1132" s="219" customFormat="1" x14ac:dyDescent="0.25"/>
    <row r="1133" s="219" customFormat="1" x14ac:dyDescent="0.25"/>
    <row r="1134" s="219" customFormat="1" x14ac:dyDescent="0.25"/>
    <row r="1135" s="219" customFormat="1" x14ac:dyDescent="0.25"/>
    <row r="1136" s="219" customFormat="1" x14ac:dyDescent="0.25"/>
    <row r="1137" s="219" customFormat="1" x14ac:dyDescent="0.25"/>
    <row r="1138" s="219" customFormat="1" x14ac:dyDescent="0.25"/>
    <row r="1139" s="219" customFormat="1" x14ac:dyDescent="0.25"/>
    <row r="1140" s="219" customFormat="1" x14ac:dyDescent="0.25"/>
    <row r="1141" s="219" customFormat="1" x14ac:dyDescent="0.25"/>
    <row r="1142" s="219" customFormat="1" x14ac:dyDescent="0.25"/>
    <row r="1143" s="219" customFormat="1" x14ac:dyDescent="0.25"/>
    <row r="1144" s="219" customFormat="1" x14ac:dyDescent="0.25"/>
    <row r="1145" s="219" customFormat="1" x14ac:dyDescent="0.25"/>
    <row r="1146" s="219" customFormat="1" x14ac:dyDescent="0.25"/>
    <row r="1147" s="219" customFormat="1" x14ac:dyDescent="0.25"/>
    <row r="1148" s="219" customFormat="1" x14ac:dyDescent="0.25"/>
    <row r="1149" s="219" customFormat="1" x14ac:dyDescent="0.25"/>
    <row r="1150" s="219" customFormat="1" x14ac:dyDescent="0.25"/>
    <row r="1151" s="219" customFormat="1" x14ac:dyDescent="0.25"/>
    <row r="1152" s="219" customFormat="1" x14ac:dyDescent="0.25"/>
    <row r="1153" s="219" customFormat="1" x14ac:dyDescent="0.25"/>
    <row r="1154" s="219" customFormat="1" x14ac:dyDescent="0.25"/>
    <row r="1155" s="219" customFormat="1" x14ac:dyDescent="0.25"/>
    <row r="1156" s="219" customFormat="1" x14ac:dyDescent="0.25"/>
    <row r="1157" s="219" customFormat="1" x14ac:dyDescent="0.25"/>
    <row r="1158" s="219" customFormat="1" x14ac:dyDescent="0.25"/>
    <row r="1159" s="219" customFormat="1" x14ac:dyDescent="0.25"/>
    <row r="1160" s="219" customFormat="1" x14ac:dyDescent="0.25"/>
    <row r="1161" s="219" customFormat="1" x14ac:dyDescent="0.25"/>
    <row r="1162" s="219" customFormat="1" x14ac:dyDescent="0.25"/>
    <row r="1163" s="219" customFormat="1" x14ac:dyDescent="0.25"/>
    <row r="1164" s="219" customFormat="1" x14ac:dyDescent="0.25"/>
    <row r="1165" s="219" customFormat="1" x14ac:dyDescent="0.25"/>
    <row r="1166" s="219" customFormat="1" x14ac:dyDescent="0.25"/>
    <row r="1167" s="219" customFormat="1" x14ac:dyDescent="0.25"/>
    <row r="1168" s="219" customFormat="1" x14ac:dyDescent="0.25"/>
    <row r="1169" s="219" customFormat="1" x14ac:dyDescent="0.25"/>
    <row r="1170" s="219" customFormat="1" x14ac:dyDescent="0.25"/>
    <row r="1171" s="219" customFormat="1" x14ac:dyDescent="0.25"/>
    <row r="1172" s="219" customFormat="1" x14ac:dyDescent="0.25"/>
    <row r="1173" s="219" customFormat="1" x14ac:dyDescent="0.25"/>
    <row r="1174" s="219" customFormat="1" x14ac:dyDescent="0.25"/>
    <row r="1175" s="219" customFormat="1" x14ac:dyDescent="0.25"/>
    <row r="1176" s="219" customFormat="1" x14ac:dyDescent="0.25"/>
    <row r="1177" s="219" customFormat="1" x14ac:dyDescent="0.25"/>
    <row r="1178" s="219" customFormat="1" x14ac:dyDescent="0.25"/>
    <row r="1179" s="219" customFormat="1" x14ac:dyDescent="0.25"/>
    <row r="1180" s="219" customFormat="1" x14ac:dyDescent="0.25"/>
    <row r="1181" s="219" customFormat="1" x14ac:dyDescent="0.25"/>
    <row r="1182" s="219" customFormat="1" x14ac:dyDescent="0.25"/>
    <row r="1183" s="219" customFormat="1" x14ac:dyDescent="0.25"/>
    <row r="1184" s="219" customFormat="1" x14ac:dyDescent="0.25"/>
    <row r="1185" s="219" customFormat="1" x14ac:dyDescent="0.25"/>
    <row r="1186" s="219" customFormat="1" x14ac:dyDescent="0.25"/>
    <row r="1187" s="219" customFormat="1" x14ac:dyDescent="0.25"/>
    <row r="1188" s="219" customFormat="1" x14ac:dyDescent="0.25"/>
    <row r="1189" s="219" customFormat="1" x14ac:dyDescent="0.25"/>
    <row r="1190" s="219" customFormat="1" x14ac:dyDescent="0.25"/>
    <row r="1191" s="219" customFormat="1" x14ac:dyDescent="0.25"/>
    <row r="1192" s="219" customFormat="1" x14ac:dyDescent="0.25"/>
    <row r="1193" s="219" customFormat="1" x14ac:dyDescent="0.25"/>
    <row r="1194" s="219" customFormat="1" x14ac:dyDescent="0.25"/>
    <row r="1195" s="219" customFormat="1" x14ac:dyDescent="0.25"/>
    <row r="1196" s="219" customFormat="1" x14ac:dyDescent="0.25"/>
    <row r="1197" s="219" customFormat="1" x14ac:dyDescent="0.25"/>
    <row r="1198" s="219" customFormat="1" x14ac:dyDescent="0.25"/>
    <row r="1199" s="219" customFormat="1" x14ac:dyDescent="0.25"/>
    <row r="1200" s="219" customFormat="1" x14ac:dyDescent="0.25"/>
    <row r="1201" s="219" customFormat="1" x14ac:dyDescent="0.25"/>
    <row r="1202" s="219" customFormat="1" x14ac:dyDescent="0.25"/>
    <row r="1203" s="219" customFormat="1" x14ac:dyDescent="0.25"/>
    <row r="1204" s="219" customFormat="1" x14ac:dyDescent="0.25"/>
    <row r="1205" s="219" customFormat="1" x14ac:dyDescent="0.25"/>
    <row r="1206" s="219" customFormat="1" x14ac:dyDescent="0.25"/>
    <row r="1207" s="219" customFormat="1" x14ac:dyDescent="0.25"/>
    <row r="1208" s="219" customFormat="1" x14ac:dyDescent="0.25"/>
    <row r="1209" s="219" customFormat="1" x14ac:dyDescent="0.25"/>
    <row r="1210" s="219" customFormat="1" x14ac:dyDescent="0.25"/>
    <row r="1211" s="219" customFormat="1" x14ac:dyDescent="0.25"/>
    <row r="1212" s="219" customFormat="1" x14ac:dyDescent="0.25"/>
    <row r="1213" s="219" customFormat="1" x14ac:dyDescent="0.25"/>
    <row r="1214" s="219" customFormat="1" x14ac:dyDescent="0.25"/>
    <row r="1215" s="219" customFormat="1" x14ac:dyDescent="0.25"/>
    <row r="1216" s="219" customFormat="1" x14ac:dyDescent="0.25"/>
    <row r="1217" s="219" customFormat="1" x14ac:dyDescent="0.25"/>
    <row r="1218" s="219" customFormat="1" x14ac:dyDescent="0.25"/>
    <row r="1219" s="219" customFormat="1" x14ac:dyDescent="0.25"/>
    <row r="1220" s="219" customFormat="1" x14ac:dyDescent="0.25"/>
    <row r="1221" s="219" customFormat="1" x14ac:dyDescent="0.25"/>
    <row r="1222" s="219" customFormat="1" x14ac:dyDescent="0.25"/>
    <row r="1223" s="219" customFormat="1" x14ac:dyDescent="0.25"/>
    <row r="1224" s="219" customFormat="1" x14ac:dyDescent="0.25"/>
    <row r="1225" s="219" customFormat="1" x14ac:dyDescent="0.25"/>
    <row r="1226" s="219" customFormat="1" x14ac:dyDescent="0.25"/>
    <row r="1227" s="219" customFormat="1" x14ac:dyDescent="0.25"/>
    <row r="1228" s="219" customFormat="1" x14ac:dyDescent="0.25"/>
    <row r="1229" s="219" customFormat="1" x14ac:dyDescent="0.25"/>
    <row r="1230" s="219" customFormat="1" x14ac:dyDescent="0.25"/>
    <row r="1231" s="219" customFormat="1" x14ac:dyDescent="0.25"/>
    <row r="1232" s="219" customFormat="1" x14ac:dyDescent="0.25"/>
    <row r="1233" s="219" customFormat="1" x14ac:dyDescent="0.25"/>
    <row r="1234" s="219" customFormat="1" x14ac:dyDescent="0.25"/>
    <row r="1235" s="219" customFormat="1" x14ac:dyDescent="0.25"/>
    <row r="1236" s="219" customFormat="1" x14ac:dyDescent="0.25"/>
    <row r="1237" s="219" customFormat="1" x14ac:dyDescent="0.25"/>
    <row r="1238" s="219" customFormat="1" x14ac:dyDescent="0.25"/>
    <row r="1239" s="219" customFormat="1" x14ac:dyDescent="0.25"/>
    <row r="1240" s="219" customFormat="1" x14ac:dyDescent="0.25"/>
    <row r="1241" s="219" customFormat="1" x14ac:dyDescent="0.25"/>
    <row r="1242" s="219" customFormat="1" x14ac:dyDescent="0.25"/>
    <row r="1243" s="219" customFormat="1" x14ac:dyDescent="0.25"/>
    <row r="1244" s="219" customFormat="1" x14ac:dyDescent="0.25"/>
    <row r="1245" s="219" customFormat="1" x14ac:dyDescent="0.25"/>
    <row r="1246" s="219" customFormat="1" x14ac:dyDescent="0.25"/>
    <row r="1247" s="219" customFormat="1" x14ac:dyDescent="0.25"/>
    <row r="1248" s="219" customFormat="1" x14ac:dyDescent="0.25"/>
    <row r="1249" s="219" customFormat="1" x14ac:dyDescent="0.25"/>
    <row r="1250" s="219" customFormat="1" x14ac:dyDescent="0.25"/>
    <row r="1251" s="219" customFormat="1" x14ac:dyDescent="0.25"/>
    <row r="1252" s="219" customFormat="1" x14ac:dyDescent="0.25"/>
    <row r="1253" s="219" customFormat="1" x14ac:dyDescent="0.25"/>
    <row r="1254" s="219" customFormat="1" x14ac:dyDescent="0.25"/>
    <row r="1255" s="219" customFormat="1" x14ac:dyDescent="0.25"/>
    <row r="1256" s="219" customFormat="1" x14ac:dyDescent="0.25"/>
    <row r="1257" s="219" customFormat="1" x14ac:dyDescent="0.25"/>
    <row r="1258" s="219" customFormat="1" x14ac:dyDescent="0.25"/>
    <row r="1259" s="219" customFormat="1" x14ac:dyDescent="0.25"/>
    <row r="1260" s="219" customFormat="1" x14ac:dyDescent="0.25"/>
    <row r="1261" s="219" customFormat="1" x14ac:dyDescent="0.25"/>
    <row r="1262" s="219" customFormat="1" x14ac:dyDescent="0.25"/>
    <row r="1263" s="219" customFormat="1" x14ac:dyDescent="0.25"/>
    <row r="1264" s="219" customFormat="1" x14ac:dyDescent="0.25"/>
    <row r="1265" s="219" customFormat="1" x14ac:dyDescent="0.25"/>
    <row r="1266" s="219" customFormat="1" x14ac:dyDescent="0.25"/>
    <row r="1267" s="219" customFormat="1" x14ac:dyDescent="0.25"/>
    <row r="1268" s="219" customFormat="1" x14ac:dyDescent="0.25"/>
    <row r="1269" s="219" customFormat="1" x14ac:dyDescent="0.25"/>
    <row r="1270" s="219" customFormat="1" x14ac:dyDescent="0.25"/>
    <row r="1271" s="219" customFormat="1" x14ac:dyDescent="0.25"/>
    <row r="1272" s="219" customFormat="1" x14ac:dyDescent="0.25"/>
    <row r="1273" s="219" customFormat="1" x14ac:dyDescent="0.25"/>
    <row r="1274" s="219" customFormat="1" x14ac:dyDescent="0.25"/>
    <row r="1275" s="219" customFormat="1" x14ac:dyDescent="0.25"/>
    <row r="1276" s="219" customFormat="1" x14ac:dyDescent="0.25"/>
    <row r="1277" s="219" customFormat="1" x14ac:dyDescent="0.25"/>
    <row r="1278" s="219" customFormat="1" x14ac:dyDescent="0.25"/>
    <row r="1279" s="219" customFormat="1" x14ac:dyDescent="0.25"/>
    <row r="1280" s="219" customFormat="1" x14ac:dyDescent="0.25"/>
    <row r="1281" s="219" customFormat="1" x14ac:dyDescent="0.25"/>
    <row r="1282" s="219" customFormat="1" x14ac:dyDescent="0.25"/>
    <row r="1283" s="219" customFormat="1" x14ac:dyDescent="0.25"/>
    <row r="1284" s="219" customFormat="1" x14ac:dyDescent="0.25"/>
    <row r="1285" s="219" customFormat="1" x14ac:dyDescent="0.25"/>
    <row r="1286" s="219" customFormat="1" x14ac:dyDescent="0.25"/>
    <row r="1287" s="219" customFormat="1" x14ac:dyDescent="0.25"/>
    <row r="1288" s="219" customFormat="1" x14ac:dyDescent="0.25"/>
    <row r="1289" s="219" customFormat="1" x14ac:dyDescent="0.25"/>
    <row r="1290" s="219" customFormat="1" x14ac:dyDescent="0.25"/>
    <row r="1291" s="219" customFormat="1" x14ac:dyDescent="0.25"/>
    <row r="1292" s="219" customFormat="1" x14ac:dyDescent="0.25"/>
    <row r="1293" s="219" customFormat="1" x14ac:dyDescent="0.25"/>
    <row r="1294" s="219" customFormat="1" x14ac:dyDescent="0.25"/>
    <row r="1295" s="219" customFormat="1" x14ac:dyDescent="0.25"/>
    <row r="1296" s="219" customFormat="1" x14ac:dyDescent="0.25"/>
    <row r="1297" s="219" customFormat="1" x14ac:dyDescent="0.25"/>
    <row r="1298" s="219" customFormat="1" x14ac:dyDescent="0.25"/>
    <row r="1299" s="219" customFormat="1" x14ac:dyDescent="0.25"/>
    <row r="1300" s="219" customFormat="1" x14ac:dyDescent="0.25"/>
    <row r="1301" s="219" customFormat="1" x14ac:dyDescent="0.25"/>
    <row r="1302" s="219" customFormat="1" x14ac:dyDescent="0.25"/>
    <row r="1303" s="219" customFormat="1" x14ac:dyDescent="0.25"/>
    <row r="1304" s="219" customFormat="1" x14ac:dyDescent="0.25"/>
    <row r="1305" s="219" customFormat="1" x14ac:dyDescent="0.25"/>
    <row r="1306" s="219" customFormat="1" x14ac:dyDescent="0.25"/>
    <row r="1307" s="219" customFormat="1" x14ac:dyDescent="0.25"/>
    <row r="1308" s="219" customFormat="1" x14ac:dyDescent="0.25"/>
    <row r="1309" s="219" customFormat="1" x14ac:dyDescent="0.25"/>
    <row r="1310" s="219" customFormat="1" x14ac:dyDescent="0.25"/>
    <row r="1311" s="219" customFormat="1" x14ac:dyDescent="0.25"/>
    <row r="1312" s="219" customFormat="1" x14ac:dyDescent="0.25"/>
    <row r="1313" s="219" customFormat="1" x14ac:dyDescent="0.25"/>
    <row r="1314" s="219" customFormat="1" x14ac:dyDescent="0.25"/>
    <row r="1315" s="219" customFormat="1" x14ac:dyDescent="0.25"/>
    <row r="1316" s="219" customFormat="1" x14ac:dyDescent="0.25"/>
    <row r="1317" s="219" customFormat="1" x14ac:dyDescent="0.25"/>
    <row r="1318" s="219" customFormat="1" x14ac:dyDescent="0.25"/>
    <row r="1319" s="219" customFormat="1" x14ac:dyDescent="0.25"/>
    <row r="1320" s="219" customFormat="1" x14ac:dyDescent="0.25"/>
    <row r="1321" s="219" customFormat="1" x14ac:dyDescent="0.25"/>
    <row r="1322" s="219" customFormat="1" x14ac:dyDescent="0.25"/>
    <row r="1323" s="219" customFormat="1" x14ac:dyDescent="0.25"/>
    <row r="1324" s="219" customFormat="1" x14ac:dyDescent="0.25"/>
    <row r="1325" s="219" customFormat="1" x14ac:dyDescent="0.25"/>
    <row r="1326" s="219" customFormat="1" x14ac:dyDescent="0.25"/>
    <row r="1327" s="219" customFormat="1" x14ac:dyDescent="0.25"/>
    <row r="1328" s="219" customFormat="1" x14ac:dyDescent="0.25"/>
    <row r="1329" s="219" customFormat="1" x14ac:dyDescent="0.25"/>
    <row r="1330" s="219" customFormat="1" x14ac:dyDescent="0.25"/>
    <row r="1331" s="219" customFormat="1" x14ac:dyDescent="0.25"/>
    <row r="1332" s="219" customFormat="1" x14ac:dyDescent="0.25"/>
    <row r="1333" s="219" customFormat="1" x14ac:dyDescent="0.25"/>
    <row r="1334" s="219" customFormat="1" x14ac:dyDescent="0.25"/>
    <row r="1335" s="219" customFormat="1" x14ac:dyDescent="0.25"/>
    <row r="1336" s="219" customFormat="1" x14ac:dyDescent="0.25"/>
    <row r="1337" s="219" customFormat="1" x14ac:dyDescent="0.25"/>
    <row r="1338" s="219" customFormat="1" x14ac:dyDescent="0.25"/>
    <row r="1339" s="219" customFormat="1" x14ac:dyDescent="0.25"/>
    <row r="1340" s="219" customFormat="1" x14ac:dyDescent="0.25"/>
    <row r="1341" s="219" customFormat="1" x14ac:dyDescent="0.25"/>
    <row r="1342" s="219" customFormat="1" x14ac:dyDescent="0.25"/>
    <row r="1343" s="219" customFormat="1" x14ac:dyDescent="0.25"/>
    <row r="1344" s="219" customFormat="1" x14ac:dyDescent="0.25"/>
    <row r="1345" s="219" customFormat="1" x14ac:dyDescent="0.25"/>
    <row r="1346" s="219" customFormat="1" x14ac:dyDescent="0.25"/>
    <row r="1347" s="219" customFormat="1" x14ac:dyDescent="0.25"/>
    <row r="1348" s="219" customFormat="1" x14ac:dyDescent="0.25"/>
    <row r="1349" s="219" customFormat="1" x14ac:dyDescent="0.25"/>
    <row r="1350" s="219" customFormat="1" x14ac:dyDescent="0.25"/>
    <row r="1351" s="219" customFormat="1" x14ac:dyDescent="0.25"/>
    <row r="1352" s="219" customFormat="1" x14ac:dyDescent="0.25"/>
    <row r="1353" s="219" customFormat="1" x14ac:dyDescent="0.25"/>
    <row r="1354" s="219" customFormat="1" x14ac:dyDescent="0.25"/>
    <row r="1355" s="219" customFormat="1" x14ac:dyDescent="0.25"/>
    <row r="1356" s="219" customFormat="1" x14ac:dyDescent="0.25"/>
    <row r="1357" s="219" customFormat="1" x14ac:dyDescent="0.25"/>
    <row r="1358" s="219" customFormat="1" x14ac:dyDescent="0.25"/>
    <row r="1359" s="219" customFormat="1" x14ac:dyDescent="0.25"/>
    <row r="1360" s="219" customFormat="1" x14ac:dyDescent="0.25"/>
    <row r="1361" s="219" customFormat="1" x14ac:dyDescent="0.25"/>
    <row r="1362" s="219" customFormat="1" x14ac:dyDescent="0.25"/>
    <row r="1363" s="219" customFormat="1" x14ac:dyDescent="0.25"/>
    <row r="1364" s="219" customFormat="1" x14ac:dyDescent="0.25"/>
    <row r="1365" s="219" customFormat="1" x14ac:dyDescent="0.25"/>
    <row r="1366" s="219" customFormat="1" x14ac:dyDescent="0.25"/>
    <row r="1367" s="219" customFormat="1" x14ac:dyDescent="0.25"/>
    <row r="1368" s="219" customFormat="1" x14ac:dyDescent="0.25"/>
    <row r="1369" s="219" customFormat="1" x14ac:dyDescent="0.25"/>
    <row r="1370" s="219" customFormat="1" x14ac:dyDescent="0.25"/>
    <row r="1371" s="219" customFormat="1" x14ac:dyDescent="0.25"/>
    <row r="1372" s="219" customFormat="1" x14ac:dyDescent="0.25"/>
    <row r="1373" s="219" customFormat="1" x14ac:dyDescent="0.25"/>
    <row r="1374" s="219" customFormat="1" x14ac:dyDescent="0.25"/>
    <row r="1375" s="219" customFormat="1" x14ac:dyDescent="0.25"/>
    <row r="1376" s="219" customFormat="1" x14ac:dyDescent="0.25"/>
    <row r="1377" s="219" customFormat="1" x14ac:dyDescent="0.25"/>
    <row r="1378" s="219" customFormat="1" x14ac:dyDescent="0.25"/>
    <row r="1379" s="219" customFormat="1" x14ac:dyDescent="0.25"/>
    <row r="1380" s="219" customFormat="1" x14ac:dyDescent="0.25"/>
    <row r="1381" s="219" customFormat="1" x14ac:dyDescent="0.25"/>
    <row r="1382" s="219" customFormat="1" x14ac:dyDescent="0.25"/>
    <row r="1383" s="219" customFormat="1" x14ac:dyDescent="0.25"/>
  </sheetData>
  <sheetProtection algorithmName="SHA-512" hashValue="emd4d9MIqpRxwFSnz74dW+giEkgUdHBnOgIuMiHpB/0G6CQx1+kJIV0GGUqbO3apBnwjlbER1+glHx7JPn5TiA==" saltValue="1qFjQF7m6u/Yy/OA6TAlzA==" spinCount="100000" sheet="1" objects="1" scenarios="1"/>
  <mergeCells count="11">
    <mergeCell ref="A13:C13"/>
    <mergeCell ref="E10:H10"/>
    <mergeCell ref="A9:J9"/>
    <mergeCell ref="A8:J8"/>
    <mergeCell ref="H4:J4"/>
    <mergeCell ref="A1:I1"/>
    <mergeCell ref="A2:I2"/>
    <mergeCell ref="A3:I3"/>
    <mergeCell ref="A10:D10"/>
    <mergeCell ref="A11:D11"/>
    <mergeCell ref="E11:H11"/>
  </mergeCells>
  <dataValidations count="4">
    <dataValidation type="whole" operator="greaterThanOrEqual" allowBlank="1" showInputMessage="1" showErrorMessage="1" error="Please enter a number greater than or equal to 0." sqref="E14:H100" xr:uid="{00000000-0002-0000-0A00-000000000000}">
      <formula1>0</formula1>
    </dataValidation>
    <dataValidation type="whole" operator="greaterThanOrEqual" allowBlank="1" showInputMessage="1" showErrorMessage="1" error="Please enter a number" sqref="E104:H1228" xr:uid="{00000000-0002-0000-0A00-000001000000}">
      <formula1>-100</formula1>
    </dataValidation>
    <dataValidation type="date" operator="greaterThan" allowBlank="1" showInputMessage="1" showErrorMessage="1" error="Please enter a date after 01/01/1900" sqref="J14:J580" xr:uid="{00000000-0002-0000-0A00-000002000000}">
      <formula1>1/1/1900</formula1>
    </dataValidation>
    <dataValidation allowBlank="1" showInputMessage="1" sqref="H4 K4" xr:uid="{00000000-0002-0000-0A00-000003000000}"/>
  </dataValidations>
  <printOptions horizontalCentered="1"/>
  <pageMargins left="0.7" right="0.7" top="0.75" bottom="0.75" header="0.3" footer="0.3"/>
  <pageSetup paperSize="17" scale="99" orientation="landscape" r:id="rId1"/>
  <headerFooter>
    <oddFooter>&amp;L&amp;"Arial,Bold"&amp;18&amp;K0070C0Annual Progress Report  &amp;R&amp;12January 2019</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pageSetUpPr fitToPage="1"/>
  </sheetPr>
  <dimension ref="A1:U18"/>
  <sheetViews>
    <sheetView showZeros="0" topLeftCell="B1" zoomScale="90" zoomScaleNormal="90" zoomScaleSheetLayoutView="70" workbookViewId="0">
      <selection activeCell="B13" sqref="B13"/>
    </sheetView>
  </sheetViews>
  <sheetFormatPr defaultColWidth="0" defaultRowHeight="13.8" x14ac:dyDescent="0.25"/>
  <cols>
    <col min="1" max="1" width="30" style="16" customWidth="1"/>
    <col min="2" max="5" width="16.6640625" style="16" customWidth="1"/>
    <col min="6" max="6" width="17.5546875" style="16" customWidth="1"/>
    <col min="7" max="7" width="12.88671875" style="16" customWidth="1"/>
    <col min="8" max="8" width="15.44140625" style="16" customWidth="1"/>
    <col min="9" max="9" width="13.109375" style="16" customWidth="1"/>
    <col min="10" max="10" width="47.6640625" style="16" customWidth="1"/>
    <col min="11" max="11" width="3.109375" style="16" customWidth="1"/>
    <col min="12" max="16384" width="8.88671875" style="16" hidden="1"/>
  </cols>
  <sheetData>
    <row r="1" spans="1:21" s="217" customFormat="1" ht="20.25" customHeight="1" x14ac:dyDescent="0.4">
      <c r="A1" s="376" t="s">
        <v>8</v>
      </c>
      <c r="B1" s="376"/>
      <c r="C1" s="376"/>
      <c r="D1" s="376"/>
      <c r="E1" s="376"/>
      <c r="F1" s="376"/>
      <c r="G1" s="376"/>
      <c r="H1" s="376"/>
      <c r="I1" s="376"/>
      <c r="J1" s="376"/>
      <c r="K1" s="3"/>
      <c r="L1" s="3"/>
      <c r="M1" s="3"/>
      <c r="N1" s="3"/>
      <c r="O1" s="3"/>
      <c r="P1" s="3"/>
      <c r="Q1" s="3"/>
      <c r="R1" s="3"/>
      <c r="S1" s="3"/>
      <c r="T1" s="3"/>
      <c r="U1" s="3"/>
    </row>
    <row r="2" spans="1:21" s="217" customFormat="1" ht="20.25" customHeight="1" x14ac:dyDescent="0.35">
      <c r="A2" s="377" t="s">
        <v>9</v>
      </c>
      <c r="B2" s="377"/>
      <c r="C2" s="377"/>
      <c r="D2" s="377"/>
      <c r="E2" s="377"/>
      <c r="F2" s="377"/>
      <c r="G2" s="377"/>
      <c r="H2" s="377"/>
      <c r="I2" s="377"/>
      <c r="J2" s="377"/>
      <c r="K2" s="4"/>
      <c r="L2" s="4"/>
      <c r="M2" s="4"/>
      <c r="N2" s="4"/>
      <c r="O2" s="4"/>
      <c r="P2" s="4"/>
      <c r="Q2" s="4"/>
      <c r="R2" s="4"/>
      <c r="S2" s="4"/>
      <c r="T2" s="4"/>
      <c r="U2" s="4"/>
    </row>
    <row r="3" spans="1:21" s="217" customFormat="1" ht="15.75" customHeight="1" x14ac:dyDescent="0.25">
      <c r="A3" s="354" t="s">
        <v>1375</v>
      </c>
      <c r="B3" s="354"/>
      <c r="C3" s="354"/>
      <c r="D3" s="354"/>
      <c r="E3" s="354"/>
      <c r="F3" s="354"/>
      <c r="G3" s="354"/>
      <c r="H3" s="354"/>
      <c r="I3" s="354"/>
      <c r="J3" s="354"/>
      <c r="K3" s="21"/>
      <c r="L3" s="21"/>
      <c r="M3" s="21"/>
      <c r="N3" s="21"/>
      <c r="O3" s="21"/>
      <c r="P3" s="21"/>
      <c r="Q3" s="21"/>
      <c r="R3" s="21"/>
      <c r="S3" s="21"/>
      <c r="T3" s="21"/>
      <c r="U3" s="21"/>
    </row>
    <row r="4" spans="1:21" s="2" customFormat="1" ht="16.5" customHeight="1" x14ac:dyDescent="0.25">
      <c r="A4" s="258" t="s">
        <v>10</v>
      </c>
      <c r="B4" s="203" t="str">
        <f>'Start Here'!B4:D4</f>
        <v>Manteca</v>
      </c>
      <c r="C4" s="263"/>
      <c r="D4" s="69"/>
      <c r="E4" s="69"/>
      <c r="F4" s="69"/>
      <c r="G4" s="69"/>
      <c r="H4" s="69"/>
      <c r="I4" s="347" t="s">
        <v>1374</v>
      </c>
      <c r="J4" s="349"/>
      <c r="K4" s="255"/>
      <c r="L4" s="255"/>
      <c r="M4" s="415"/>
      <c r="N4" s="415"/>
      <c r="O4" s="415"/>
      <c r="P4" s="415"/>
    </row>
    <row r="5" spans="1:21" s="2" customFormat="1" ht="18" customHeight="1" x14ac:dyDescent="0.25">
      <c r="A5" s="258" t="s">
        <v>11</v>
      </c>
      <c r="B5" s="202">
        <f>'Start Here'!B5</f>
        <v>2018</v>
      </c>
      <c r="C5" s="260" t="str">
        <f>'Table A2'!C5</f>
        <v>(Jan. 1 - Dec. 31)</v>
      </c>
      <c r="D5" s="7"/>
      <c r="E5" s="69"/>
      <c r="F5" s="69"/>
      <c r="I5" s="82" t="s">
        <v>106</v>
      </c>
      <c r="J5" s="200"/>
    </row>
    <row r="6" spans="1:21" s="2" customFormat="1" ht="13.5" customHeight="1" x14ac:dyDescent="0.45">
      <c r="A6" s="1"/>
      <c r="B6" s="233"/>
      <c r="C6" s="5"/>
      <c r="D6" s="7"/>
      <c r="E6" s="69"/>
      <c r="F6" s="69"/>
    </row>
    <row r="7" spans="1:21" ht="13.5" customHeight="1" x14ac:dyDescent="0.25"/>
    <row r="8" spans="1:21" ht="15.6" x14ac:dyDescent="0.25">
      <c r="A8" s="360" t="s">
        <v>40</v>
      </c>
      <c r="B8" s="363"/>
      <c r="C8" s="363"/>
      <c r="D8" s="363"/>
      <c r="E8" s="363"/>
      <c r="F8" s="363"/>
      <c r="G8" s="363"/>
      <c r="H8" s="363"/>
      <c r="I8" s="363"/>
      <c r="J8" s="364"/>
    </row>
    <row r="9" spans="1:21" ht="15.75" customHeight="1" x14ac:dyDescent="0.25">
      <c r="A9" s="360" t="s">
        <v>1361</v>
      </c>
      <c r="B9" s="363"/>
      <c r="C9" s="363"/>
      <c r="D9" s="363"/>
      <c r="E9" s="363"/>
      <c r="F9" s="363"/>
      <c r="G9" s="363"/>
      <c r="H9" s="363"/>
      <c r="I9" s="363"/>
      <c r="J9" s="364"/>
    </row>
    <row r="10" spans="1:21" ht="58.5" customHeight="1" x14ac:dyDescent="0.25">
      <c r="A10" s="416" t="s">
        <v>1362</v>
      </c>
      <c r="B10" s="417"/>
      <c r="C10" s="417"/>
      <c r="D10" s="417"/>
      <c r="E10" s="417"/>
      <c r="F10" s="417"/>
      <c r="G10" s="417"/>
      <c r="H10" s="417"/>
      <c r="I10" s="417"/>
      <c r="J10" s="418"/>
    </row>
    <row r="11" spans="1:21" ht="77.25" customHeight="1" x14ac:dyDescent="0.25">
      <c r="A11" s="419" t="s">
        <v>34</v>
      </c>
      <c r="B11" s="420" t="s">
        <v>1352</v>
      </c>
      <c r="C11" s="421"/>
      <c r="D11" s="421"/>
      <c r="E11" s="422"/>
      <c r="F11" s="419" t="s">
        <v>1357</v>
      </c>
      <c r="G11" s="419"/>
      <c r="H11" s="419"/>
      <c r="I11" s="419"/>
      <c r="J11" s="419" t="s">
        <v>1358</v>
      </c>
    </row>
    <row r="12" spans="1:21" ht="60" customHeight="1" x14ac:dyDescent="0.25">
      <c r="A12" s="419"/>
      <c r="B12" s="128" t="s">
        <v>1353</v>
      </c>
      <c r="C12" s="128" t="s">
        <v>1354</v>
      </c>
      <c r="D12" s="128" t="s">
        <v>1355</v>
      </c>
      <c r="E12" s="128" t="s">
        <v>1356</v>
      </c>
      <c r="F12" s="128" t="s">
        <v>1353</v>
      </c>
      <c r="G12" s="128" t="s">
        <v>1354</v>
      </c>
      <c r="H12" s="128" t="s">
        <v>1355</v>
      </c>
      <c r="I12" s="128" t="s">
        <v>1356</v>
      </c>
      <c r="J12" s="419"/>
    </row>
    <row r="13" spans="1:21" ht="26.25" customHeight="1" x14ac:dyDescent="0.25">
      <c r="A13" s="150" t="s">
        <v>54</v>
      </c>
      <c r="B13" s="146"/>
      <c r="C13" s="146"/>
      <c r="D13" s="146"/>
      <c r="E13" s="153">
        <f>SUM(B13:D13)</f>
        <v>0</v>
      </c>
      <c r="F13" s="154"/>
      <c r="G13" s="154"/>
      <c r="H13" s="154"/>
      <c r="I13" s="155">
        <f>SUM(F13:H13)</f>
        <v>0</v>
      </c>
      <c r="J13" s="145"/>
    </row>
    <row r="14" spans="1:21" ht="33.75" customHeight="1" x14ac:dyDescent="0.25">
      <c r="A14" s="150" t="s">
        <v>55</v>
      </c>
      <c r="B14" s="146"/>
      <c r="C14" s="146"/>
      <c r="D14" s="146"/>
      <c r="E14" s="153">
        <f>SUM(B14:D14)</f>
        <v>0</v>
      </c>
      <c r="F14" s="154"/>
      <c r="G14" s="154"/>
      <c r="H14" s="154"/>
      <c r="I14" s="155">
        <f>SUM(F14:H14)</f>
        <v>0</v>
      </c>
      <c r="J14" s="145"/>
    </row>
    <row r="15" spans="1:21" ht="28.5" customHeight="1" thickBot="1" x14ac:dyDescent="0.3">
      <c r="A15" s="151" t="s">
        <v>56</v>
      </c>
      <c r="B15" s="156"/>
      <c r="C15" s="156"/>
      <c r="D15" s="156"/>
      <c r="E15" s="157">
        <f>SUM(B15:D15)</f>
        <v>0</v>
      </c>
      <c r="F15" s="158"/>
      <c r="G15" s="158"/>
      <c r="H15" s="158"/>
      <c r="I15" s="159">
        <f>SUM(F15:H15)</f>
        <v>0</v>
      </c>
      <c r="J15" s="148"/>
    </row>
    <row r="16" spans="1:21" ht="27" customHeight="1" thickTop="1" x14ac:dyDescent="0.25">
      <c r="A16" s="152" t="s">
        <v>57</v>
      </c>
      <c r="B16" s="160">
        <f>SUM(B13:B15)</f>
        <v>0</v>
      </c>
      <c r="C16" s="160">
        <f>SUM(C13:C15)</f>
        <v>0</v>
      </c>
      <c r="D16" s="160">
        <f>SUM(D13:D15)</f>
        <v>0</v>
      </c>
      <c r="E16" s="160">
        <f>SUM(B16:D16)</f>
        <v>0</v>
      </c>
      <c r="F16" s="161">
        <f>SUM(F13:F15)</f>
        <v>0</v>
      </c>
      <c r="G16" s="161">
        <f>SUM(G13:G15)</f>
        <v>0</v>
      </c>
      <c r="H16" s="161">
        <f>SUM(H13:H15)</f>
        <v>0</v>
      </c>
      <c r="I16" s="161">
        <f>SUM(I13:I15)</f>
        <v>0</v>
      </c>
      <c r="J16" s="149"/>
    </row>
    <row r="17" spans="2:10" ht="20.25" customHeight="1" x14ac:dyDescent="0.25">
      <c r="I17" s="130"/>
      <c r="J17" s="129"/>
    </row>
    <row r="18" spans="2:10" x14ac:dyDescent="0.25">
      <c r="B18" s="17"/>
      <c r="C18" s="17"/>
      <c r="D18" s="17"/>
      <c r="E18" s="17"/>
    </row>
  </sheetData>
  <sheetProtection algorithmName="SHA-512" hashValue="20AGH4PhabJnbJmo+1gOZPrkMAwNQommlSQGb6wgA6TXVRVmz+eyV2HyguxIddIwE3UEntvVdI5h3QfEoQ9rKQ==" saltValue="lTxvYqYmazvgqEv2jl1P3Q==" spinCount="100000" sheet="1" objects="1" scenarios="1"/>
  <mergeCells count="12">
    <mergeCell ref="A10:J10"/>
    <mergeCell ref="A11:A12"/>
    <mergeCell ref="B11:E11"/>
    <mergeCell ref="F11:I11"/>
    <mergeCell ref="J11:J12"/>
    <mergeCell ref="A2:J2"/>
    <mergeCell ref="A1:J1"/>
    <mergeCell ref="A3:J3"/>
    <mergeCell ref="A9:J9"/>
    <mergeCell ref="M4:P4"/>
    <mergeCell ref="I4:J4"/>
    <mergeCell ref="A8:J8"/>
  </mergeCells>
  <conditionalFormatting sqref="J17">
    <cfRule type="containsText" dxfId="0" priority="2" operator="containsText" text="Greater">
      <formula>NOT(ISERROR(SEARCH("Greater",J17)))</formula>
    </cfRule>
  </conditionalFormatting>
  <dataValidations count="3">
    <dataValidation type="whole" operator="greaterThanOrEqual" allowBlank="1" showInputMessage="1" showErrorMessage="1" error="Please enter a number." sqref="F13:H15" xr:uid="{00000000-0002-0000-0B00-000000000000}">
      <formula1>0</formula1>
    </dataValidation>
    <dataValidation type="whole" operator="greaterThanOrEqual" allowBlank="1" showInputMessage="1" showErrorMessage="1" error="Please enter a number" sqref="B13:D15" xr:uid="{00000000-0002-0000-0B00-000001000000}">
      <formula1>0</formula1>
    </dataValidation>
    <dataValidation allowBlank="1" showInputMessage="1" sqref="L4:P4 I4" xr:uid="{00000000-0002-0000-0B00-000002000000}"/>
  </dataValidations>
  <printOptions horizontalCentered="1"/>
  <pageMargins left="0.7" right="0.7" top="0.75" bottom="0.75" header="0.3" footer="0.3"/>
  <pageSetup paperSize="5" scale="78" orientation="landscape" r:id="rId1"/>
  <headerFooter>
    <oddFooter>&amp;L&amp;"Arial,Bold"&amp;18&amp;K0070C0Annual Progress Report  &amp;R&amp;12January 2019</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3:J46"/>
  <sheetViews>
    <sheetView zoomScaleNormal="100" zoomScaleSheetLayoutView="100" workbookViewId="0">
      <selection activeCell="C6" sqref="C6"/>
    </sheetView>
  </sheetViews>
  <sheetFormatPr defaultColWidth="0" defaultRowHeight="13.8" x14ac:dyDescent="0.25"/>
  <cols>
    <col min="1" max="1" width="14.88671875" style="16" customWidth="1"/>
    <col min="2" max="2" width="17.6640625" style="16" customWidth="1"/>
    <col min="3" max="3" width="18.6640625" style="16" customWidth="1"/>
    <col min="4" max="4" width="8.88671875" style="16" customWidth="1"/>
    <col min="5" max="5" width="2.6640625" style="16" customWidth="1"/>
    <col min="6" max="6" width="8.88671875" style="16" hidden="1" customWidth="1"/>
    <col min="7" max="7" width="11.6640625" style="16" hidden="1" customWidth="1"/>
    <col min="8" max="8" width="8.88671875" style="16" hidden="1" customWidth="1"/>
    <col min="9" max="9" width="11.6640625" style="16" hidden="1" customWidth="1"/>
    <col min="10" max="10" width="11.109375" style="16" hidden="1" customWidth="1"/>
    <col min="11" max="16384" width="8.88671875" style="16" hidden="1"/>
  </cols>
  <sheetData>
    <row r="3" spans="1:3" x14ac:dyDescent="0.25">
      <c r="A3" s="264" t="s">
        <v>10</v>
      </c>
      <c r="B3" s="205" t="str">
        <f>'Start Here'!B4:D4</f>
        <v>Manteca</v>
      </c>
      <c r="C3" s="265"/>
    </row>
    <row r="4" spans="1:3" ht="18" customHeight="1" x14ac:dyDescent="0.25">
      <c r="A4" s="266" t="s">
        <v>36</v>
      </c>
      <c r="B4" s="204">
        <f>'Start Here'!B5</f>
        <v>2018</v>
      </c>
      <c r="C4" s="267" t="s">
        <v>52</v>
      </c>
    </row>
    <row r="7" spans="1:3" ht="16.2" thickBot="1" x14ac:dyDescent="0.35">
      <c r="A7" s="423"/>
      <c r="B7" s="423"/>
      <c r="C7" s="423"/>
    </row>
    <row r="8" spans="1:3" ht="15" customHeight="1" x14ac:dyDescent="0.25">
      <c r="A8" s="431" t="s">
        <v>1379</v>
      </c>
      <c r="B8" s="432"/>
      <c r="C8" s="433"/>
    </row>
    <row r="9" spans="1:3" x14ac:dyDescent="0.25">
      <c r="A9" s="434" t="s">
        <v>15</v>
      </c>
      <c r="B9" s="419"/>
      <c r="C9" s="83" t="s">
        <v>60</v>
      </c>
    </row>
    <row r="10" spans="1:3" x14ac:dyDescent="0.25">
      <c r="A10" s="435" t="s">
        <v>16</v>
      </c>
      <c r="B10" s="206" t="s">
        <v>5</v>
      </c>
      <c r="C10" s="84">
        <f>'Table A2'!H12</f>
        <v>0</v>
      </c>
    </row>
    <row r="11" spans="1:3" ht="26.4" x14ac:dyDescent="0.25">
      <c r="A11" s="435"/>
      <c r="B11" s="206" t="s">
        <v>20</v>
      </c>
      <c r="C11" s="84">
        <f>'Table A2'!I12</f>
        <v>0</v>
      </c>
    </row>
    <row r="12" spans="1:3" x14ac:dyDescent="0.25">
      <c r="A12" s="435" t="s">
        <v>17</v>
      </c>
      <c r="B12" s="206" t="s">
        <v>5</v>
      </c>
      <c r="C12" s="84">
        <f>'Table A2'!J12</f>
        <v>0</v>
      </c>
    </row>
    <row r="13" spans="1:3" ht="26.4" x14ac:dyDescent="0.25">
      <c r="A13" s="435"/>
      <c r="B13" s="206" t="s">
        <v>20</v>
      </c>
      <c r="C13" s="84">
        <f>'Table A2'!K12</f>
        <v>0</v>
      </c>
    </row>
    <row r="14" spans="1:3" x14ac:dyDescent="0.25">
      <c r="A14" s="435" t="s">
        <v>18</v>
      </c>
      <c r="B14" s="206" t="s">
        <v>5</v>
      </c>
      <c r="C14" s="84">
        <f>'Table A2'!L12</f>
        <v>0</v>
      </c>
    </row>
    <row r="15" spans="1:3" ht="26.4" x14ac:dyDescent="0.25">
      <c r="A15" s="435"/>
      <c r="B15" s="206" t="s">
        <v>20</v>
      </c>
      <c r="C15" s="84">
        <f>'Table A2'!M12</f>
        <v>0</v>
      </c>
    </row>
    <row r="16" spans="1:3" ht="28.5" customHeight="1" thickBot="1" x14ac:dyDescent="0.3">
      <c r="A16" s="207" t="s">
        <v>19</v>
      </c>
      <c r="B16" s="208"/>
      <c r="C16" s="85">
        <f>'Table A2'!N12</f>
        <v>1135</v>
      </c>
    </row>
    <row r="17" spans="1:9" ht="15" thickTop="1" thickBot="1" x14ac:dyDescent="0.3">
      <c r="A17" s="436" t="s">
        <v>1380</v>
      </c>
      <c r="B17" s="437"/>
      <c r="C17" s="86">
        <f>SUM(C10:C16)</f>
        <v>1135</v>
      </c>
    </row>
    <row r="18" spans="1:9" ht="29.25" customHeight="1" x14ac:dyDescent="0.25">
      <c r="A18" s="441" t="s">
        <v>78</v>
      </c>
      <c r="B18" s="441"/>
      <c r="C18" s="441"/>
      <c r="D18" s="441"/>
    </row>
    <row r="20" spans="1:9" ht="14.4" thickBot="1" x14ac:dyDescent="0.3"/>
    <row r="21" spans="1:9" ht="15" customHeight="1" x14ac:dyDescent="0.25">
      <c r="A21" s="438" t="s">
        <v>1378</v>
      </c>
      <c r="B21" s="439"/>
      <c r="C21" s="439"/>
      <c r="D21" s="187"/>
    </row>
    <row r="22" spans="1:9" ht="15" customHeight="1" x14ac:dyDescent="0.25">
      <c r="A22" s="426" t="s">
        <v>87</v>
      </c>
      <c r="B22" s="427"/>
      <c r="C22" s="428"/>
      <c r="D22" s="209">
        <f>COUNTIF('Table A'!P13:P1000,"&gt;0")</f>
        <v>2</v>
      </c>
    </row>
    <row r="23" spans="1:9" ht="17.25" customHeight="1" x14ac:dyDescent="0.25">
      <c r="A23" s="426" t="s">
        <v>70</v>
      </c>
      <c r="B23" s="427"/>
      <c r="C23" s="428"/>
      <c r="D23" s="209">
        <f>'Table A'!P12</f>
        <v>431</v>
      </c>
    </row>
    <row r="24" spans="1:9" ht="15" customHeight="1" x14ac:dyDescent="0.25">
      <c r="A24" s="426" t="s">
        <v>71</v>
      </c>
      <c r="B24" s="427"/>
      <c r="C24" s="428"/>
      <c r="D24" s="209">
        <f>'Table A'!Q12</f>
        <v>3</v>
      </c>
    </row>
    <row r="25" spans="1:9" ht="15.75" customHeight="1" thickBot="1" x14ac:dyDescent="0.3">
      <c r="A25" s="424" t="s">
        <v>72</v>
      </c>
      <c r="B25" s="429"/>
      <c r="C25" s="430"/>
      <c r="D25" s="210">
        <f>'Table A'!R12</f>
        <v>428</v>
      </c>
    </row>
    <row r="26" spans="1:9" x14ac:dyDescent="0.25">
      <c r="A26" s="211"/>
      <c r="B26" s="211"/>
    </row>
    <row r="27" spans="1:9" ht="14.4" thickBot="1" x14ac:dyDescent="0.3">
      <c r="A27" s="211"/>
      <c r="B27" s="211"/>
      <c r="G27" s="87"/>
      <c r="H27" s="87"/>
      <c r="I27" s="87"/>
    </row>
    <row r="28" spans="1:9" ht="15" customHeight="1" x14ac:dyDescent="0.25">
      <c r="A28" s="438" t="s">
        <v>73</v>
      </c>
      <c r="B28" s="439"/>
      <c r="C28" s="439"/>
      <c r="D28" s="440"/>
      <c r="G28" s="87"/>
      <c r="H28" s="87"/>
      <c r="I28" s="87"/>
    </row>
    <row r="29" spans="1:9" x14ac:dyDescent="0.25">
      <c r="A29" s="426" t="s">
        <v>74</v>
      </c>
      <c r="B29" s="442"/>
      <c r="C29" s="442"/>
      <c r="D29" s="212">
        <f>(COUNTIFS('Table A'!S:S,"Yes-but no action taken"))+(COUNTIF('Table A'!S:S,"Yes-Approved"))+(COUNTIF('Table A'!S:S,"Yes-Denied"))</f>
        <v>0</v>
      </c>
    </row>
    <row r="30" spans="1:9" x14ac:dyDescent="0.25">
      <c r="A30" s="426" t="s">
        <v>75</v>
      </c>
      <c r="B30" s="442"/>
      <c r="C30" s="442"/>
      <c r="D30" s="212">
        <f>SUMIF('Table A'!S:S, "Yes-Approved",'Table A'!Q:Q )</f>
        <v>0</v>
      </c>
    </row>
    <row r="31" spans="1:9" x14ac:dyDescent="0.25">
      <c r="A31" s="426" t="s">
        <v>76</v>
      </c>
      <c r="B31" s="442"/>
      <c r="C31" s="442"/>
      <c r="D31" s="213">
        <f>COUNTIF('Table A'!S:S, "Yes-Approved")</f>
        <v>0</v>
      </c>
    </row>
    <row r="32" spans="1:9" ht="14.4" thickBot="1" x14ac:dyDescent="0.3">
      <c r="A32" s="424" t="s">
        <v>77</v>
      </c>
      <c r="B32" s="425"/>
      <c r="C32" s="425"/>
      <c r="D32" s="210">
        <f>SUMIF('Table A2'!AJ:AJ, "Y",'Table A2'!AH:AH)</f>
        <v>0</v>
      </c>
    </row>
    <row r="34" spans="1:5" ht="21.6" thickBot="1" x14ac:dyDescent="0.45">
      <c r="A34" s="88"/>
      <c r="B34" s="91"/>
      <c r="C34" s="91"/>
    </row>
    <row r="35" spans="1:5" ht="15" customHeight="1" x14ac:dyDescent="0.25">
      <c r="A35" s="443" t="s">
        <v>111</v>
      </c>
      <c r="B35" s="444"/>
      <c r="C35" s="444"/>
      <c r="D35" s="445"/>
      <c r="E35" s="89"/>
    </row>
    <row r="36" spans="1:5" x14ac:dyDescent="0.25">
      <c r="A36" s="186" t="s">
        <v>107</v>
      </c>
      <c r="B36" s="184" t="s">
        <v>108</v>
      </c>
      <c r="C36" s="184" t="s">
        <v>109</v>
      </c>
      <c r="D36" s="83" t="s">
        <v>110</v>
      </c>
    </row>
    <row r="37" spans="1:5" x14ac:dyDescent="0.25">
      <c r="A37" s="162" t="s">
        <v>16</v>
      </c>
      <c r="B37" s="90">
        <f>(SUMIFS('Table A2'!Q:Q,'Table A2'!$AJ:$AJ,"Y",'Table A2'!$G:$G,"R"))+(SUMIFS('Table A2'!R:R,'Table A2'!$AJ:$AJ,"Y",'Table A2'!$G:$G,"R"))</f>
        <v>0</v>
      </c>
      <c r="C37" s="90">
        <f>(SUMIFS('Table A2'!Q:Q,'Table A2'!AJ:AJ,"Y",'Table A2'!G:G,"O"))+(SUMIFS('Table A2'!R:R,'Table A2'!AJ:AJ,"Y",'Table A2'!G:G,"O"))</f>
        <v>0</v>
      </c>
      <c r="D37" s="84">
        <f>SUM(B37:C37)</f>
        <v>0</v>
      </c>
    </row>
    <row r="38" spans="1:5" x14ac:dyDescent="0.25">
      <c r="A38" s="162" t="s">
        <v>17</v>
      </c>
      <c r="B38" s="90">
        <f>(SUMIFS('Table A2'!S:S,'Table A2'!$AJ:$AJ,"Y",'Table A2'!$G:$G,"R"))+(SUMIFS('Table A2'!T:T,'Table A2'!$AJ:$AJ,"Y",'Table A2'!$G:$G,"R"))</f>
        <v>0</v>
      </c>
      <c r="C38" s="90">
        <f>(SUMIFS('Table A2'!S:S,'Table A2'!$AJ:$AJ,"Y",'Table A2'!$G:$G,"O"))+(SUMIFS('Table A2'!T:T,'Table A2'!$AJ:$AJ,"Y",'Table A2'!$G:$G,"O"))</f>
        <v>0</v>
      </c>
      <c r="D38" s="84">
        <f>SUM(B38:C38)</f>
        <v>0</v>
      </c>
    </row>
    <row r="39" spans="1:5" x14ac:dyDescent="0.25">
      <c r="A39" s="162" t="s">
        <v>18</v>
      </c>
      <c r="B39" s="90">
        <f>(SUMIFS('Table A2'!U:U,'Table A2'!$AJ:$AJ,"Y",'Table A2'!$G:$G,"R"))+(SUMIFS('Table A2'!V:V,'Table A2'!$AJ:$AJ,"Y",'Table A2'!$G:$G,"R"))</f>
        <v>0</v>
      </c>
      <c r="C39" s="90">
        <f>(SUMIFS('Table A2'!U:U,'Table A2'!$AJ:$AJ,"Y",'Table A2'!$G:$G,"O"))+(SUMIFS('Table A2'!V:V,'Table A2'!$AJ:$AJ,"Y",'Table A2'!$G:$G,"O"))</f>
        <v>0</v>
      </c>
      <c r="D39" s="84">
        <f>SUM(B39:C39)</f>
        <v>0</v>
      </c>
    </row>
    <row r="40" spans="1:5" x14ac:dyDescent="0.25">
      <c r="A40" s="162" t="s">
        <v>19</v>
      </c>
      <c r="B40" s="90">
        <f>(SUMIFS('Table A2'!W:W,'Table A2'!$AJ:$AJ,"Y",'Table A2'!G:G,"R"))</f>
        <v>0</v>
      </c>
      <c r="C40" s="90">
        <f>(SUMIFS('Table A2'!W:W,'Table A2'!$AJ:$AJ,"Y",'Table A2'!G:G,"O"))</f>
        <v>0</v>
      </c>
      <c r="D40" s="84">
        <f>SUM(B40:C40)</f>
        <v>0</v>
      </c>
    </row>
    <row r="41" spans="1:5" ht="14.4" thickBot="1" x14ac:dyDescent="0.3">
      <c r="A41" s="163" t="s">
        <v>110</v>
      </c>
      <c r="B41" s="164">
        <f>SUM(B37:B40)</f>
        <v>0</v>
      </c>
      <c r="C41" s="164">
        <f>SUM(C37:C40)</f>
        <v>0</v>
      </c>
      <c r="D41" s="165">
        <f>SUM(B41:C41)</f>
        <v>0</v>
      </c>
    </row>
    <row r="42" spans="1:5" x14ac:dyDescent="0.25">
      <c r="B42" s="214"/>
      <c r="C42" s="214"/>
    </row>
    <row r="43" spans="1:5" x14ac:dyDescent="0.25">
      <c r="A43" s="17" t="s">
        <v>106</v>
      </c>
    </row>
    <row r="46" spans="1:5" ht="33" customHeight="1" x14ac:dyDescent="0.25">
      <c r="D46" s="215"/>
      <c r="E46" s="215"/>
    </row>
  </sheetData>
  <sheetProtection algorithmName="SHA-512" hashValue="Qw2ikhgcPZkSPWdSHFwSzoFdJFOnKsFsA2T+U7JfZ5Yw043oqW0CCK2+J91VnbAN0Us0abd1w54ShM/17NpIbQ==" saltValue="pnUDW6Gn+CprRWpJKp55XQ==" spinCount="100000" sheet="1" objects="1" scenarios="1"/>
  <mergeCells count="19">
    <mergeCell ref="A35:D35"/>
    <mergeCell ref="A30:C30"/>
    <mergeCell ref="A31:C31"/>
    <mergeCell ref="A7:C7"/>
    <mergeCell ref="A32:C32"/>
    <mergeCell ref="A22:C22"/>
    <mergeCell ref="A23:C23"/>
    <mergeCell ref="A24:C24"/>
    <mergeCell ref="A25:C25"/>
    <mergeCell ref="A8:C8"/>
    <mergeCell ref="A9:B9"/>
    <mergeCell ref="A10:A11"/>
    <mergeCell ref="A12:A13"/>
    <mergeCell ref="A14:A15"/>
    <mergeCell ref="A17:B17"/>
    <mergeCell ref="A21:C21"/>
    <mergeCell ref="A28:D28"/>
    <mergeCell ref="A18:D18"/>
    <mergeCell ref="A29:C29"/>
  </mergeCells>
  <pageMargins left="0.7" right="0.7" top="0.75" bottom="0.7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XFC1011"/>
  <sheetViews>
    <sheetView showZeros="0" zoomScale="90" zoomScaleNormal="90" zoomScaleSheetLayoutView="50" zoomScalePageLayoutView="80" workbookViewId="0">
      <pane ySplit="12" topLeftCell="A28" activePane="bottomLeft" state="frozen"/>
      <selection pane="bottomLeft" activeCell="B29" sqref="B29"/>
    </sheetView>
  </sheetViews>
  <sheetFormatPr defaultColWidth="0" defaultRowHeight="13.8" x14ac:dyDescent="0.25"/>
  <cols>
    <col min="1" max="3" width="16.6640625" style="219" customWidth="1"/>
    <col min="4" max="4" width="20.88671875" style="219" customWidth="1"/>
    <col min="5" max="6" width="16.6640625" style="219" customWidth="1"/>
    <col min="7" max="7" width="12.33203125" style="219" customWidth="1"/>
    <col min="8" max="8" width="14.109375" style="219" customWidth="1"/>
    <col min="9" max="9" width="12" style="219" customWidth="1"/>
    <col min="10" max="10" width="12.44140625" style="219" customWidth="1"/>
    <col min="11" max="11" width="10.88671875" style="219" customWidth="1"/>
    <col min="12" max="12" width="12.33203125" style="219" customWidth="1"/>
    <col min="13" max="13" width="11.88671875" style="219" customWidth="1"/>
    <col min="14" max="14" width="11.44140625" style="219" customWidth="1"/>
    <col min="15" max="15" width="10.6640625" style="219" customWidth="1"/>
    <col min="16" max="16" width="16.6640625" style="16" customWidth="1"/>
    <col min="17" max="17" width="14.44140625" style="219" customWidth="1"/>
    <col min="18" max="18" width="15.44140625" style="219" customWidth="1"/>
    <col min="19" max="19" width="17.44140625" style="219" customWidth="1"/>
    <col min="20" max="20" width="25.33203125" style="219" customWidth="1"/>
    <col min="21" max="21" width="3" style="219" customWidth="1"/>
    <col min="22" max="16383" width="8.88671875" style="219" hidden="1"/>
    <col min="16384" max="16384" width="5" style="219" hidden="1"/>
  </cols>
  <sheetData>
    <row r="1" spans="1:23" s="217" customFormat="1" ht="22.8" x14ac:dyDescent="0.4">
      <c r="A1" s="353" t="s">
        <v>8</v>
      </c>
      <c r="B1" s="353"/>
      <c r="C1" s="353"/>
      <c r="D1" s="353"/>
      <c r="E1" s="353"/>
      <c r="F1" s="353"/>
      <c r="G1" s="353"/>
      <c r="H1" s="353"/>
      <c r="I1" s="353"/>
      <c r="J1" s="353"/>
      <c r="K1" s="353"/>
      <c r="L1" s="353"/>
      <c r="M1" s="353"/>
      <c r="N1" s="353"/>
      <c r="O1" s="353"/>
      <c r="P1" s="353"/>
      <c r="Q1" s="353"/>
      <c r="R1" s="353"/>
      <c r="S1" s="353"/>
      <c r="T1" s="353"/>
      <c r="U1" s="3"/>
      <c r="V1" s="3"/>
      <c r="W1" s="3"/>
    </row>
    <row r="2" spans="1:23" s="217" customFormat="1" ht="22.8" x14ac:dyDescent="0.4">
      <c r="A2" s="353" t="s">
        <v>9</v>
      </c>
      <c r="B2" s="353"/>
      <c r="C2" s="353"/>
      <c r="D2" s="353"/>
      <c r="E2" s="353"/>
      <c r="F2" s="353"/>
      <c r="G2" s="353"/>
      <c r="H2" s="353"/>
      <c r="I2" s="353"/>
      <c r="J2" s="353"/>
      <c r="K2" s="353"/>
      <c r="L2" s="353"/>
      <c r="M2" s="353"/>
      <c r="N2" s="353"/>
      <c r="O2" s="353"/>
      <c r="P2" s="353"/>
      <c r="Q2" s="353"/>
      <c r="R2" s="353"/>
      <c r="S2" s="353"/>
      <c r="T2" s="353"/>
      <c r="U2" s="4"/>
      <c r="V2" s="4"/>
      <c r="W2" s="4"/>
    </row>
    <row r="3" spans="1:23" s="217" customFormat="1" ht="15.75" customHeight="1" x14ac:dyDescent="0.25">
      <c r="A3" s="354" t="s">
        <v>1375</v>
      </c>
      <c r="B3" s="354"/>
      <c r="C3" s="354"/>
      <c r="D3" s="354"/>
      <c r="E3" s="354"/>
      <c r="F3" s="354"/>
      <c r="G3" s="354"/>
      <c r="H3" s="354"/>
      <c r="I3" s="354"/>
      <c r="J3" s="354"/>
      <c r="K3" s="354"/>
      <c r="L3" s="354"/>
      <c r="M3" s="354"/>
      <c r="N3" s="354"/>
      <c r="O3" s="354"/>
      <c r="P3" s="354"/>
      <c r="Q3" s="354"/>
      <c r="R3" s="354"/>
      <c r="S3" s="354"/>
      <c r="T3" s="354"/>
      <c r="U3" s="21"/>
      <c r="V3" s="21"/>
      <c r="W3" s="21"/>
    </row>
    <row r="4" spans="1:23" s="2" customFormat="1" ht="13.2" x14ac:dyDescent="0.25">
      <c r="A4" s="256" t="s">
        <v>10</v>
      </c>
      <c r="B4" s="201" t="str">
        <f>'Start Here'!B4:D4</f>
        <v>Manteca</v>
      </c>
      <c r="C4" s="257"/>
      <c r="L4" s="347" t="s">
        <v>1374</v>
      </c>
      <c r="M4" s="348"/>
      <c r="N4" s="348"/>
      <c r="O4" s="349"/>
    </row>
    <row r="5" spans="1:23" s="2" customFormat="1" ht="13.2" x14ac:dyDescent="0.25">
      <c r="A5" s="258" t="s">
        <v>36</v>
      </c>
      <c r="B5" s="202">
        <f>'Start Here'!B5</f>
        <v>2018</v>
      </c>
      <c r="C5" s="260" t="str">
        <f>'Table A2'!C5</f>
        <v>(Jan. 1 - Dec. 31)</v>
      </c>
      <c r="D5" s="7"/>
      <c r="L5" s="350" t="s">
        <v>106</v>
      </c>
      <c r="M5" s="351"/>
      <c r="N5" s="351"/>
      <c r="O5" s="352"/>
    </row>
    <row r="6" spans="1:23" s="217" customFormat="1" x14ac:dyDescent="0.25"/>
    <row r="7" spans="1:23" s="16" customFormat="1" ht="17.399999999999999" x14ac:dyDescent="0.3">
      <c r="A7" s="344" t="s">
        <v>0</v>
      </c>
      <c r="B7" s="345"/>
      <c r="C7" s="345"/>
      <c r="D7" s="345"/>
      <c r="E7" s="345"/>
      <c r="F7" s="345"/>
      <c r="G7" s="345"/>
      <c r="H7" s="345"/>
      <c r="I7" s="345"/>
      <c r="J7" s="345"/>
      <c r="K7" s="345"/>
      <c r="L7" s="345"/>
      <c r="M7" s="345"/>
      <c r="N7" s="345"/>
      <c r="O7" s="345"/>
      <c r="P7" s="345"/>
      <c r="Q7" s="345"/>
      <c r="R7" s="345"/>
      <c r="S7" s="345"/>
      <c r="T7" s="346"/>
    </row>
    <row r="8" spans="1:23" s="16" customFormat="1" ht="17.399999999999999" x14ac:dyDescent="0.25">
      <c r="A8" s="341" t="s">
        <v>64</v>
      </c>
      <c r="B8" s="342"/>
      <c r="C8" s="342"/>
      <c r="D8" s="342"/>
      <c r="E8" s="342"/>
      <c r="F8" s="342"/>
      <c r="G8" s="342"/>
      <c r="H8" s="342"/>
      <c r="I8" s="342"/>
      <c r="J8" s="342"/>
      <c r="K8" s="342"/>
      <c r="L8" s="342"/>
      <c r="M8" s="342"/>
      <c r="N8" s="342"/>
      <c r="O8" s="342"/>
      <c r="P8" s="342"/>
      <c r="Q8" s="342"/>
      <c r="R8" s="342"/>
      <c r="S8" s="342"/>
      <c r="T8" s="343"/>
    </row>
    <row r="9" spans="1:23" s="16" customFormat="1" ht="62.4" x14ac:dyDescent="0.25">
      <c r="A9" s="360" t="s">
        <v>43</v>
      </c>
      <c r="B9" s="361"/>
      <c r="C9" s="361"/>
      <c r="D9" s="361"/>
      <c r="E9" s="362"/>
      <c r="F9" s="360" t="s">
        <v>112</v>
      </c>
      <c r="G9" s="362"/>
      <c r="H9" s="192" t="s">
        <v>63</v>
      </c>
      <c r="I9" s="360" t="s">
        <v>1363</v>
      </c>
      <c r="J9" s="363"/>
      <c r="K9" s="363"/>
      <c r="L9" s="363"/>
      <c r="M9" s="363"/>
      <c r="N9" s="363"/>
      <c r="O9" s="363"/>
      <c r="P9" s="364"/>
      <c r="Q9" s="192" t="s">
        <v>1364</v>
      </c>
      <c r="R9" s="192" t="s">
        <v>1365</v>
      </c>
      <c r="S9" s="192" t="s">
        <v>113</v>
      </c>
      <c r="T9" s="192" t="s">
        <v>58</v>
      </c>
    </row>
    <row r="10" spans="1:23" s="17" customFormat="1" x14ac:dyDescent="0.25">
      <c r="A10" s="356">
        <v>1</v>
      </c>
      <c r="B10" s="357"/>
      <c r="C10" s="357"/>
      <c r="D10" s="358"/>
      <c r="E10" s="359"/>
      <c r="F10" s="183">
        <v>2</v>
      </c>
      <c r="G10" s="179">
        <v>3</v>
      </c>
      <c r="H10" s="179">
        <v>4</v>
      </c>
      <c r="I10" s="355">
        <v>5</v>
      </c>
      <c r="J10" s="355"/>
      <c r="K10" s="355"/>
      <c r="L10" s="355"/>
      <c r="M10" s="355"/>
      <c r="N10" s="355"/>
      <c r="O10" s="355"/>
      <c r="P10" s="179">
        <v>6</v>
      </c>
      <c r="Q10" s="179">
        <v>7</v>
      </c>
      <c r="R10" s="179">
        <v>8</v>
      </c>
      <c r="S10" s="179">
        <v>9</v>
      </c>
      <c r="T10" s="179">
        <v>10</v>
      </c>
    </row>
    <row r="11" spans="1:23" s="17" customFormat="1" ht="93" thickBot="1" x14ac:dyDescent="0.3">
      <c r="A11" s="64" t="s">
        <v>132</v>
      </c>
      <c r="B11" s="64" t="s">
        <v>59</v>
      </c>
      <c r="C11" s="64" t="s">
        <v>2</v>
      </c>
      <c r="D11" s="64" t="s">
        <v>133</v>
      </c>
      <c r="E11" s="64" t="s">
        <v>1292</v>
      </c>
      <c r="F11" s="64" t="s">
        <v>1373</v>
      </c>
      <c r="G11" s="64" t="s">
        <v>3</v>
      </c>
      <c r="H11" s="64" t="s">
        <v>63</v>
      </c>
      <c r="I11" s="64" t="s">
        <v>88</v>
      </c>
      <c r="J11" s="64" t="s">
        <v>89</v>
      </c>
      <c r="K11" s="64" t="s">
        <v>90</v>
      </c>
      <c r="L11" s="64" t="s">
        <v>91</v>
      </c>
      <c r="M11" s="64" t="s">
        <v>92</v>
      </c>
      <c r="N11" s="64" t="s">
        <v>93</v>
      </c>
      <c r="O11" s="64" t="s">
        <v>4</v>
      </c>
      <c r="P11" s="64" t="s">
        <v>61</v>
      </c>
      <c r="Q11" s="65" t="s">
        <v>62</v>
      </c>
      <c r="R11" s="65" t="s">
        <v>67</v>
      </c>
      <c r="S11" s="64" t="s">
        <v>84</v>
      </c>
      <c r="T11" s="64" t="s">
        <v>134</v>
      </c>
    </row>
    <row r="12" spans="1:23" s="16" customFormat="1" ht="16.5" customHeight="1" thickTop="1" x14ac:dyDescent="0.25">
      <c r="A12" s="274" t="s">
        <v>136</v>
      </c>
      <c r="B12" s="278"/>
      <c r="C12" s="278"/>
      <c r="D12" s="275"/>
      <c r="E12" s="279"/>
      <c r="F12" s="278"/>
      <c r="G12" s="278"/>
      <c r="H12" s="275"/>
      <c r="I12" s="280">
        <f t="shared" ref="I12:O12" si="0">SUM(I13:I1000)</f>
        <v>0</v>
      </c>
      <c r="J12" s="280">
        <f t="shared" si="0"/>
        <v>0</v>
      </c>
      <c r="K12" s="280">
        <f t="shared" si="0"/>
        <v>0</v>
      </c>
      <c r="L12" s="280">
        <f t="shared" si="0"/>
        <v>0</v>
      </c>
      <c r="M12" s="280">
        <f t="shared" si="0"/>
        <v>0</v>
      </c>
      <c r="N12" s="280">
        <f t="shared" si="0"/>
        <v>0</v>
      </c>
      <c r="O12" s="280">
        <f t="shared" si="0"/>
        <v>431</v>
      </c>
      <c r="P12" s="280">
        <f>SUM(P13:P1000)</f>
        <v>431</v>
      </c>
      <c r="Q12" s="280">
        <f>SUM(Q13:Q1000)</f>
        <v>3</v>
      </c>
      <c r="R12" s="280">
        <f>SUM(R13:R1000)</f>
        <v>428</v>
      </c>
      <c r="S12" s="281">
        <f>COUNTIF(S13:S1000,"*Yes*")</f>
        <v>0</v>
      </c>
      <c r="T12" s="282"/>
    </row>
    <row r="13" spans="1:23" x14ac:dyDescent="0.25">
      <c r="A13" s="146"/>
      <c r="B13" s="146"/>
      <c r="C13" s="146"/>
      <c r="D13" s="146"/>
      <c r="E13" s="146"/>
      <c r="F13" s="146"/>
      <c r="G13" s="146"/>
      <c r="H13" s="269"/>
      <c r="I13" s="146"/>
      <c r="J13" s="146"/>
      <c r="K13" s="146"/>
      <c r="L13" s="146"/>
      <c r="M13" s="146"/>
      <c r="N13" s="146"/>
      <c r="O13" s="146"/>
      <c r="P13" s="273">
        <f t="shared" ref="P13:P76" si="1">SUM(I13:O13)</f>
        <v>0</v>
      </c>
      <c r="Q13" s="146"/>
      <c r="R13" s="146">
        <f>P13-Q13</f>
        <v>0</v>
      </c>
      <c r="S13" s="146"/>
      <c r="T13" s="270"/>
    </row>
    <row r="14" spans="1:23" x14ac:dyDescent="0.25">
      <c r="A14" s="146"/>
      <c r="B14" s="146"/>
      <c r="C14" s="146"/>
      <c r="D14" s="146"/>
      <c r="E14" s="146"/>
      <c r="F14" s="146"/>
      <c r="G14" s="146"/>
      <c r="H14" s="269"/>
      <c r="I14" s="146"/>
      <c r="J14" s="146"/>
      <c r="K14" s="146"/>
      <c r="L14" s="146"/>
      <c r="M14" s="146"/>
      <c r="N14" s="146"/>
      <c r="O14" s="146"/>
      <c r="P14" s="273">
        <f>SUM(I14:O14)</f>
        <v>0</v>
      </c>
      <c r="Q14" s="146"/>
      <c r="R14" s="146">
        <f t="shared" ref="R14:R22" si="2">P14-Q14</f>
        <v>0</v>
      </c>
      <c r="S14" s="146"/>
      <c r="T14" s="270"/>
    </row>
    <row r="15" spans="1:23" x14ac:dyDescent="0.25">
      <c r="A15" s="146"/>
      <c r="B15" s="146"/>
      <c r="C15" s="146"/>
      <c r="D15" s="146"/>
      <c r="E15" s="146"/>
      <c r="F15" s="146"/>
      <c r="G15" s="146"/>
      <c r="H15" s="277"/>
      <c r="I15" s="146"/>
      <c r="J15" s="146"/>
      <c r="K15" s="146"/>
      <c r="L15" s="146"/>
      <c r="M15" s="146"/>
      <c r="N15" s="146"/>
      <c r="O15" s="146"/>
      <c r="P15" s="273">
        <f>SUM(I15:O15)</f>
        <v>0</v>
      </c>
      <c r="Q15" s="146"/>
      <c r="R15" s="146">
        <f t="shared" si="2"/>
        <v>0</v>
      </c>
      <c r="S15" s="146"/>
      <c r="T15" s="270"/>
    </row>
    <row r="16" spans="1:23" x14ac:dyDescent="0.25">
      <c r="A16" s="146"/>
      <c r="B16" s="146"/>
      <c r="C16" s="146"/>
      <c r="D16" s="146"/>
      <c r="E16" s="146"/>
      <c r="F16" s="146"/>
      <c r="G16" s="146"/>
      <c r="H16" s="146"/>
      <c r="I16" s="146"/>
      <c r="J16" s="146"/>
      <c r="K16" s="146"/>
      <c r="L16" s="146"/>
      <c r="M16" s="146"/>
      <c r="N16" s="146"/>
      <c r="O16" s="146"/>
      <c r="P16" s="273">
        <f t="shared" si="1"/>
        <v>0</v>
      </c>
      <c r="Q16" s="146"/>
      <c r="R16" s="146">
        <f t="shared" si="2"/>
        <v>0</v>
      </c>
      <c r="S16" s="146"/>
      <c r="T16" s="270"/>
    </row>
    <row r="17" spans="1:20" x14ac:dyDescent="0.25">
      <c r="A17" s="146"/>
      <c r="B17" s="146"/>
      <c r="C17" s="146"/>
      <c r="D17" s="146"/>
      <c r="E17" s="146"/>
      <c r="F17" s="146"/>
      <c r="G17" s="146"/>
      <c r="H17" s="269"/>
      <c r="I17" s="146"/>
      <c r="J17" s="146"/>
      <c r="K17" s="146"/>
      <c r="L17" s="146"/>
      <c r="M17" s="146"/>
      <c r="N17" s="146"/>
      <c r="O17" s="146"/>
      <c r="P17" s="273">
        <f t="shared" si="1"/>
        <v>0</v>
      </c>
      <c r="Q17" s="146"/>
      <c r="R17" s="146">
        <f t="shared" si="2"/>
        <v>0</v>
      </c>
      <c r="S17" s="146"/>
      <c r="T17" s="270"/>
    </row>
    <row r="18" spans="1:20" x14ac:dyDescent="0.25">
      <c r="A18" s="146"/>
      <c r="B18" s="146"/>
      <c r="C18" s="146"/>
      <c r="D18" s="146"/>
      <c r="E18" s="146"/>
      <c r="F18" s="146"/>
      <c r="G18" s="146"/>
      <c r="H18" s="269"/>
      <c r="I18" s="146"/>
      <c r="J18" s="146"/>
      <c r="K18" s="146"/>
      <c r="L18" s="146"/>
      <c r="M18" s="146"/>
      <c r="N18" s="146"/>
      <c r="O18" s="146"/>
      <c r="P18" s="273">
        <f t="shared" si="1"/>
        <v>0</v>
      </c>
      <c r="Q18" s="146"/>
      <c r="R18" s="146">
        <f t="shared" si="2"/>
        <v>0</v>
      </c>
      <c r="S18" s="146"/>
      <c r="T18" s="270"/>
    </row>
    <row r="19" spans="1:20" x14ac:dyDescent="0.25">
      <c r="A19" s="146"/>
      <c r="B19" s="146"/>
      <c r="C19" s="146"/>
      <c r="D19" s="146"/>
      <c r="E19" s="146"/>
      <c r="F19" s="146"/>
      <c r="G19" s="146"/>
      <c r="H19" s="269"/>
      <c r="I19" s="146"/>
      <c r="J19" s="146"/>
      <c r="K19" s="146"/>
      <c r="L19" s="146"/>
      <c r="M19" s="146"/>
      <c r="N19" s="146"/>
      <c r="O19" s="146"/>
      <c r="P19" s="273">
        <f t="shared" si="1"/>
        <v>0</v>
      </c>
      <c r="Q19" s="146"/>
      <c r="R19" s="146">
        <f t="shared" si="2"/>
        <v>0</v>
      </c>
      <c r="S19" s="146"/>
      <c r="T19" s="270"/>
    </row>
    <row r="20" spans="1:20" x14ac:dyDescent="0.25">
      <c r="A20" s="146"/>
      <c r="B20" s="146"/>
      <c r="C20" s="146"/>
      <c r="D20" s="146"/>
      <c r="E20" s="146"/>
      <c r="F20" s="146"/>
      <c r="G20" s="146"/>
      <c r="H20" s="269"/>
      <c r="I20" s="146"/>
      <c r="J20" s="146"/>
      <c r="K20" s="146"/>
      <c r="L20" s="146"/>
      <c r="M20" s="146"/>
      <c r="N20" s="146"/>
      <c r="O20" s="146"/>
      <c r="P20" s="273">
        <f t="shared" si="1"/>
        <v>0</v>
      </c>
      <c r="Q20" s="146"/>
      <c r="R20" s="146">
        <f t="shared" si="2"/>
        <v>0</v>
      </c>
      <c r="S20" s="146"/>
      <c r="T20" s="270"/>
    </row>
    <row r="21" spans="1:20" x14ac:dyDescent="0.25">
      <c r="A21" s="146"/>
      <c r="B21" s="146"/>
      <c r="C21" s="146"/>
      <c r="D21" s="146"/>
      <c r="E21" s="146"/>
      <c r="F21" s="146"/>
      <c r="G21" s="146"/>
      <c r="H21" s="269"/>
      <c r="I21" s="146"/>
      <c r="J21" s="146"/>
      <c r="K21" s="146"/>
      <c r="L21" s="146"/>
      <c r="M21" s="146"/>
      <c r="N21" s="146"/>
      <c r="O21" s="146"/>
      <c r="P21" s="273">
        <f t="shared" si="1"/>
        <v>0</v>
      </c>
      <c r="Q21" s="146"/>
      <c r="R21" s="146">
        <f t="shared" si="2"/>
        <v>0</v>
      </c>
      <c r="S21" s="146"/>
      <c r="T21" s="270"/>
    </row>
    <row r="22" spans="1:20" x14ac:dyDescent="0.25">
      <c r="A22" s="146"/>
      <c r="B22" s="146"/>
      <c r="C22" s="146"/>
      <c r="D22" s="146"/>
      <c r="E22" s="146"/>
      <c r="F22" s="146"/>
      <c r="G22" s="146"/>
      <c r="H22" s="269"/>
      <c r="I22" s="146"/>
      <c r="J22" s="146"/>
      <c r="K22" s="146"/>
      <c r="L22" s="146"/>
      <c r="M22" s="146"/>
      <c r="N22" s="146"/>
      <c r="O22" s="146"/>
      <c r="P22" s="273">
        <f t="shared" si="1"/>
        <v>0</v>
      </c>
      <c r="Q22" s="146"/>
      <c r="R22" s="146">
        <f t="shared" si="2"/>
        <v>0</v>
      </c>
      <c r="S22" s="146"/>
      <c r="T22" s="270"/>
    </row>
    <row r="23" spans="1:20" x14ac:dyDescent="0.25">
      <c r="A23" s="146"/>
      <c r="B23" s="146"/>
      <c r="C23" s="146"/>
      <c r="D23" s="146"/>
      <c r="E23" s="146"/>
      <c r="F23" s="146"/>
      <c r="G23" s="146"/>
      <c r="H23" s="269"/>
      <c r="I23" s="146"/>
      <c r="J23" s="146"/>
      <c r="K23" s="146"/>
      <c r="L23" s="146"/>
      <c r="M23" s="146"/>
      <c r="N23" s="146"/>
      <c r="O23" s="146"/>
      <c r="P23" s="273">
        <f t="shared" si="1"/>
        <v>0</v>
      </c>
      <c r="Q23" s="146"/>
      <c r="R23" s="146">
        <f t="shared" ref="R23:R89" si="3">P23-Q23</f>
        <v>0</v>
      </c>
      <c r="S23" s="146"/>
      <c r="T23" s="270"/>
    </row>
    <row r="24" spans="1:20" x14ac:dyDescent="0.25">
      <c r="A24" s="146"/>
      <c r="B24" s="146"/>
      <c r="C24" s="146"/>
      <c r="D24" s="146"/>
      <c r="E24" s="146"/>
      <c r="F24" s="146"/>
      <c r="G24" s="146"/>
      <c r="H24" s="269"/>
      <c r="I24" s="146"/>
      <c r="J24" s="146"/>
      <c r="K24" s="146"/>
      <c r="L24" s="146"/>
      <c r="M24" s="146"/>
      <c r="N24" s="146"/>
      <c r="O24" s="146"/>
      <c r="P24" s="273">
        <f t="shared" si="1"/>
        <v>0</v>
      </c>
      <c r="Q24" s="146"/>
      <c r="R24" s="146">
        <f t="shared" si="3"/>
        <v>0</v>
      </c>
      <c r="S24" s="146"/>
      <c r="T24" s="270"/>
    </row>
    <row r="25" spans="1:20" x14ac:dyDescent="0.25">
      <c r="A25" s="146"/>
      <c r="B25" s="146"/>
      <c r="C25" s="146"/>
      <c r="D25" s="146"/>
      <c r="E25" s="146"/>
      <c r="F25" s="146"/>
      <c r="G25" s="146"/>
      <c r="H25" s="269"/>
      <c r="I25" s="146"/>
      <c r="J25" s="146"/>
      <c r="K25" s="146"/>
      <c r="L25" s="146"/>
      <c r="M25" s="146"/>
      <c r="N25" s="146"/>
      <c r="O25" s="146"/>
      <c r="P25" s="273">
        <f t="shared" si="1"/>
        <v>0</v>
      </c>
      <c r="Q25" s="146"/>
      <c r="R25" s="146">
        <f t="shared" si="3"/>
        <v>0</v>
      </c>
      <c r="S25" s="146"/>
      <c r="T25" s="270"/>
    </row>
    <row r="26" spans="1:20" x14ac:dyDescent="0.25">
      <c r="A26" s="146"/>
      <c r="B26" s="146"/>
      <c r="C26" s="146"/>
      <c r="D26" s="146"/>
      <c r="E26" s="146"/>
      <c r="F26" s="146"/>
      <c r="G26" s="146"/>
      <c r="H26" s="269"/>
      <c r="I26" s="146"/>
      <c r="J26" s="146"/>
      <c r="K26" s="146"/>
      <c r="L26" s="146"/>
      <c r="M26" s="146"/>
      <c r="N26" s="146"/>
      <c r="O26" s="146"/>
      <c r="P26" s="273">
        <f t="shared" si="1"/>
        <v>0</v>
      </c>
      <c r="Q26" s="146"/>
      <c r="R26" s="146">
        <f t="shared" si="3"/>
        <v>0</v>
      </c>
      <c r="S26" s="146"/>
      <c r="T26" s="270"/>
    </row>
    <row r="27" spans="1:20" x14ac:dyDescent="0.25">
      <c r="A27" s="146"/>
      <c r="B27" s="146"/>
      <c r="C27" s="146"/>
      <c r="D27" s="146"/>
      <c r="E27" s="146"/>
      <c r="F27" s="146"/>
      <c r="G27" s="146"/>
      <c r="H27" s="269"/>
      <c r="I27" s="146"/>
      <c r="J27" s="146"/>
      <c r="K27" s="146"/>
      <c r="L27" s="146"/>
      <c r="M27" s="146"/>
      <c r="N27" s="146"/>
      <c r="O27" s="146"/>
      <c r="P27" s="273">
        <f t="shared" si="1"/>
        <v>0</v>
      </c>
      <c r="Q27" s="146"/>
      <c r="R27" s="146">
        <f t="shared" si="3"/>
        <v>0</v>
      </c>
      <c r="S27" s="146"/>
      <c r="T27" s="270"/>
    </row>
    <row r="28" spans="1:20" ht="26.4" x14ac:dyDescent="0.25">
      <c r="A28" s="146"/>
      <c r="B28" s="146" t="s">
        <v>1398</v>
      </c>
      <c r="C28" s="146" t="s">
        <v>1399</v>
      </c>
      <c r="D28" s="146" t="s">
        <v>1400</v>
      </c>
      <c r="E28" s="146" t="s">
        <v>1401</v>
      </c>
      <c r="F28" s="146" t="s">
        <v>1390</v>
      </c>
      <c r="G28" s="146" t="s">
        <v>1391</v>
      </c>
      <c r="H28" s="269">
        <v>43435</v>
      </c>
      <c r="I28" s="146"/>
      <c r="J28" s="146"/>
      <c r="K28" s="146"/>
      <c r="L28" s="146"/>
      <c r="M28" s="146"/>
      <c r="N28" s="146"/>
      <c r="O28" s="146">
        <v>428</v>
      </c>
      <c r="P28" s="273">
        <f t="shared" si="1"/>
        <v>428</v>
      </c>
      <c r="Q28" s="146"/>
      <c r="R28" s="146">
        <f t="shared" si="3"/>
        <v>428</v>
      </c>
      <c r="S28" s="146" t="s">
        <v>1408</v>
      </c>
      <c r="T28" s="270" t="s">
        <v>1402</v>
      </c>
    </row>
    <row r="29" spans="1:20" ht="26.4" x14ac:dyDescent="0.25">
      <c r="A29" s="146"/>
      <c r="B29" s="146">
        <v>22310406</v>
      </c>
      <c r="C29" s="146" t="s">
        <v>1403</v>
      </c>
      <c r="D29" s="146" t="s">
        <v>1404</v>
      </c>
      <c r="E29" s="146" t="s">
        <v>1405</v>
      </c>
      <c r="F29" s="146" t="s">
        <v>1406</v>
      </c>
      <c r="G29" s="146" t="s">
        <v>1391</v>
      </c>
      <c r="H29" s="269">
        <v>43249</v>
      </c>
      <c r="I29" s="146"/>
      <c r="J29" s="146"/>
      <c r="K29" s="146"/>
      <c r="L29" s="146"/>
      <c r="M29" s="146"/>
      <c r="N29" s="146"/>
      <c r="O29" s="146">
        <v>3</v>
      </c>
      <c r="P29" s="273">
        <f>SUM(I29:O29)</f>
        <v>3</v>
      </c>
      <c r="Q29" s="146">
        <v>3</v>
      </c>
      <c r="R29" s="146">
        <f t="shared" si="3"/>
        <v>0</v>
      </c>
      <c r="S29" s="146" t="s">
        <v>1408</v>
      </c>
      <c r="T29" s="270" t="s">
        <v>1407</v>
      </c>
    </row>
    <row r="30" spans="1:20" x14ac:dyDescent="0.25">
      <c r="A30" s="146"/>
      <c r="F30" s="146"/>
      <c r="I30" s="146"/>
      <c r="J30" s="146"/>
      <c r="K30" s="146"/>
      <c r="L30" s="146"/>
      <c r="M30" s="146"/>
      <c r="N30" s="146"/>
      <c r="P30" s="273">
        <f t="shared" si="1"/>
        <v>0</v>
      </c>
      <c r="Q30" s="146"/>
      <c r="R30" s="146">
        <f t="shared" si="3"/>
        <v>0</v>
      </c>
      <c r="S30" s="146"/>
      <c r="T30" s="270"/>
    </row>
    <row r="31" spans="1:20" x14ac:dyDescent="0.25">
      <c r="A31" s="146"/>
      <c r="B31" s="146"/>
      <c r="C31" s="146"/>
      <c r="D31" s="146"/>
      <c r="E31" s="146"/>
      <c r="F31" s="146"/>
      <c r="G31" s="146"/>
      <c r="H31" s="269"/>
      <c r="I31" s="146"/>
      <c r="J31" s="146"/>
      <c r="K31" s="146"/>
      <c r="L31" s="146"/>
      <c r="M31" s="146"/>
      <c r="N31" s="146"/>
      <c r="O31" s="146"/>
      <c r="P31" s="273">
        <f t="shared" si="1"/>
        <v>0</v>
      </c>
      <c r="Q31" s="146"/>
      <c r="R31" s="146">
        <f t="shared" si="3"/>
        <v>0</v>
      </c>
      <c r="S31" s="146"/>
      <c r="T31" s="270"/>
    </row>
    <row r="32" spans="1:20" x14ac:dyDescent="0.25">
      <c r="A32" s="146"/>
      <c r="B32" s="146"/>
      <c r="C32" s="146"/>
      <c r="D32" s="146"/>
      <c r="E32" s="146"/>
      <c r="F32" s="146"/>
      <c r="G32" s="146"/>
      <c r="H32" s="269"/>
      <c r="I32" s="146"/>
      <c r="J32" s="146"/>
      <c r="K32" s="146"/>
      <c r="L32" s="146"/>
      <c r="M32" s="146"/>
      <c r="N32" s="146"/>
      <c r="O32" s="146"/>
      <c r="P32" s="273">
        <f t="shared" si="1"/>
        <v>0</v>
      </c>
      <c r="Q32" s="146"/>
      <c r="R32" s="146">
        <f t="shared" si="3"/>
        <v>0</v>
      </c>
      <c r="S32" s="146"/>
      <c r="T32" s="270"/>
    </row>
    <row r="33" spans="1:20" x14ac:dyDescent="0.25">
      <c r="A33" s="146"/>
      <c r="B33" s="146"/>
      <c r="C33" s="146"/>
      <c r="D33" s="146"/>
      <c r="E33" s="146"/>
      <c r="F33" s="146"/>
      <c r="G33" s="146"/>
      <c r="H33" s="269"/>
      <c r="I33" s="146"/>
      <c r="J33" s="146"/>
      <c r="K33" s="146"/>
      <c r="L33" s="146"/>
      <c r="M33" s="146"/>
      <c r="N33" s="146"/>
      <c r="O33" s="146"/>
      <c r="P33" s="273">
        <f t="shared" si="1"/>
        <v>0</v>
      </c>
      <c r="Q33" s="146"/>
      <c r="R33" s="146">
        <f t="shared" si="3"/>
        <v>0</v>
      </c>
      <c r="S33" s="146"/>
      <c r="T33" s="270"/>
    </row>
    <row r="34" spans="1:20" x14ac:dyDescent="0.25">
      <c r="A34" s="146"/>
      <c r="B34" s="146"/>
      <c r="C34" s="146"/>
      <c r="D34" s="146"/>
      <c r="E34" s="146"/>
      <c r="F34" s="146"/>
      <c r="G34" s="146"/>
      <c r="H34" s="269"/>
      <c r="I34" s="146"/>
      <c r="J34" s="146"/>
      <c r="K34" s="146"/>
      <c r="L34" s="146"/>
      <c r="M34" s="146"/>
      <c r="N34" s="146"/>
      <c r="O34" s="146"/>
      <c r="P34" s="273">
        <f t="shared" si="1"/>
        <v>0</v>
      </c>
      <c r="Q34" s="146"/>
      <c r="R34" s="146">
        <f t="shared" si="3"/>
        <v>0</v>
      </c>
      <c r="S34" s="146"/>
      <c r="T34" s="270"/>
    </row>
    <row r="35" spans="1:20" x14ac:dyDescent="0.25">
      <c r="A35" s="146"/>
      <c r="B35" s="146"/>
      <c r="C35" s="146"/>
      <c r="D35" s="146"/>
      <c r="E35" s="146"/>
      <c r="F35" s="146"/>
      <c r="G35" s="146"/>
      <c r="H35" s="269"/>
      <c r="I35" s="146"/>
      <c r="J35" s="146"/>
      <c r="K35" s="146"/>
      <c r="L35" s="146"/>
      <c r="M35" s="146"/>
      <c r="N35" s="146"/>
      <c r="O35" s="146"/>
      <c r="P35" s="273">
        <f t="shared" si="1"/>
        <v>0</v>
      </c>
      <c r="Q35" s="146"/>
      <c r="R35" s="146">
        <f t="shared" si="3"/>
        <v>0</v>
      </c>
      <c r="S35" s="146"/>
      <c r="T35" s="270"/>
    </row>
    <row r="36" spans="1:20" x14ac:dyDescent="0.25">
      <c r="A36" s="146"/>
      <c r="B36" s="146"/>
      <c r="C36" s="146"/>
      <c r="D36" s="146"/>
      <c r="E36" s="146"/>
      <c r="F36" s="146"/>
      <c r="G36" s="146"/>
      <c r="H36" s="269"/>
      <c r="I36" s="146"/>
      <c r="J36" s="146"/>
      <c r="K36" s="146"/>
      <c r="L36" s="146"/>
      <c r="M36" s="146"/>
      <c r="N36" s="146"/>
      <c r="O36" s="146"/>
      <c r="P36" s="273">
        <f t="shared" si="1"/>
        <v>0</v>
      </c>
      <c r="Q36" s="146"/>
      <c r="R36" s="146">
        <f t="shared" si="3"/>
        <v>0</v>
      </c>
      <c r="S36" s="146"/>
      <c r="T36" s="270"/>
    </row>
    <row r="37" spans="1:20" x14ac:dyDescent="0.25">
      <c r="A37" s="240"/>
      <c r="B37" s="240"/>
      <c r="C37" s="240"/>
      <c r="D37" s="240"/>
      <c r="E37" s="240"/>
      <c r="F37" s="240"/>
      <c r="G37" s="240"/>
      <c r="H37" s="269"/>
      <c r="I37" s="240"/>
      <c r="J37" s="240"/>
      <c r="K37" s="240"/>
      <c r="L37" s="240"/>
      <c r="M37" s="240"/>
      <c r="N37" s="240"/>
      <c r="O37" s="240"/>
      <c r="P37" s="273">
        <f t="shared" si="1"/>
        <v>0</v>
      </c>
      <c r="Q37" s="240"/>
      <c r="R37" s="146">
        <f t="shared" si="3"/>
        <v>0</v>
      </c>
      <c r="S37" s="240"/>
      <c r="T37" s="270"/>
    </row>
    <row r="38" spans="1:20" x14ac:dyDescent="0.25">
      <c r="A38" s="240"/>
      <c r="B38" s="240"/>
      <c r="C38" s="240"/>
      <c r="D38" s="240"/>
      <c r="E38" s="240"/>
      <c r="F38" s="240"/>
      <c r="G38" s="240"/>
      <c r="H38" s="269"/>
      <c r="I38" s="240"/>
      <c r="J38" s="240"/>
      <c r="K38" s="240"/>
      <c r="L38" s="240"/>
      <c r="M38" s="240"/>
      <c r="N38" s="240"/>
      <c r="O38" s="240"/>
      <c r="P38" s="273">
        <f t="shared" si="1"/>
        <v>0</v>
      </c>
      <c r="Q38" s="240"/>
      <c r="R38" s="146">
        <f t="shared" si="3"/>
        <v>0</v>
      </c>
      <c r="S38" s="240"/>
      <c r="T38" s="270"/>
    </row>
    <row r="39" spans="1:20" x14ac:dyDescent="0.25">
      <c r="A39" s="240"/>
      <c r="B39" s="240"/>
      <c r="C39" s="240"/>
      <c r="D39" s="240"/>
      <c r="E39" s="240"/>
      <c r="F39" s="240"/>
      <c r="G39" s="240"/>
      <c r="H39" s="269"/>
      <c r="I39" s="240"/>
      <c r="J39" s="240"/>
      <c r="K39" s="240"/>
      <c r="L39" s="240"/>
      <c r="M39" s="240"/>
      <c r="N39" s="240"/>
      <c r="O39" s="240"/>
      <c r="P39" s="273">
        <f t="shared" si="1"/>
        <v>0</v>
      </c>
      <c r="Q39" s="240"/>
      <c r="R39" s="146">
        <f t="shared" si="3"/>
        <v>0</v>
      </c>
      <c r="S39" s="240"/>
      <c r="T39" s="270"/>
    </row>
    <row r="40" spans="1:20" x14ac:dyDescent="0.25">
      <c r="A40" s="240"/>
      <c r="B40" s="240"/>
      <c r="C40" s="240"/>
      <c r="D40" s="240"/>
      <c r="E40" s="240"/>
      <c r="F40" s="240"/>
      <c r="G40" s="240"/>
      <c r="H40" s="269"/>
      <c r="I40" s="240"/>
      <c r="J40" s="240"/>
      <c r="K40" s="240"/>
      <c r="L40" s="240"/>
      <c r="M40" s="240"/>
      <c r="N40" s="240"/>
      <c r="O40" s="240"/>
      <c r="P40" s="273">
        <f t="shared" si="1"/>
        <v>0</v>
      </c>
      <c r="Q40" s="240"/>
      <c r="R40" s="146">
        <f t="shared" si="3"/>
        <v>0</v>
      </c>
      <c r="S40" s="240"/>
      <c r="T40" s="270"/>
    </row>
    <row r="41" spans="1:20" x14ac:dyDescent="0.25">
      <c r="A41" s="240"/>
      <c r="B41" s="240"/>
      <c r="C41" s="240"/>
      <c r="D41" s="240"/>
      <c r="E41" s="240"/>
      <c r="F41" s="240"/>
      <c r="G41" s="240"/>
      <c r="H41" s="269"/>
      <c r="I41" s="240"/>
      <c r="J41" s="240"/>
      <c r="K41" s="240"/>
      <c r="L41" s="240"/>
      <c r="M41" s="240"/>
      <c r="N41" s="240"/>
      <c r="O41" s="240"/>
      <c r="P41" s="273">
        <f t="shared" si="1"/>
        <v>0</v>
      </c>
      <c r="Q41" s="240"/>
      <c r="R41" s="146">
        <f t="shared" si="3"/>
        <v>0</v>
      </c>
      <c r="S41" s="240"/>
      <c r="T41" s="270"/>
    </row>
    <row r="42" spans="1:20" x14ac:dyDescent="0.25">
      <c r="A42" s="240"/>
      <c r="B42" s="240"/>
      <c r="C42" s="240"/>
      <c r="D42" s="240"/>
      <c r="E42" s="240"/>
      <c r="F42" s="240"/>
      <c r="G42" s="240"/>
      <c r="H42" s="269"/>
      <c r="I42" s="240"/>
      <c r="J42" s="240"/>
      <c r="K42" s="240"/>
      <c r="L42" s="240"/>
      <c r="M42" s="240"/>
      <c r="N42" s="240"/>
      <c r="O42" s="240"/>
      <c r="P42" s="273">
        <f t="shared" si="1"/>
        <v>0</v>
      </c>
      <c r="Q42" s="240"/>
      <c r="R42" s="146">
        <f t="shared" si="3"/>
        <v>0</v>
      </c>
      <c r="S42" s="240"/>
      <c r="T42" s="270"/>
    </row>
    <row r="43" spans="1:20" x14ac:dyDescent="0.25">
      <c r="A43" s="240"/>
      <c r="B43" s="240"/>
      <c r="C43" s="240"/>
      <c r="D43" s="240"/>
      <c r="E43" s="240"/>
      <c r="F43" s="240"/>
      <c r="G43" s="240"/>
      <c r="H43" s="269"/>
      <c r="I43" s="240"/>
      <c r="J43" s="240"/>
      <c r="K43" s="240"/>
      <c r="L43" s="240"/>
      <c r="M43" s="240"/>
      <c r="N43" s="240"/>
      <c r="O43" s="240"/>
      <c r="P43" s="273">
        <f t="shared" si="1"/>
        <v>0</v>
      </c>
      <c r="Q43" s="240"/>
      <c r="R43" s="146">
        <f t="shared" si="3"/>
        <v>0</v>
      </c>
      <c r="S43" s="240"/>
      <c r="T43" s="270"/>
    </row>
    <row r="44" spans="1:20" x14ac:dyDescent="0.25">
      <c r="A44" s="240"/>
      <c r="B44" s="240"/>
      <c r="C44" s="240"/>
      <c r="D44" s="240"/>
      <c r="E44" s="240"/>
      <c r="F44" s="240"/>
      <c r="G44" s="240"/>
      <c r="H44" s="269"/>
      <c r="I44" s="240"/>
      <c r="J44" s="240"/>
      <c r="K44" s="240"/>
      <c r="L44" s="240"/>
      <c r="M44" s="240"/>
      <c r="N44" s="240"/>
      <c r="O44" s="240"/>
      <c r="P44" s="273">
        <f t="shared" si="1"/>
        <v>0</v>
      </c>
      <c r="Q44" s="240"/>
      <c r="R44" s="146">
        <f t="shared" si="3"/>
        <v>0</v>
      </c>
      <c r="S44" s="240"/>
      <c r="T44" s="270"/>
    </row>
    <row r="45" spans="1:20" x14ac:dyDescent="0.25">
      <c r="A45" s="240"/>
      <c r="B45" s="240"/>
      <c r="C45" s="240"/>
      <c r="D45" s="240"/>
      <c r="E45" s="240"/>
      <c r="F45" s="240"/>
      <c r="G45" s="240"/>
      <c r="H45" s="269"/>
      <c r="I45" s="240"/>
      <c r="J45" s="240"/>
      <c r="K45" s="240"/>
      <c r="L45" s="240"/>
      <c r="M45" s="240"/>
      <c r="N45" s="240"/>
      <c r="O45" s="240"/>
      <c r="P45" s="273">
        <f t="shared" si="1"/>
        <v>0</v>
      </c>
      <c r="Q45" s="240"/>
      <c r="R45" s="146">
        <f t="shared" si="3"/>
        <v>0</v>
      </c>
      <c r="S45" s="240"/>
      <c r="T45" s="270"/>
    </row>
    <row r="46" spans="1:20" x14ac:dyDescent="0.25">
      <c r="A46" s="240"/>
      <c r="B46" s="240"/>
      <c r="C46" s="240"/>
      <c r="D46" s="240"/>
      <c r="E46" s="240"/>
      <c r="F46" s="240"/>
      <c r="G46" s="240"/>
      <c r="H46" s="269"/>
      <c r="I46" s="240"/>
      <c r="J46" s="240"/>
      <c r="K46" s="240"/>
      <c r="L46" s="240"/>
      <c r="M46" s="240"/>
      <c r="N46" s="240"/>
      <c r="O46" s="240"/>
      <c r="P46" s="273">
        <f t="shared" si="1"/>
        <v>0</v>
      </c>
      <c r="Q46" s="240"/>
      <c r="R46" s="146">
        <f t="shared" si="3"/>
        <v>0</v>
      </c>
      <c r="S46" s="240"/>
      <c r="T46" s="270"/>
    </row>
    <row r="47" spans="1:20" x14ac:dyDescent="0.25">
      <c r="A47" s="240"/>
      <c r="B47" s="240"/>
      <c r="C47" s="240"/>
      <c r="D47" s="240"/>
      <c r="E47" s="240"/>
      <c r="F47" s="240"/>
      <c r="G47" s="240"/>
      <c r="H47" s="269"/>
      <c r="I47" s="240"/>
      <c r="J47" s="240"/>
      <c r="K47" s="240"/>
      <c r="L47" s="240"/>
      <c r="M47" s="240"/>
      <c r="N47" s="240"/>
      <c r="O47" s="240"/>
      <c r="P47" s="273">
        <f t="shared" si="1"/>
        <v>0</v>
      </c>
      <c r="Q47" s="240"/>
      <c r="R47" s="146">
        <f t="shared" si="3"/>
        <v>0</v>
      </c>
      <c r="S47" s="240"/>
      <c r="T47" s="270"/>
    </row>
    <row r="48" spans="1:20" x14ac:dyDescent="0.25">
      <c r="A48" s="240"/>
      <c r="B48" s="240"/>
      <c r="C48" s="240"/>
      <c r="D48" s="240"/>
      <c r="E48" s="240"/>
      <c r="F48" s="240"/>
      <c r="G48" s="240"/>
      <c r="H48" s="269"/>
      <c r="I48" s="240"/>
      <c r="J48" s="240"/>
      <c r="K48" s="240"/>
      <c r="L48" s="240"/>
      <c r="M48" s="240"/>
      <c r="N48" s="240"/>
      <c r="O48" s="240"/>
      <c r="P48" s="273">
        <f t="shared" si="1"/>
        <v>0</v>
      </c>
      <c r="Q48" s="240"/>
      <c r="R48" s="146">
        <f t="shared" si="3"/>
        <v>0</v>
      </c>
      <c r="S48" s="240"/>
      <c r="T48" s="270"/>
    </row>
    <row r="49" spans="1:20" x14ac:dyDescent="0.25">
      <c r="A49" s="240"/>
      <c r="B49" s="240"/>
      <c r="C49" s="240"/>
      <c r="D49" s="240"/>
      <c r="E49" s="240"/>
      <c r="F49" s="240"/>
      <c r="G49" s="240"/>
      <c r="H49" s="269"/>
      <c r="I49" s="240"/>
      <c r="J49" s="240"/>
      <c r="K49" s="240"/>
      <c r="L49" s="240"/>
      <c r="M49" s="240"/>
      <c r="N49" s="240"/>
      <c r="O49" s="240"/>
      <c r="P49" s="273">
        <f t="shared" si="1"/>
        <v>0</v>
      </c>
      <c r="Q49" s="240"/>
      <c r="R49" s="146">
        <f t="shared" si="3"/>
        <v>0</v>
      </c>
      <c r="S49" s="240"/>
      <c r="T49" s="270"/>
    </row>
    <row r="50" spans="1:20" x14ac:dyDescent="0.25">
      <c r="A50" s="240"/>
      <c r="B50" s="240"/>
      <c r="C50" s="240"/>
      <c r="D50" s="240"/>
      <c r="E50" s="240"/>
      <c r="F50" s="240"/>
      <c r="G50" s="240"/>
      <c r="H50" s="269"/>
      <c r="I50" s="240"/>
      <c r="J50" s="240"/>
      <c r="K50" s="240"/>
      <c r="L50" s="240"/>
      <c r="M50" s="240"/>
      <c r="N50" s="240"/>
      <c r="O50" s="240"/>
      <c r="P50" s="273">
        <f t="shared" si="1"/>
        <v>0</v>
      </c>
      <c r="Q50" s="240"/>
      <c r="R50" s="146">
        <f t="shared" si="3"/>
        <v>0</v>
      </c>
      <c r="S50" s="240"/>
      <c r="T50" s="270"/>
    </row>
    <row r="51" spans="1:20" x14ac:dyDescent="0.25">
      <c r="A51" s="240"/>
      <c r="B51" s="240"/>
      <c r="C51" s="240"/>
      <c r="D51" s="240"/>
      <c r="E51" s="240"/>
      <c r="F51" s="240"/>
      <c r="G51" s="240"/>
      <c r="H51" s="269"/>
      <c r="I51" s="240"/>
      <c r="J51" s="240"/>
      <c r="K51" s="240"/>
      <c r="L51" s="240"/>
      <c r="M51" s="240"/>
      <c r="N51" s="240"/>
      <c r="O51" s="240"/>
      <c r="P51" s="273">
        <f t="shared" si="1"/>
        <v>0</v>
      </c>
      <c r="Q51" s="240"/>
      <c r="R51" s="146">
        <f t="shared" si="3"/>
        <v>0</v>
      </c>
      <c r="S51" s="240"/>
      <c r="T51" s="270"/>
    </row>
    <row r="52" spans="1:20" x14ac:dyDescent="0.25">
      <c r="A52" s="240"/>
      <c r="B52" s="240"/>
      <c r="C52" s="240"/>
      <c r="D52" s="240"/>
      <c r="E52" s="240"/>
      <c r="F52" s="240"/>
      <c r="G52" s="240"/>
      <c r="H52" s="269"/>
      <c r="I52" s="240"/>
      <c r="J52" s="240"/>
      <c r="K52" s="240"/>
      <c r="L52" s="240"/>
      <c r="M52" s="240"/>
      <c r="N52" s="240"/>
      <c r="O52" s="240"/>
      <c r="P52" s="273">
        <f t="shared" si="1"/>
        <v>0</v>
      </c>
      <c r="Q52" s="240"/>
      <c r="R52" s="146">
        <f t="shared" si="3"/>
        <v>0</v>
      </c>
      <c r="S52" s="240"/>
      <c r="T52" s="270"/>
    </row>
    <row r="53" spans="1:20" x14ac:dyDescent="0.25">
      <c r="A53" s="240"/>
      <c r="B53" s="240"/>
      <c r="C53" s="240"/>
      <c r="D53" s="240"/>
      <c r="E53" s="240"/>
      <c r="F53" s="240"/>
      <c r="G53" s="240"/>
      <c r="H53" s="269"/>
      <c r="I53" s="240"/>
      <c r="J53" s="240"/>
      <c r="K53" s="240"/>
      <c r="L53" s="240"/>
      <c r="M53" s="240"/>
      <c r="N53" s="240"/>
      <c r="O53" s="240"/>
      <c r="P53" s="273">
        <f t="shared" si="1"/>
        <v>0</v>
      </c>
      <c r="Q53" s="240"/>
      <c r="R53" s="146">
        <f t="shared" si="3"/>
        <v>0</v>
      </c>
      <c r="S53" s="240"/>
      <c r="T53" s="270"/>
    </row>
    <row r="54" spans="1:20" x14ac:dyDescent="0.25">
      <c r="A54" s="240"/>
      <c r="B54" s="240"/>
      <c r="C54" s="240"/>
      <c r="D54" s="240"/>
      <c r="E54" s="240"/>
      <c r="F54" s="240"/>
      <c r="G54" s="240"/>
      <c r="H54" s="269"/>
      <c r="I54" s="240"/>
      <c r="J54" s="240"/>
      <c r="K54" s="240"/>
      <c r="L54" s="240"/>
      <c r="M54" s="240"/>
      <c r="N54" s="240"/>
      <c r="O54" s="240"/>
      <c r="P54" s="273">
        <f t="shared" si="1"/>
        <v>0</v>
      </c>
      <c r="Q54" s="240"/>
      <c r="R54" s="146">
        <f t="shared" si="3"/>
        <v>0</v>
      </c>
      <c r="S54" s="240"/>
      <c r="T54" s="270"/>
    </row>
    <row r="55" spans="1:20" x14ac:dyDescent="0.25">
      <c r="A55" s="240"/>
      <c r="B55" s="240"/>
      <c r="C55" s="240"/>
      <c r="D55" s="240"/>
      <c r="E55" s="240"/>
      <c r="F55" s="240"/>
      <c r="G55" s="240"/>
      <c r="H55" s="269"/>
      <c r="I55" s="240"/>
      <c r="J55" s="240"/>
      <c r="K55" s="240"/>
      <c r="L55" s="240"/>
      <c r="M55" s="240"/>
      <c r="N55" s="240"/>
      <c r="O55" s="240"/>
      <c r="P55" s="273">
        <f t="shared" si="1"/>
        <v>0</v>
      </c>
      <c r="Q55" s="240"/>
      <c r="R55" s="146">
        <f t="shared" si="3"/>
        <v>0</v>
      </c>
      <c r="S55" s="240"/>
      <c r="T55" s="270"/>
    </row>
    <row r="56" spans="1:20" x14ac:dyDescent="0.25">
      <c r="A56" s="240"/>
      <c r="B56" s="240"/>
      <c r="C56" s="240"/>
      <c r="D56" s="240"/>
      <c r="E56" s="240"/>
      <c r="F56" s="240"/>
      <c r="G56" s="240"/>
      <c r="H56" s="269"/>
      <c r="I56" s="240"/>
      <c r="J56" s="240"/>
      <c r="K56" s="240"/>
      <c r="L56" s="240"/>
      <c r="M56" s="240"/>
      <c r="N56" s="240"/>
      <c r="O56" s="240"/>
      <c r="P56" s="273">
        <f t="shared" si="1"/>
        <v>0</v>
      </c>
      <c r="Q56" s="240"/>
      <c r="R56" s="146">
        <f t="shared" si="3"/>
        <v>0</v>
      </c>
      <c r="S56" s="240"/>
      <c r="T56" s="270"/>
    </row>
    <row r="57" spans="1:20" x14ac:dyDescent="0.25">
      <c r="A57" s="240"/>
      <c r="B57" s="240"/>
      <c r="C57" s="240"/>
      <c r="D57" s="240"/>
      <c r="E57" s="240"/>
      <c r="F57" s="240"/>
      <c r="G57" s="240"/>
      <c r="H57" s="269"/>
      <c r="I57" s="240"/>
      <c r="J57" s="240"/>
      <c r="K57" s="240"/>
      <c r="L57" s="240"/>
      <c r="M57" s="240"/>
      <c r="N57" s="240"/>
      <c r="O57" s="240"/>
      <c r="P57" s="273">
        <f t="shared" si="1"/>
        <v>0</v>
      </c>
      <c r="Q57" s="240"/>
      <c r="R57" s="146">
        <f t="shared" si="3"/>
        <v>0</v>
      </c>
      <c r="S57" s="240"/>
      <c r="T57" s="270"/>
    </row>
    <row r="58" spans="1:20" x14ac:dyDescent="0.25">
      <c r="A58" s="240"/>
      <c r="B58" s="240"/>
      <c r="C58" s="240"/>
      <c r="D58" s="240"/>
      <c r="E58" s="240"/>
      <c r="F58" s="240"/>
      <c r="G58" s="240"/>
      <c r="H58" s="269"/>
      <c r="I58" s="240"/>
      <c r="J58" s="240"/>
      <c r="K58" s="240"/>
      <c r="L58" s="240"/>
      <c r="M58" s="240"/>
      <c r="N58" s="240"/>
      <c r="O58" s="240"/>
      <c r="P58" s="273">
        <f t="shared" si="1"/>
        <v>0</v>
      </c>
      <c r="Q58" s="240"/>
      <c r="R58" s="146">
        <f t="shared" si="3"/>
        <v>0</v>
      </c>
      <c r="S58" s="240"/>
      <c r="T58" s="270"/>
    </row>
    <row r="59" spans="1:20" x14ac:dyDescent="0.25">
      <c r="A59" s="240"/>
      <c r="B59" s="240"/>
      <c r="C59" s="240"/>
      <c r="D59" s="240"/>
      <c r="E59" s="240"/>
      <c r="F59" s="240"/>
      <c r="G59" s="240"/>
      <c r="H59" s="269"/>
      <c r="I59" s="240"/>
      <c r="J59" s="240"/>
      <c r="K59" s="240"/>
      <c r="L59" s="240"/>
      <c r="M59" s="240"/>
      <c r="N59" s="240"/>
      <c r="O59" s="240"/>
      <c r="P59" s="273">
        <f t="shared" si="1"/>
        <v>0</v>
      </c>
      <c r="Q59" s="240"/>
      <c r="R59" s="146">
        <f t="shared" si="3"/>
        <v>0</v>
      </c>
      <c r="S59" s="240"/>
      <c r="T59" s="270"/>
    </row>
    <row r="60" spans="1:20" x14ac:dyDescent="0.25">
      <c r="A60" s="240"/>
      <c r="B60" s="240"/>
      <c r="C60" s="240"/>
      <c r="D60" s="240"/>
      <c r="E60" s="240"/>
      <c r="F60" s="240"/>
      <c r="G60" s="240"/>
      <c r="H60" s="269"/>
      <c r="I60" s="240"/>
      <c r="J60" s="240"/>
      <c r="K60" s="240"/>
      <c r="L60" s="240"/>
      <c r="M60" s="240"/>
      <c r="N60" s="240"/>
      <c r="O60" s="240"/>
      <c r="P60" s="273">
        <f t="shared" si="1"/>
        <v>0</v>
      </c>
      <c r="Q60" s="240"/>
      <c r="R60" s="146">
        <f t="shared" si="3"/>
        <v>0</v>
      </c>
      <c r="S60" s="240"/>
      <c r="T60" s="270"/>
    </row>
    <row r="61" spans="1:20" x14ac:dyDescent="0.25">
      <c r="A61" s="240"/>
      <c r="B61" s="240"/>
      <c r="C61" s="240"/>
      <c r="D61" s="240"/>
      <c r="E61" s="240"/>
      <c r="F61" s="240"/>
      <c r="G61" s="240"/>
      <c r="H61" s="269"/>
      <c r="I61" s="240"/>
      <c r="J61" s="240"/>
      <c r="K61" s="240"/>
      <c r="L61" s="240"/>
      <c r="M61" s="240"/>
      <c r="N61" s="240"/>
      <c r="O61" s="240"/>
      <c r="P61" s="273">
        <f t="shared" si="1"/>
        <v>0</v>
      </c>
      <c r="Q61" s="240"/>
      <c r="R61" s="146">
        <f t="shared" si="3"/>
        <v>0</v>
      </c>
      <c r="S61" s="240"/>
      <c r="T61" s="270"/>
    </row>
    <row r="62" spans="1:20" x14ac:dyDescent="0.25">
      <c r="A62" s="240"/>
      <c r="B62" s="240"/>
      <c r="C62" s="240"/>
      <c r="D62" s="240"/>
      <c r="E62" s="240"/>
      <c r="F62" s="240"/>
      <c r="G62" s="240"/>
      <c r="H62" s="269"/>
      <c r="I62" s="240"/>
      <c r="J62" s="240"/>
      <c r="K62" s="240"/>
      <c r="L62" s="240"/>
      <c r="M62" s="240"/>
      <c r="N62" s="240"/>
      <c r="O62" s="240"/>
      <c r="P62" s="273">
        <f t="shared" si="1"/>
        <v>0</v>
      </c>
      <c r="Q62" s="240"/>
      <c r="R62" s="146">
        <f t="shared" si="3"/>
        <v>0</v>
      </c>
      <c r="S62" s="240"/>
      <c r="T62" s="270"/>
    </row>
    <row r="63" spans="1:20" x14ac:dyDescent="0.25">
      <c r="A63" s="240"/>
      <c r="B63" s="240"/>
      <c r="C63" s="240"/>
      <c r="D63" s="240"/>
      <c r="E63" s="240"/>
      <c r="F63" s="240"/>
      <c r="G63" s="240"/>
      <c r="H63" s="269"/>
      <c r="I63" s="240"/>
      <c r="J63" s="240"/>
      <c r="K63" s="240"/>
      <c r="L63" s="240"/>
      <c r="M63" s="240"/>
      <c r="N63" s="240"/>
      <c r="O63" s="240"/>
      <c r="P63" s="273">
        <f t="shared" si="1"/>
        <v>0</v>
      </c>
      <c r="Q63" s="240"/>
      <c r="R63" s="146">
        <f t="shared" si="3"/>
        <v>0</v>
      </c>
      <c r="S63" s="240"/>
      <c r="T63" s="270"/>
    </row>
    <row r="64" spans="1:20" x14ac:dyDescent="0.25">
      <c r="A64" s="240"/>
      <c r="B64" s="240"/>
      <c r="C64" s="240"/>
      <c r="D64" s="240"/>
      <c r="E64" s="240"/>
      <c r="F64" s="240"/>
      <c r="G64" s="240"/>
      <c r="H64" s="269"/>
      <c r="I64" s="240"/>
      <c r="J64" s="240"/>
      <c r="K64" s="240"/>
      <c r="L64" s="240"/>
      <c r="M64" s="240"/>
      <c r="N64" s="240"/>
      <c r="O64" s="240"/>
      <c r="P64" s="273">
        <f t="shared" si="1"/>
        <v>0</v>
      </c>
      <c r="Q64" s="240"/>
      <c r="R64" s="146">
        <f t="shared" si="3"/>
        <v>0</v>
      </c>
      <c r="S64" s="240"/>
      <c r="T64" s="270"/>
    </row>
    <row r="65" spans="1:20" x14ac:dyDescent="0.25">
      <c r="A65" s="240"/>
      <c r="B65" s="240"/>
      <c r="C65" s="240"/>
      <c r="D65" s="240"/>
      <c r="E65" s="240"/>
      <c r="F65" s="240"/>
      <c r="G65" s="240"/>
      <c r="H65" s="269"/>
      <c r="I65" s="240"/>
      <c r="J65" s="240"/>
      <c r="K65" s="240"/>
      <c r="L65" s="240"/>
      <c r="M65" s="240"/>
      <c r="N65" s="240"/>
      <c r="O65" s="240"/>
      <c r="P65" s="273">
        <f t="shared" si="1"/>
        <v>0</v>
      </c>
      <c r="Q65" s="240"/>
      <c r="R65" s="146">
        <f t="shared" si="3"/>
        <v>0</v>
      </c>
      <c r="S65" s="240"/>
      <c r="T65" s="270"/>
    </row>
    <row r="66" spans="1:20" x14ac:dyDescent="0.25">
      <c r="A66" s="240"/>
      <c r="B66" s="240"/>
      <c r="C66" s="240"/>
      <c r="D66" s="240"/>
      <c r="E66" s="240"/>
      <c r="F66" s="240"/>
      <c r="G66" s="240"/>
      <c r="H66" s="269"/>
      <c r="I66" s="240"/>
      <c r="J66" s="240"/>
      <c r="K66" s="240"/>
      <c r="L66" s="240"/>
      <c r="M66" s="240"/>
      <c r="N66" s="240"/>
      <c r="O66" s="240"/>
      <c r="P66" s="273">
        <f t="shared" si="1"/>
        <v>0</v>
      </c>
      <c r="Q66" s="240"/>
      <c r="R66" s="146">
        <f t="shared" si="3"/>
        <v>0</v>
      </c>
      <c r="S66" s="240"/>
      <c r="T66" s="270"/>
    </row>
    <row r="67" spans="1:20" x14ac:dyDescent="0.25">
      <c r="A67" s="240"/>
      <c r="B67" s="240"/>
      <c r="C67" s="240"/>
      <c r="D67" s="240"/>
      <c r="E67" s="240"/>
      <c r="F67" s="240"/>
      <c r="G67" s="240"/>
      <c r="H67" s="269"/>
      <c r="I67" s="240"/>
      <c r="J67" s="240"/>
      <c r="K67" s="240"/>
      <c r="L67" s="240"/>
      <c r="M67" s="240"/>
      <c r="N67" s="240"/>
      <c r="O67" s="240"/>
      <c r="P67" s="273">
        <f t="shared" si="1"/>
        <v>0</v>
      </c>
      <c r="Q67" s="240"/>
      <c r="R67" s="146">
        <f t="shared" si="3"/>
        <v>0</v>
      </c>
      <c r="S67" s="240"/>
      <c r="T67" s="270"/>
    </row>
    <row r="68" spans="1:20" x14ac:dyDescent="0.25">
      <c r="A68" s="240"/>
      <c r="B68" s="240"/>
      <c r="C68" s="240"/>
      <c r="D68" s="240"/>
      <c r="E68" s="240"/>
      <c r="F68" s="240"/>
      <c r="G68" s="240"/>
      <c r="H68" s="269"/>
      <c r="I68" s="240"/>
      <c r="J68" s="240"/>
      <c r="K68" s="240"/>
      <c r="L68" s="240"/>
      <c r="M68" s="240"/>
      <c r="N68" s="240"/>
      <c r="O68" s="240"/>
      <c r="P68" s="273">
        <f t="shared" si="1"/>
        <v>0</v>
      </c>
      <c r="Q68" s="240"/>
      <c r="R68" s="146">
        <f t="shared" si="3"/>
        <v>0</v>
      </c>
      <c r="S68" s="240"/>
      <c r="T68" s="270"/>
    </row>
    <row r="69" spans="1:20" x14ac:dyDescent="0.25">
      <c r="A69" s="240"/>
      <c r="B69" s="240"/>
      <c r="C69" s="240"/>
      <c r="D69" s="240"/>
      <c r="E69" s="240"/>
      <c r="F69" s="240"/>
      <c r="G69" s="240"/>
      <c r="H69" s="269"/>
      <c r="I69" s="240"/>
      <c r="J69" s="240"/>
      <c r="K69" s="240"/>
      <c r="L69" s="240"/>
      <c r="M69" s="240"/>
      <c r="N69" s="240"/>
      <c r="O69" s="240"/>
      <c r="P69" s="273">
        <f t="shared" si="1"/>
        <v>0</v>
      </c>
      <c r="Q69" s="240"/>
      <c r="R69" s="146">
        <f t="shared" si="3"/>
        <v>0</v>
      </c>
      <c r="S69" s="240"/>
      <c r="T69" s="270"/>
    </row>
    <row r="70" spans="1:20" x14ac:dyDescent="0.25">
      <c r="A70" s="240"/>
      <c r="B70" s="240"/>
      <c r="C70" s="240"/>
      <c r="D70" s="240"/>
      <c r="E70" s="240"/>
      <c r="F70" s="240"/>
      <c r="G70" s="240"/>
      <c r="H70" s="269"/>
      <c r="I70" s="240"/>
      <c r="J70" s="240"/>
      <c r="K70" s="240"/>
      <c r="L70" s="240"/>
      <c r="M70" s="240"/>
      <c r="N70" s="240"/>
      <c r="O70" s="240"/>
      <c r="P70" s="273">
        <f t="shared" si="1"/>
        <v>0</v>
      </c>
      <c r="Q70" s="240"/>
      <c r="R70" s="146">
        <f t="shared" si="3"/>
        <v>0</v>
      </c>
      <c r="S70" s="240"/>
      <c r="T70" s="270"/>
    </row>
    <row r="71" spans="1:20" x14ac:dyDescent="0.25">
      <c r="A71" s="240"/>
      <c r="B71" s="240"/>
      <c r="C71" s="240"/>
      <c r="D71" s="240"/>
      <c r="E71" s="240"/>
      <c r="F71" s="240"/>
      <c r="G71" s="240"/>
      <c r="H71" s="269"/>
      <c r="I71" s="240"/>
      <c r="J71" s="240"/>
      <c r="K71" s="240"/>
      <c r="L71" s="240"/>
      <c r="M71" s="240"/>
      <c r="N71" s="240"/>
      <c r="O71" s="240"/>
      <c r="P71" s="273">
        <f t="shared" si="1"/>
        <v>0</v>
      </c>
      <c r="Q71" s="240"/>
      <c r="R71" s="146">
        <f t="shared" si="3"/>
        <v>0</v>
      </c>
      <c r="S71" s="240"/>
      <c r="T71" s="270"/>
    </row>
    <row r="72" spans="1:20" x14ac:dyDescent="0.25">
      <c r="A72" s="240"/>
      <c r="B72" s="240"/>
      <c r="C72" s="240"/>
      <c r="D72" s="240"/>
      <c r="E72" s="240"/>
      <c r="F72" s="240"/>
      <c r="G72" s="240"/>
      <c r="H72" s="269"/>
      <c r="I72" s="240"/>
      <c r="J72" s="240"/>
      <c r="K72" s="240"/>
      <c r="L72" s="240"/>
      <c r="M72" s="240"/>
      <c r="N72" s="240"/>
      <c r="O72" s="240"/>
      <c r="P72" s="273">
        <f t="shared" si="1"/>
        <v>0</v>
      </c>
      <c r="Q72" s="240"/>
      <c r="R72" s="146">
        <f t="shared" si="3"/>
        <v>0</v>
      </c>
      <c r="S72" s="240"/>
      <c r="T72" s="270"/>
    </row>
    <row r="73" spans="1:20" x14ac:dyDescent="0.25">
      <c r="A73" s="240"/>
      <c r="B73" s="240"/>
      <c r="C73" s="240"/>
      <c r="D73" s="240"/>
      <c r="E73" s="240"/>
      <c r="F73" s="240"/>
      <c r="G73" s="240"/>
      <c r="H73" s="269"/>
      <c r="I73" s="240"/>
      <c r="J73" s="240"/>
      <c r="K73" s="240"/>
      <c r="L73" s="240"/>
      <c r="M73" s="240"/>
      <c r="N73" s="240"/>
      <c r="O73" s="240"/>
      <c r="P73" s="273">
        <f t="shared" si="1"/>
        <v>0</v>
      </c>
      <c r="Q73" s="240"/>
      <c r="R73" s="146">
        <f t="shared" si="3"/>
        <v>0</v>
      </c>
      <c r="S73" s="240"/>
      <c r="T73" s="270"/>
    </row>
    <row r="74" spans="1:20" x14ac:dyDescent="0.25">
      <c r="A74" s="240"/>
      <c r="B74" s="240"/>
      <c r="C74" s="240"/>
      <c r="D74" s="240"/>
      <c r="E74" s="240"/>
      <c r="F74" s="240"/>
      <c r="G74" s="240"/>
      <c r="H74" s="269"/>
      <c r="I74" s="240"/>
      <c r="J74" s="240"/>
      <c r="K74" s="240"/>
      <c r="L74" s="240"/>
      <c r="M74" s="240"/>
      <c r="N74" s="240"/>
      <c r="O74" s="240"/>
      <c r="P74" s="273">
        <f t="shared" si="1"/>
        <v>0</v>
      </c>
      <c r="Q74" s="240"/>
      <c r="R74" s="146">
        <f t="shared" si="3"/>
        <v>0</v>
      </c>
      <c r="S74" s="240"/>
      <c r="T74" s="270"/>
    </row>
    <row r="75" spans="1:20" x14ac:dyDescent="0.25">
      <c r="A75" s="240"/>
      <c r="B75" s="240"/>
      <c r="C75" s="240"/>
      <c r="D75" s="240"/>
      <c r="E75" s="240"/>
      <c r="F75" s="240"/>
      <c r="G75" s="240"/>
      <c r="H75" s="269"/>
      <c r="I75" s="240"/>
      <c r="J75" s="240"/>
      <c r="K75" s="240"/>
      <c r="L75" s="240"/>
      <c r="M75" s="240"/>
      <c r="N75" s="240"/>
      <c r="O75" s="240"/>
      <c r="P75" s="273">
        <f t="shared" si="1"/>
        <v>0</v>
      </c>
      <c r="Q75" s="240"/>
      <c r="R75" s="146">
        <f t="shared" si="3"/>
        <v>0</v>
      </c>
      <c r="S75" s="240"/>
      <c r="T75" s="270"/>
    </row>
    <row r="76" spans="1:20" x14ac:dyDescent="0.25">
      <c r="A76" s="240"/>
      <c r="B76" s="240"/>
      <c r="C76" s="240"/>
      <c r="D76" s="240"/>
      <c r="E76" s="240"/>
      <c r="F76" s="240"/>
      <c r="G76" s="240"/>
      <c r="H76" s="269"/>
      <c r="I76" s="240"/>
      <c r="J76" s="240"/>
      <c r="K76" s="240"/>
      <c r="L76" s="240"/>
      <c r="M76" s="240"/>
      <c r="N76" s="240"/>
      <c r="O76" s="240"/>
      <c r="P76" s="273">
        <f t="shared" si="1"/>
        <v>0</v>
      </c>
      <c r="Q76" s="240"/>
      <c r="R76" s="146">
        <f t="shared" si="3"/>
        <v>0</v>
      </c>
      <c r="S76" s="240"/>
      <c r="T76" s="270"/>
    </row>
    <row r="77" spans="1:20" x14ac:dyDescent="0.25">
      <c r="A77" s="240"/>
      <c r="B77" s="240"/>
      <c r="C77" s="240"/>
      <c r="D77" s="240"/>
      <c r="E77" s="240"/>
      <c r="F77" s="240"/>
      <c r="G77" s="240"/>
      <c r="H77" s="269"/>
      <c r="I77" s="240"/>
      <c r="J77" s="240"/>
      <c r="K77" s="240"/>
      <c r="L77" s="240"/>
      <c r="M77" s="240"/>
      <c r="N77" s="240"/>
      <c r="O77" s="240"/>
      <c r="P77" s="273">
        <f t="shared" ref="P77:P140" si="4">SUM(I77:O77)</f>
        <v>0</v>
      </c>
      <c r="Q77" s="240"/>
      <c r="R77" s="146">
        <f t="shared" si="3"/>
        <v>0</v>
      </c>
      <c r="S77" s="240"/>
      <c r="T77" s="270"/>
    </row>
    <row r="78" spans="1:20" x14ac:dyDescent="0.25">
      <c r="A78" s="240"/>
      <c r="B78" s="240"/>
      <c r="C78" s="240"/>
      <c r="D78" s="240"/>
      <c r="E78" s="240"/>
      <c r="F78" s="240"/>
      <c r="G78" s="240"/>
      <c r="H78" s="269"/>
      <c r="I78" s="240"/>
      <c r="J78" s="240"/>
      <c r="K78" s="240"/>
      <c r="L78" s="240"/>
      <c r="M78" s="240"/>
      <c r="N78" s="240"/>
      <c r="O78" s="240"/>
      <c r="P78" s="273">
        <f t="shared" si="4"/>
        <v>0</v>
      </c>
      <c r="Q78" s="240"/>
      <c r="R78" s="146">
        <f t="shared" si="3"/>
        <v>0</v>
      </c>
      <c r="S78" s="240"/>
      <c r="T78" s="270"/>
    </row>
    <row r="79" spans="1:20" x14ac:dyDescent="0.25">
      <c r="A79" s="240"/>
      <c r="B79" s="240"/>
      <c r="C79" s="240"/>
      <c r="D79" s="240"/>
      <c r="E79" s="240"/>
      <c r="F79" s="240"/>
      <c r="G79" s="240"/>
      <c r="H79" s="269"/>
      <c r="I79" s="240"/>
      <c r="J79" s="240"/>
      <c r="K79" s="240"/>
      <c r="L79" s="240"/>
      <c r="M79" s="240"/>
      <c r="N79" s="240"/>
      <c r="O79" s="240"/>
      <c r="P79" s="273">
        <f t="shared" si="4"/>
        <v>0</v>
      </c>
      <c r="Q79" s="240"/>
      <c r="R79" s="146">
        <f t="shared" si="3"/>
        <v>0</v>
      </c>
      <c r="S79" s="240"/>
      <c r="T79" s="270"/>
    </row>
    <row r="80" spans="1:20" x14ac:dyDescent="0.25">
      <c r="A80" s="240"/>
      <c r="B80" s="240"/>
      <c r="C80" s="240"/>
      <c r="D80" s="240"/>
      <c r="E80" s="240"/>
      <c r="F80" s="240"/>
      <c r="G80" s="240"/>
      <c r="H80" s="269"/>
      <c r="I80" s="240"/>
      <c r="J80" s="240"/>
      <c r="K80" s="240"/>
      <c r="L80" s="240"/>
      <c r="M80" s="240"/>
      <c r="N80" s="240"/>
      <c r="O80" s="240"/>
      <c r="P80" s="273">
        <f t="shared" si="4"/>
        <v>0</v>
      </c>
      <c r="Q80" s="240"/>
      <c r="R80" s="146">
        <f t="shared" si="3"/>
        <v>0</v>
      </c>
      <c r="S80" s="240"/>
      <c r="T80" s="270"/>
    </row>
    <row r="81" spans="1:20" x14ac:dyDescent="0.25">
      <c r="A81" s="240"/>
      <c r="B81" s="240"/>
      <c r="C81" s="240"/>
      <c r="D81" s="240"/>
      <c r="E81" s="240"/>
      <c r="F81" s="240"/>
      <c r="G81" s="240"/>
      <c r="H81" s="269"/>
      <c r="I81" s="240"/>
      <c r="J81" s="240"/>
      <c r="K81" s="240"/>
      <c r="L81" s="240"/>
      <c r="M81" s="240"/>
      <c r="N81" s="240"/>
      <c r="O81" s="240"/>
      <c r="P81" s="273">
        <f t="shared" si="4"/>
        <v>0</v>
      </c>
      <c r="Q81" s="240"/>
      <c r="R81" s="146">
        <f t="shared" si="3"/>
        <v>0</v>
      </c>
      <c r="S81" s="240"/>
      <c r="T81" s="270"/>
    </row>
    <row r="82" spans="1:20" x14ac:dyDescent="0.25">
      <c r="A82" s="240"/>
      <c r="B82" s="240"/>
      <c r="C82" s="240"/>
      <c r="D82" s="240"/>
      <c r="E82" s="240"/>
      <c r="F82" s="240"/>
      <c r="G82" s="240"/>
      <c r="H82" s="269"/>
      <c r="I82" s="240"/>
      <c r="J82" s="240"/>
      <c r="K82" s="240"/>
      <c r="L82" s="240"/>
      <c r="M82" s="240"/>
      <c r="N82" s="240"/>
      <c r="O82" s="240"/>
      <c r="P82" s="273">
        <f t="shared" si="4"/>
        <v>0</v>
      </c>
      <c r="Q82" s="240"/>
      <c r="R82" s="146">
        <f t="shared" si="3"/>
        <v>0</v>
      </c>
      <c r="S82" s="240"/>
      <c r="T82" s="270"/>
    </row>
    <row r="83" spans="1:20" x14ac:dyDescent="0.25">
      <c r="A83" s="240"/>
      <c r="B83" s="240"/>
      <c r="C83" s="240"/>
      <c r="D83" s="240"/>
      <c r="E83" s="240"/>
      <c r="F83" s="240"/>
      <c r="G83" s="240"/>
      <c r="H83" s="269"/>
      <c r="I83" s="240"/>
      <c r="J83" s="240"/>
      <c r="K83" s="240"/>
      <c r="L83" s="240"/>
      <c r="M83" s="240"/>
      <c r="N83" s="240"/>
      <c r="O83" s="240"/>
      <c r="P83" s="273">
        <f t="shared" si="4"/>
        <v>0</v>
      </c>
      <c r="Q83" s="240"/>
      <c r="R83" s="146">
        <f t="shared" si="3"/>
        <v>0</v>
      </c>
      <c r="S83" s="240"/>
      <c r="T83" s="270"/>
    </row>
    <row r="84" spans="1:20" x14ac:dyDescent="0.25">
      <c r="A84" s="240"/>
      <c r="B84" s="240"/>
      <c r="C84" s="240"/>
      <c r="D84" s="240"/>
      <c r="E84" s="240"/>
      <c r="F84" s="240"/>
      <c r="G84" s="240"/>
      <c r="H84" s="269"/>
      <c r="I84" s="240"/>
      <c r="J84" s="240"/>
      <c r="K84" s="240"/>
      <c r="L84" s="240"/>
      <c r="M84" s="240"/>
      <c r="N84" s="240"/>
      <c r="O84" s="240"/>
      <c r="P84" s="273">
        <f t="shared" si="4"/>
        <v>0</v>
      </c>
      <c r="Q84" s="240"/>
      <c r="R84" s="146">
        <f t="shared" si="3"/>
        <v>0</v>
      </c>
      <c r="S84" s="240"/>
      <c r="T84" s="270"/>
    </row>
    <row r="85" spans="1:20" x14ac:dyDescent="0.25">
      <c r="A85" s="240"/>
      <c r="B85" s="240"/>
      <c r="C85" s="240"/>
      <c r="D85" s="240"/>
      <c r="E85" s="240"/>
      <c r="F85" s="240"/>
      <c r="G85" s="240"/>
      <c r="H85" s="269"/>
      <c r="I85" s="240"/>
      <c r="J85" s="240"/>
      <c r="K85" s="240"/>
      <c r="L85" s="240"/>
      <c r="M85" s="240"/>
      <c r="N85" s="240"/>
      <c r="O85" s="240"/>
      <c r="P85" s="273">
        <f t="shared" si="4"/>
        <v>0</v>
      </c>
      <c r="Q85" s="240"/>
      <c r="R85" s="146">
        <f t="shared" si="3"/>
        <v>0</v>
      </c>
      <c r="S85" s="240"/>
      <c r="T85" s="270"/>
    </row>
    <row r="86" spans="1:20" x14ac:dyDescent="0.25">
      <c r="A86" s="240"/>
      <c r="B86" s="240"/>
      <c r="C86" s="240"/>
      <c r="D86" s="240"/>
      <c r="E86" s="240"/>
      <c r="F86" s="240"/>
      <c r="G86" s="240"/>
      <c r="H86" s="269"/>
      <c r="I86" s="240"/>
      <c r="J86" s="240"/>
      <c r="K86" s="240"/>
      <c r="L86" s="240"/>
      <c r="M86" s="240"/>
      <c r="N86" s="240"/>
      <c r="O86" s="240"/>
      <c r="P86" s="273">
        <f t="shared" si="4"/>
        <v>0</v>
      </c>
      <c r="Q86" s="240"/>
      <c r="R86" s="146">
        <f t="shared" si="3"/>
        <v>0</v>
      </c>
      <c r="S86" s="240"/>
      <c r="T86" s="270"/>
    </row>
    <row r="87" spans="1:20" x14ac:dyDescent="0.25">
      <c r="A87" s="240"/>
      <c r="B87" s="240"/>
      <c r="C87" s="240"/>
      <c r="D87" s="240"/>
      <c r="E87" s="240"/>
      <c r="F87" s="240"/>
      <c r="G87" s="240"/>
      <c r="H87" s="269"/>
      <c r="I87" s="240"/>
      <c r="J87" s="240"/>
      <c r="K87" s="240"/>
      <c r="L87" s="240"/>
      <c r="M87" s="240"/>
      <c r="N87" s="240"/>
      <c r="O87" s="240"/>
      <c r="P87" s="273">
        <f t="shared" si="4"/>
        <v>0</v>
      </c>
      <c r="Q87" s="240"/>
      <c r="R87" s="146">
        <f t="shared" si="3"/>
        <v>0</v>
      </c>
      <c r="S87" s="240"/>
      <c r="T87" s="270"/>
    </row>
    <row r="88" spans="1:20" x14ac:dyDescent="0.25">
      <c r="A88" s="240"/>
      <c r="B88" s="240"/>
      <c r="C88" s="240"/>
      <c r="D88" s="240"/>
      <c r="E88" s="240"/>
      <c r="F88" s="240"/>
      <c r="G88" s="240"/>
      <c r="H88" s="269"/>
      <c r="I88" s="240"/>
      <c r="J88" s="240"/>
      <c r="K88" s="240"/>
      <c r="L88" s="240"/>
      <c r="M88" s="240"/>
      <c r="N88" s="240"/>
      <c r="O88" s="240"/>
      <c r="P88" s="273">
        <f t="shared" si="4"/>
        <v>0</v>
      </c>
      <c r="Q88" s="240"/>
      <c r="R88" s="146">
        <f t="shared" si="3"/>
        <v>0</v>
      </c>
      <c r="S88" s="240"/>
      <c r="T88" s="270"/>
    </row>
    <row r="89" spans="1:20" x14ac:dyDescent="0.25">
      <c r="A89" s="240"/>
      <c r="B89" s="240"/>
      <c r="C89" s="240"/>
      <c r="D89" s="240"/>
      <c r="E89" s="240"/>
      <c r="F89" s="240"/>
      <c r="G89" s="240"/>
      <c r="H89" s="269"/>
      <c r="I89" s="240"/>
      <c r="J89" s="240"/>
      <c r="K89" s="240"/>
      <c r="L89" s="240"/>
      <c r="M89" s="240"/>
      <c r="N89" s="240"/>
      <c r="O89" s="240"/>
      <c r="P89" s="273">
        <f t="shared" si="4"/>
        <v>0</v>
      </c>
      <c r="Q89" s="240"/>
      <c r="R89" s="146">
        <f t="shared" si="3"/>
        <v>0</v>
      </c>
      <c r="S89" s="240"/>
      <c r="T89" s="270"/>
    </row>
    <row r="90" spans="1:20" x14ac:dyDescent="0.25">
      <c r="A90" s="240"/>
      <c r="B90" s="240"/>
      <c r="C90" s="240"/>
      <c r="D90" s="240"/>
      <c r="E90" s="240"/>
      <c r="F90" s="240"/>
      <c r="G90" s="240"/>
      <c r="H90" s="269"/>
      <c r="I90" s="240"/>
      <c r="J90" s="240"/>
      <c r="K90" s="240"/>
      <c r="L90" s="240"/>
      <c r="M90" s="240"/>
      <c r="N90" s="240"/>
      <c r="O90" s="240"/>
      <c r="P90" s="273">
        <f t="shared" si="4"/>
        <v>0</v>
      </c>
      <c r="Q90" s="240"/>
      <c r="R90" s="146">
        <f t="shared" ref="R90:R153" si="5">P90-Q90</f>
        <v>0</v>
      </c>
      <c r="S90" s="240"/>
      <c r="T90" s="270"/>
    </row>
    <row r="91" spans="1:20" x14ac:dyDescent="0.25">
      <c r="A91" s="240"/>
      <c r="B91" s="240"/>
      <c r="C91" s="240"/>
      <c r="D91" s="240"/>
      <c r="E91" s="240"/>
      <c r="F91" s="240"/>
      <c r="G91" s="240"/>
      <c r="H91" s="269"/>
      <c r="I91" s="240"/>
      <c r="J91" s="240"/>
      <c r="K91" s="240"/>
      <c r="L91" s="240"/>
      <c r="M91" s="240"/>
      <c r="N91" s="240"/>
      <c r="O91" s="240"/>
      <c r="P91" s="273">
        <f t="shared" si="4"/>
        <v>0</v>
      </c>
      <c r="Q91" s="240"/>
      <c r="R91" s="146">
        <f t="shared" si="5"/>
        <v>0</v>
      </c>
      <c r="S91" s="240"/>
      <c r="T91" s="270"/>
    </row>
    <row r="92" spans="1:20" x14ac:dyDescent="0.25">
      <c r="A92" s="240"/>
      <c r="B92" s="240"/>
      <c r="C92" s="240"/>
      <c r="D92" s="240"/>
      <c r="E92" s="240"/>
      <c r="F92" s="240"/>
      <c r="G92" s="240"/>
      <c r="H92" s="269"/>
      <c r="I92" s="240"/>
      <c r="J92" s="240"/>
      <c r="K92" s="240"/>
      <c r="L92" s="240"/>
      <c r="M92" s="240"/>
      <c r="N92" s="240"/>
      <c r="O92" s="240"/>
      <c r="P92" s="273">
        <f t="shared" si="4"/>
        <v>0</v>
      </c>
      <c r="Q92" s="240"/>
      <c r="R92" s="146">
        <f t="shared" si="5"/>
        <v>0</v>
      </c>
      <c r="S92" s="240"/>
      <c r="T92" s="270"/>
    </row>
    <row r="93" spans="1:20" x14ac:dyDescent="0.25">
      <c r="A93" s="240"/>
      <c r="B93" s="240"/>
      <c r="C93" s="240"/>
      <c r="D93" s="240"/>
      <c r="E93" s="240"/>
      <c r="F93" s="240"/>
      <c r="G93" s="240"/>
      <c r="H93" s="269"/>
      <c r="I93" s="240"/>
      <c r="J93" s="240"/>
      <c r="K93" s="240"/>
      <c r="L93" s="240"/>
      <c r="M93" s="240"/>
      <c r="N93" s="240"/>
      <c r="O93" s="240"/>
      <c r="P93" s="273">
        <f t="shared" si="4"/>
        <v>0</v>
      </c>
      <c r="Q93" s="240"/>
      <c r="R93" s="146">
        <f t="shared" si="5"/>
        <v>0</v>
      </c>
      <c r="S93" s="240"/>
      <c r="T93" s="270"/>
    </row>
    <row r="94" spans="1:20" x14ac:dyDescent="0.25">
      <c r="A94" s="240"/>
      <c r="B94" s="240"/>
      <c r="C94" s="240"/>
      <c r="D94" s="240"/>
      <c r="E94" s="240"/>
      <c r="F94" s="240"/>
      <c r="G94" s="240"/>
      <c r="H94" s="269"/>
      <c r="I94" s="240"/>
      <c r="J94" s="240"/>
      <c r="K94" s="240"/>
      <c r="L94" s="240"/>
      <c r="M94" s="240"/>
      <c r="N94" s="240"/>
      <c r="O94" s="240"/>
      <c r="P94" s="273">
        <f t="shared" si="4"/>
        <v>0</v>
      </c>
      <c r="Q94" s="240"/>
      <c r="R94" s="146">
        <f t="shared" si="5"/>
        <v>0</v>
      </c>
      <c r="S94" s="240"/>
      <c r="T94" s="270"/>
    </row>
    <row r="95" spans="1:20" x14ac:dyDescent="0.25">
      <c r="A95" s="240"/>
      <c r="B95" s="240"/>
      <c r="C95" s="240"/>
      <c r="D95" s="240"/>
      <c r="E95" s="240"/>
      <c r="F95" s="240"/>
      <c r="G95" s="240"/>
      <c r="H95" s="269"/>
      <c r="I95" s="240"/>
      <c r="J95" s="240"/>
      <c r="K95" s="240"/>
      <c r="L95" s="240"/>
      <c r="M95" s="240"/>
      <c r="N95" s="240"/>
      <c r="O95" s="240"/>
      <c r="P95" s="273">
        <f t="shared" si="4"/>
        <v>0</v>
      </c>
      <c r="Q95" s="240"/>
      <c r="R95" s="146">
        <f t="shared" si="5"/>
        <v>0</v>
      </c>
      <c r="S95" s="240"/>
      <c r="T95" s="270"/>
    </row>
    <row r="96" spans="1:20" x14ac:dyDescent="0.25">
      <c r="A96" s="240"/>
      <c r="B96" s="240"/>
      <c r="C96" s="240"/>
      <c r="D96" s="240"/>
      <c r="E96" s="240"/>
      <c r="F96" s="240"/>
      <c r="G96" s="240"/>
      <c r="H96" s="269"/>
      <c r="I96" s="240"/>
      <c r="J96" s="240"/>
      <c r="K96" s="240"/>
      <c r="L96" s="240"/>
      <c r="M96" s="240"/>
      <c r="N96" s="240"/>
      <c r="O96" s="240"/>
      <c r="P96" s="273">
        <f t="shared" si="4"/>
        <v>0</v>
      </c>
      <c r="Q96" s="240"/>
      <c r="R96" s="146">
        <f t="shared" si="5"/>
        <v>0</v>
      </c>
      <c r="S96" s="240"/>
      <c r="T96" s="270"/>
    </row>
    <row r="97" spans="1:20" x14ac:dyDescent="0.25">
      <c r="A97" s="240"/>
      <c r="B97" s="240"/>
      <c r="C97" s="240"/>
      <c r="D97" s="240"/>
      <c r="E97" s="240"/>
      <c r="F97" s="240"/>
      <c r="G97" s="240"/>
      <c r="H97" s="269"/>
      <c r="I97" s="240"/>
      <c r="J97" s="240"/>
      <c r="K97" s="240"/>
      <c r="L97" s="240"/>
      <c r="M97" s="240"/>
      <c r="N97" s="240"/>
      <c r="O97" s="240"/>
      <c r="P97" s="273">
        <f t="shared" si="4"/>
        <v>0</v>
      </c>
      <c r="Q97" s="240"/>
      <c r="R97" s="146">
        <f t="shared" si="5"/>
        <v>0</v>
      </c>
      <c r="S97" s="240"/>
      <c r="T97" s="270"/>
    </row>
    <row r="98" spans="1:20" x14ac:dyDescent="0.25">
      <c r="A98" s="240"/>
      <c r="B98" s="240"/>
      <c r="C98" s="240"/>
      <c r="D98" s="240"/>
      <c r="E98" s="240"/>
      <c r="F98" s="240"/>
      <c r="G98" s="240"/>
      <c r="H98" s="269"/>
      <c r="I98" s="240"/>
      <c r="J98" s="240"/>
      <c r="K98" s="240"/>
      <c r="L98" s="240"/>
      <c r="M98" s="240"/>
      <c r="N98" s="240"/>
      <c r="O98" s="240"/>
      <c r="P98" s="273">
        <f t="shared" si="4"/>
        <v>0</v>
      </c>
      <c r="Q98" s="240"/>
      <c r="R98" s="146">
        <f t="shared" si="5"/>
        <v>0</v>
      </c>
      <c r="S98" s="240"/>
      <c r="T98" s="270"/>
    </row>
    <row r="99" spans="1:20" x14ac:dyDescent="0.25">
      <c r="A99" s="240"/>
      <c r="B99" s="240"/>
      <c r="C99" s="240"/>
      <c r="D99" s="240"/>
      <c r="E99" s="240"/>
      <c r="F99" s="240"/>
      <c r="G99" s="240"/>
      <c r="H99" s="269"/>
      <c r="I99" s="240"/>
      <c r="J99" s="240"/>
      <c r="K99" s="240"/>
      <c r="L99" s="240"/>
      <c r="M99" s="240"/>
      <c r="N99" s="240"/>
      <c r="O99" s="240"/>
      <c r="P99" s="273">
        <f t="shared" si="4"/>
        <v>0</v>
      </c>
      <c r="Q99" s="240"/>
      <c r="R99" s="146">
        <f t="shared" si="5"/>
        <v>0</v>
      </c>
      <c r="S99" s="240"/>
      <c r="T99" s="270"/>
    </row>
    <row r="100" spans="1:20" x14ac:dyDescent="0.25">
      <c r="A100" s="240"/>
      <c r="B100" s="240"/>
      <c r="C100" s="240"/>
      <c r="D100" s="240"/>
      <c r="E100" s="240"/>
      <c r="F100" s="240"/>
      <c r="G100" s="240"/>
      <c r="H100" s="269"/>
      <c r="I100" s="240"/>
      <c r="J100" s="240"/>
      <c r="K100" s="240"/>
      <c r="L100" s="240"/>
      <c r="M100" s="240"/>
      <c r="N100" s="240"/>
      <c r="O100" s="240"/>
      <c r="P100" s="273">
        <f t="shared" si="4"/>
        <v>0</v>
      </c>
      <c r="Q100" s="240"/>
      <c r="R100" s="146">
        <f t="shared" si="5"/>
        <v>0</v>
      </c>
      <c r="S100" s="240"/>
      <c r="T100" s="270"/>
    </row>
    <row r="101" spans="1:20" x14ac:dyDescent="0.25">
      <c r="A101" s="240"/>
      <c r="B101" s="240"/>
      <c r="C101" s="240"/>
      <c r="D101" s="240"/>
      <c r="E101" s="240"/>
      <c r="F101" s="240"/>
      <c r="G101" s="240"/>
      <c r="H101" s="269"/>
      <c r="I101" s="240"/>
      <c r="J101" s="240"/>
      <c r="K101" s="240"/>
      <c r="L101" s="240"/>
      <c r="M101" s="240"/>
      <c r="N101" s="240"/>
      <c r="O101" s="240"/>
      <c r="P101" s="273">
        <f t="shared" si="4"/>
        <v>0</v>
      </c>
      <c r="Q101" s="240"/>
      <c r="R101" s="146">
        <f t="shared" si="5"/>
        <v>0</v>
      </c>
      <c r="S101" s="240"/>
      <c r="T101" s="270"/>
    </row>
    <row r="102" spans="1:20" x14ac:dyDescent="0.25">
      <c r="A102" s="240"/>
      <c r="B102" s="240"/>
      <c r="C102" s="240"/>
      <c r="D102" s="240"/>
      <c r="E102" s="240"/>
      <c r="F102" s="240"/>
      <c r="G102" s="240"/>
      <c r="H102" s="269"/>
      <c r="I102" s="240"/>
      <c r="J102" s="240"/>
      <c r="K102" s="240"/>
      <c r="L102" s="240"/>
      <c r="M102" s="240"/>
      <c r="N102" s="240"/>
      <c r="O102" s="240"/>
      <c r="P102" s="273">
        <f t="shared" si="4"/>
        <v>0</v>
      </c>
      <c r="Q102" s="240"/>
      <c r="R102" s="146">
        <f t="shared" si="5"/>
        <v>0</v>
      </c>
      <c r="S102" s="240"/>
      <c r="T102" s="270"/>
    </row>
    <row r="103" spans="1:20" x14ac:dyDescent="0.25">
      <c r="A103" s="240"/>
      <c r="B103" s="240"/>
      <c r="C103" s="240"/>
      <c r="D103" s="240"/>
      <c r="E103" s="240"/>
      <c r="F103" s="240"/>
      <c r="G103" s="240"/>
      <c r="H103" s="269"/>
      <c r="I103" s="240"/>
      <c r="J103" s="240"/>
      <c r="K103" s="240"/>
      <c r="L103" s="240"/>
      <c r="M103" s="240"/>
      <c r="N103" s="240"/>
      <c r="O103" s="240"/>
      <c r="P103" s="273">
        <f t="shared" si="4"/>
        <v>0</v>
      </c>
      <c r="Q103" s="240"/>
      <c r="R103" s="146">
        <f t="shared" si="5"/>
        <v>0</v>
      </c>
      <c r="S103" s="240"/>
      <c r="T103" s="270"/>
    </row>
    <row r="104" spans="1:20" x14ac:dyDescent="0.25">
      <c r="A104" s="240"/>
      <c r="B104" s="240"/>
      <c r="C104" s="240"/>
      <c r="D104" s="240"/>
      <c r="E104" s="240"/>
      <c r="F104" s="240"/>
      <c r="G104" s="240"/>
      <c r="H104" s="269"/>
      <c r="I104" s="240"/>
      <c r="J104" s="240"/>
      <c r="K104" s="240"/>
      <c r="L104" s="240"/>
      <c r="M104" s="240"/>
      <c r="N104" s="240"/>
      <c r="O104" s="240"/>
      <c r="P104" s="273">
        <f t="shared" si="4"/>
        <v>0</v>
      </c>
      <c r="Q104" s="240"/>
      <c r="R104" s="146">
        <f t="shared" si="5"/>
        <v>0</v>
      </c>
      <c r="S104" s="240"/>
      <c r="T104" s="270"/>
    </row>
    <row r="105" spans="1:20" x14ac:dyDescent="0.25">
      <c r="A105" s="240"/>
      <c r="B105" s="240"/>
      <c r="C105" s="240"/>
      <c r="D105" s="240"/>
      <c r="E105" s="240"/>
      <c r="F105" s="240"/>
      <c r="G105" s="240"/>
      <c r="H105" s="269"/>
      <c r="I105" s="240"/>
      <c r="J105" s="240"/>
      <c r="K105" s="240"/>
      <c r="L105" s="240"/>
      <c r="M105" s="240"/>
      <c r="N105" s="240"/>
      <c r="O105" s="240"/>
      <c r="P105" s="273">
        <f t="shared" si="4"/>
        <v>0</v>
      </c>
      <c r="Q105" s="240"/>
      <c r="R105" s="146">
        <f t="shared" si="5"/>
        <v>0</v>
      </c>
      <c r="S105" s="240"/>
      <c r="T105" s="270"/>
    </row>
    <row r="106" spans="1:20" x14ac:dyDescent="0.25">
      <c r="A106" s="240"/>
      <c r="B106" s="240"/>
      <c r="C106" s="240"/>
      <c r="D106" s="240"/>
      <c r="E106" s="240"/>
      <c r="F106" s="240"/>
      <c r="G106" s="240"/>
      <c r="H106" s="269"/>
      <c r="I106" s="240"/>
      <c r="J106" s="240"/>
      <c r="K106" s="240"/>
      <c r="L106" s="240"/>
      <c r="M106" s="240"/>
      <c r="N106" s="240"/>
      <c r="O106" s="240"/>
      <c r="P106" s="273">
        <f t="shared" si="4"/>
        <v>0</v>
      </c>
      <c r="Q106" s="240"/>
      <c r="R106" s="146">
        <f t="shared" si="5"/>
        <v>0</v>
      </c>
      <c r="S106" s="240"/>
      <c r="T106" s="270"/>
    </row>
    <row r="107" spans="1:20" x14ac:dyDescent="0.25">
      <c r="A107" s="240"/>
      <c r="B107" s="240"/>
      <c r="C107" s="240"/>
      <c r="D107" s="240"/>
      <c r="E107" s="240"/>
      <c r="F107" s="240"/>
      <c r="G107" s="240"/>
      <c r="H107" s="269"/>
      <c r="I107" s="240"/>
      <c r="J107" s="240"/>
      <c r="K107" s="240"/>
      <c r="L107" s="240"/>
      <c r="M107" s="240"/>
      <c r="N107" s="240"/>
      <c r="O107" s="240"/>
      <c r="P107" s="273">
        <f t="shared" si="4"/>
        <v>0</v>
      </c>
      <c r="Q107" s="240"/>
      <c r="R107" s="146">
        <f t="shared" si="5"/>
        <v>0</v>
      </c>
      <c r="S107" s="240"/>
      <c r="T107" s="270"/>
    </row>
    <row r="108" spans="1:20" x14ac:dyDescent="0.25">
      <c r="A108" s="240"/>
      <c r="B108" s="240"/>
      <c r="C108" s="240"/>
      <c r="D108" s="240"/>
      <c r="E108" s="240"/>
      <c r="F108" s="240"/>
      <c r="G108" s="240"/>
      <c r="H108" s="269"/>
      <c r="I108" s="240"/>
      <c r="J108" s="240"/>
      <c r="K108" s="240"/>
      <c r="L108" s="240"/>
      <c r="M108" s="240"/>
      <c r="N108" s="240"/>
      <c r="O108" s="240"/>
      <c r="P108" s="273">
        <f t="shared" si="4"/>
        <v>0</v>
      </c>
      <c r="Q108" s="240"/>
      <c r="R108" s="146">
        <f t="shared" si="5"/>
        <v>0</v>
      </c>
      <c r="S108" s="240"/>
      <c r="T108" s="270"/>
    </row>
    <row r="109" spans="1:20" x14ac:dyDescent="0.25">
      <c r="A109" s="240"/>
      <c r="B109" s="240"/>
      <c r="C109" s="240"/>
      <c r="D109" s="240"/>
      <c r="E109" s="240"/>
      <c r="F109" s="240"/>
      <c r="G109" s="240"/>
      <c r="H109" s="269"/>
      <c r="I109" s="240"/>
      <c r="J109" s="240"/>
      <c r="K109" s="240"/>
      <c r="L109" s="240"/>
      <c r="M109" s="240"/>
      <c r="N109" s="240"/>
      <c r="O109" s="240"/>
      <c r="P109" s="273">
        <f t="shared" si="4"/>
        <v>0</v>
      </c>
      <c r="Q109" s="240"/>
      <c r="R109" s="146">
        <f t="shared" si="5"/>
        <v>0</v>
      </c>
      <c r="S109" s="240"/>
      <c r="T109" s="270"/>
    </row>
    <row r="110" spans="1:20" x14ac:dyDescent="0.25">
      <c r="A110" s="240"/>
      <c r="B110" s="240"/>
      <c r="C110" s="240"/>
      <c r="D110" s="240"/>
      <c r="E110" s="240"/>
      <c r="F110" s="240"/>
      <c r="G110" s="240"/>
      <c r="H110" s="269"/>
      <c r="I110" s="240"/>
      <c r="J110" s="240"/>
      <c r="K110" s="240"/>
      <c r="L110" s="240"/>
      <c r="M110" s="240"/>
      <c r="N110" s="240"/>
      <c r="O110" s="240"/>
      <c r="P110" s="273">
        <f t="shared" si="4"/>
        <v>0</v>
      </c>
      <c r="Q110" s="240"/>
      <c r="R110" s="146">
        <f t="shared" si="5"/>
        <v>0</v>
      </c>
      <c r="S110" s="240"/>
      <c r="T110" s="270"/>
    </row>
    <row r="111" spans="1:20" x14ac:dyDescent="0.25">
      <c r="A111" s="240"/>
      <c r="B111" s="240"/>
      <c r="C111" s="240"/>
      <c r="D111" s="240"/>
      <c r="E111" s="240"/>
      <c r="F111" s="240"/>
      <c r="G111" s="240"/>
      <c r="H111" s="269"/>
      <c r="I111" s="240"/>
      <c r="J111" s="240"/>
      <c r="K111" s="240"/>
      <c r="L111" s="240"/>
      <c r="M111" s="240"/>
      <c r="N111" s="240"/>
      <c r="O111" s="240"/>
      <c r="P111" s="273">
        <f t="shared" si="4"/>
        <v>0</v>
      </c>
      <c r="Q111" s="240"/>
      <c r="R111" s="146">
        <f t="shared" si="5"/>
        <v>0</v>
      </c>
      <c r="S111" s="240"/>
      <c r="T111" s="270"/>
    </row>
    <row r="112" spans="1:20" x14ac:dyDescent="0.25">
      <c r="A112" s="240"/>
      <c r="B112" s="240"/>
      <c r="C112" s="240"/>
      <c r="D112" s="240"/>
      <c r="E112" s="240"/>
      <c r="F112" s="240"/>
      <c r="G112" s="240"/>
      <c r="H112" s="269"/>
      <c r="I112" s="240"/>
      <c r="J112" s="240"/>
      <c r="K112" s="240"/>
      <c r="L112" s="240"/>
      <c r="M112" s="240"/>
      <c r="N112" s="240"/>
      <c r="O112" s="240"/>
      <c r="P112" s="273">
        <f t="shared" si="4"/>
        <v>0</v>
      </c>
      <c r="Q112" s="240"/>
      <c r="R112" s="146">
        <f t="shared" si="5"/>
        <v>0</v>
      </c>
      <c r="S112" s="240"/>
      <c r="T112" s="270"/>
    </row>
    <row r="113" spans="1:20" x14ac:dyDescent="0.25">
      <c r="A113" s="240"/>
      <c r="B113" s="240"/>
      <c r="C113" s="240"/>
      <c r="D113" s="240"/>
      <c r="E113" s="240"/>
      <c r="F113" s="240"/>
      <c r="G113" s="240"/>
      <c r="H113" s="269"/>
      <c r="I113" s="240"/>
      <c r="J113" s="240"/>
      <c r="K113" s="240"/>
      <c r="L113" s="240"/>
      <c r="M113" s="240"/>
      <c r="N113" s="240"/>
      <c r="O113" s="240"/>
      <c r="P113" s="273">
        <f t="shared" si="4"/>
        <v>0</v>
      </c>
      <c r="Q113" s="240"/>
      <c r="R113" s="146">
        <f t="shared" si="5"/>
        <v>0</v>
      </c>
      <c r="S113" s="240"/>
      <c r="T113" s="270"/>
    </row>
    <row r="114" spans="1:20" x14ac:dyDescent="0.25">
      <c r="A114" s="240"/>
      <c r="B114" s="240"/>
      <c r="C114" s="240"/>
      <c r="D114" s="240"/>
      <c r="E114" s="240"/>
      <c r="F114" s="240"/>
      <c r="G114" s="240"/>
      <c r="H114" s="269"/>
      <c r="I114" s="240"/>
      <c r="J114" s="240"/>
      <c r="K114" s="240"/>
      <c r="L114" s="240"/>
      <c r="M114" s="240"/>
      <c r="N114" s="240"/>
      <c r="O114" s="240"/>
      <c r="P114" s="273">
        <f t="shared" si="4"/>
        <v>0</v>
      </c>
      <c r="Q114" s="240"/>
      <c r="R114" s="146">
        <f t="shared" si="5"/>
        <v>0</v>
      </c>
      <c r="S114" s="240"/>
      <c r="T114" s="270"/>
    </row>
    <row r="115" spans="1:20" x14ac:dyDescent="0.25">
      <c r="A115" s="240"/>
      <c r="B115" s="240"/>
      <c r="C115" s="240"/>
      <c r="D115" s="240"/>
      <c r="E115" s="240"/>
      <c r="F115" s="240"/>
      <c r="G115" s="240"/>
      <c r="H115" s="269"/>
      <c r="I115" s="240"/>
      <c r="J115" s="240"/>
      <c r="K115" s="240"/>
      <c r="L115" s="240"/>
      <c r="M115" s="240"/>
      <c r="N115" s="240"/>
      <c r="O115" s="240"/>
      <c r="P115" s="273">
        <f t="shared" si="4"/>
        <v>0</v>
      </c>
      <c r="Q115" s="240"/>
      <c r="R115" s="146">
        <f t="shared" si="5"/>
        <v>0</v>
      </c>
      <c r="S115" s="240"/>
      <c r="T115" s="270"/>
    </row>
    <row r="116" spans="1:20" x14ac:dyDescent="0.25">
      <c r="A116" s="240"/>
      <c r="B116" s="240"/>
      <c r="C116" s="240"/>
      <c r="D116" s="240"/>
      <c r="E116" s="240"/>
      <c r="F116" s="240"/>
      <c r="G116" s="240"/>
      <c r="H116" s="269"/>
      <c r="I116" s="240"/>
      <c r="J116" s="240"/>
      <c r="K116" s="240"/>
      <c r="L116" s="240"/>
      <c r="M116" s="240"/>
      <c r="N116" s="240"/>
      <c r="O116" s="240"/>
      <c r="P116" s="273">
        <f t="shared" si="4"/>
        <v>0</v>
      </c>
      <c r="Q116" s="240"/>
      <c r="R116" s="146">
        <f t="shared" si="5"/>
        <v>0</v>
      </c>
      <c r="S116" s="240"/>
      <c r="T116" s="270"/>
    </row>
    <row r="117" spans="1:20" x14ac:dyDescent="0.25">
      <c r="A117" s="240"/>
      <c r="B117" s="240"/>
      <c r="C117" s="240"/>
      <c r="D117" s="240"/>
      <c r="E117" s="240"/>
      <c r="F117" s="240"/>
      <c r="G117" s="240"/>
      <c r="H117" s="269"/>
      <c r="I117" s="240"/>
      <c r="J117" s="240"/>
      <c r="K117" s="240"/>
      <c r="L117" s="240"/>
      <c r="M117" s="240"/>
      <c r="N117" s="240"/>
      <c r="O117" s="240"/>
      <c r="P117" s="273">
        <f t="shared" si="4"/>
        <v>0</v>
      </c>
      <c r="Q117" s="240"/>
      <c r="R117" s="146">
        <f t="shared" si="5"/>
        <v>0</v>
      </c>
      <c r="S117" s="240"/>
      <c r="T117" s="270"/>
    </row>
    <row r="118" spans="1:20" x14ac:dyDescent="0.25">
      <c r="A118" s="240"/>
      <c r="B118" s="240"/>
      <c r="C118" s="240"/>
      <c r="D118" s="240"/>
      <c r="E118" s="240"/>
      <c r="F118" s="240"/>
      <c r="G118" s="240"/>
      <c r="H118" s="269"/>
      <c r="I118" s="240"/>
      <c r="J118" s="240"/>
      <c r="K118" s="240"/>
      <c r="L118" s="240"/>
      <c r="M118" s="240"/>
      <c r="N118" s="240"/>
      <c r="O118" s="240"/>
      <c r="P118" s="273">
        <f t="shared" si="4"/>
        <v>0</v>
      </c>
      <c r="Q118" s="240"/>
      <c r="R118" s="146">
        <f t="shared" si="5"/>
        <v>0</v>
      </c>
      <c r="S118" s="240"/>
      <c r="T118" s="270"/>
    </row>
    <row r="119" spans="1:20" x14ac:dyDescent="0.25">
      <c r="A119" s="240"/>
      <c r="B119" s="240"/>
      <c r="C119" s="240"/>
      <c r="D119" s="240"/>
      <c r="E119" s="240"/>
      <c r="F119" s="240"/>
      <c r="G119" s="240"/>
      <c r="H119" s="269"/>
      <c r="I119" s="240"/>
      <c r="J119" s="240"/>
      <c r="K119" s="240"/>
      <c r="L119" s="240"/>
      <c r="M119" s="240"/>
      <c r="N119" s="240"/>
      <c r="O119" s="240"/>
      <c r="P119" s="273">
        <f t="shared" si="4"/>
        <v>0</v>
      </c>
      <c r="Q119" s="240"/>
      <c r="R119" s="146">
        <f t="shared" si="5"/>
        <v>0</v>
      </c>
      <c r="S119" s="240"/>
      <c r="T119" s="270"/>
    </row>
    <row r="120" spans="1:20" x14ac:dyDescent="0.25">
      <c r="A120" s="240"/>
      <c r="B120" s="240"/>
      <c r="C120" s="240"/>
      <c r="D120" s="240"/>
      <c r="E120" s="240"/>
      <c r="F120" s="240"/>
      <c r="G120" s="240"/>
      <c r="H120" s="269"/>
      <c r="I120" s="240"/>
      <c r="J120" s="240"/>
      <c r="K120" s="240"/>
      <c r="L120" s="240"/>
      <c r="M120" s="240"/>
      <c r="N120" s="240"/>
      <c r="O120" s="240"/>
      <c r="P120" s="273">
        <f t="shared" si="4"/>
        <v>0</v>
      </c>
      <c r="Q120" s="240"/>
      <c r="R120" s="146">
        <f t="shared" si="5"/>
        <v>0</v>
      </c>
      <c r="S120" s="240"/>
      <c r="T120" s="270"/>
    </row>
    <row r="121" spans="1:20" x14ac:dyDescent="0.25">
      <c r="A121" s="240"/>
      <c r="B121" s="240"/>
      <c r="C121" s="240"/>
      <c r="D121" s="240"/>
      <c r="E121" s="240"/>
      <c r="F121" s="240"/>
      <c r="G121" s="240"/>
      <c r="H121" s="269"/>
      <c r="I121" s="240"/>
      <c r="J121" s="240"/>
      <c r="K121" s="240"/>
      <c r="L121" s="240"/>
      <c r="M121" s="240"/>
      <c r="N121" s="240"/>
      <c r="O121" s="240"/>
      <c r="P121" s="273">
        <f t="shared" si="4"/>
        <v>0</v>
      </c>
      <c r="Q121" s="240"/>
      <c r="R121" s="146">
        <f t="shared" si="5"/>
        <v>0</v>
      </c>
      <c r="S121" s="240"/>
      <c r="T121" s="270"/>
    </row>
    <row r="122" spans="1:20" x14ac:dyDescent="0.25">
      <c r="A122" s="240"/>
      <c r="B122" s="240"/>
      <c r="C122" s="240"/>
      <c r="D122" s="240"/>
      <c r="E122" s="240"/>
      <c r="F122" s="240"/>
      <c r="G122" s="240"/>
      <c r="H122" s="269"/>
      <c r="I122" s="240"/>
      <c r="J122" s="240"/>
      <c r="K122" s="240"/>
      <c r="L122" s="240"/>
      <c r="M122" s="240"/>
      <c r="N122" s="240"/>
      <c r="O122" s="240"/>
      <c r="P122" s="273">
        <f t="shared" si="4"/>
        <v>0</v>
      </c>
      <c r="Q122" s="240"/>
      <c r="R122" s="146">
        <f t="shared" si="5"/>
        <v>0</v>
      </c>
      <c r="S122" s="240"/>
      <c r="T122" s="270"/>
    </row>
    <row r="123" spans="1:20" x14ac:dyDescent="0.25">
      <c r="A123" s="240"/>
      <c r="B123" s="240"/>
      <c r="C123" s="240"/>
      <c r="D123" s="240"/>
      <c r="E123" s="240"/>
      <c r="F123" s="240"/>
      <c r="G123" s="240"/>
      <c r="H123" s="269"/>
      <c r="I123" s="240"/>
      <c r="J123" s="240"/>
      <c r="K123" s="240"/>
      <c r="L123" s="240"/>
      <c r="M123" s="240"/>
      <c r="N123" s="240"/>
      <c r="O123" s="240"/>
      <c r="P123" s="273">
        <f t="shared" si="4"/>
        <v>0</v>
      </c>
      <c r="Q123" s="240"/>
      <c r="R123" s="146">
        <f t="shared" si="5"/>
        <v>0</v>
      </c>
      <c r="S123" s="240"/>
      <c r="T123" s="270"/>
    </row>
    <row r="124" spans="1:20" x14ac:dyDescent="0.25">
      <c r="A124" s="240"/>
      <c r="B124" s="240"/>
      <c r="C124" s="240"/>
      <c r="D124" s="240"/>
      <c r="E124" s="240"/>
      <c r="F124" s="240"/>
      <c r="G124" s="240"/>
      <c r="H124" s="269"/>
      <c r="I124" s="240"/>
      <c r="J124" s="240"/>
      <c r="K124" s="240"/>
      <c r="L124" s="240"/>
      <c r="M124" s="240"/>
      <c r="N124" s="240"/>
      <c r="O124" s="240"/>
      <c r="P124" s="273">
        <f t="shared" si="4"/>
        <v>0</v>
      </c>
      <c r="Q124" s="240"/>
      <c r="R124" s="146">
        <f t="shared" si="5"/>
        <v>0</v>
      </c>
      <c r="S124" s="240"/>
      <c r="T124" s="270"/>
    </row>
    <row r="125" spans="1:20" x14ac:dyDescent="0.25">
      <c r="A125" s="240"/>
      <c r="B125" s="240"/>
      <c r="C125" s="240"/>
      <c r="D125" s="240"/>
      <c r="E125" s="240"/>
      <c r="F125" s="240"/>
      <c r="G125" s="240"/>
      <c r="H125" s="269"/>
      <c r="I125" s="240"/>
      <c r="J125" s="240"/>
      <c r="K125" s="240"/>
      <c r="L125" s="240"/>
      <c r="M125" s="240"/>
      <c r="N125" s="240"/>
      <c r="O125" s="240"/>
      <c r="P125" s="273">
        <f t="shared" si="4"/>
        <v>0</v>
      </c>
      <c r="Q125" s="240"/>
      <c r="R125" s="146">
        <f t="shared" si="5"/>
        <v>0</v>
      </c>
      <c r="S125" s="240"/>
      <c r="T125" s="270"/>
    </row>
    <row r="126" spans="1:20" x14ac:dyDescent="0.25">
      <c r="A126" s="240"/>
      <c r="B126" s="240"/>
      <c r="C126" s="240"/>
      <c r="D126" s="240"/>
      <c r="E126" s="240"/>
      <c r="F126" s="240"/>
      <c r="G126" s="240"/>
      <c r="H126" s="269"/>
      <c r="I126" s="240"/>
      <c r="J126" s="240"/>
      <c r="K126" s="240"/>
      <c r="L126" s="240"/>
      <c r="M126" s="240"/>
      <c r="N126" s="240"/>
      <c r="O126" s="240"/>
      <c r="P126" s="273">
        <f t="shared" si="4"/>
        <v>0</v>
      </c>
      <c r="Q126" s="240"/>
      <c r="R126" s="146">
        <f t="shared" si="5"/>
        <v>0</v>
      </c>
      <c r="S126" s="240"/>
      <c r="T126" s="270"/>
    </row>
    <row r="127" spans="1:20" x14ac:dyDescent="0.25">
      <c r="A127" s="240"/>
      <c r="B127" s="240"/>
      <c r="C127" s="240"/>
      <c r="D127" s="240"/>
      <c r="E127" s="240"/>
      <c r="F127" s="240"/>
      <c r="G127" s="240"/>
      <c r="H127" s="269"/>
      <c r="I127" s="240"/>
      <c r="J127" s="240"/>
      <c r="K127" s="240"/>
      <c r="L127" s="240"/>
      <c r="M127" s="240"/>
      <c r="N127" s="240"/>
      <c r="O127" s="240"/>
      <c r="P127" s="273">
        <f t="shared" si="4"/>
        <v>0</v>
      </c>
      <c r="Q127" s="240"/>
      <c r="R127" s="146">
        <f t="shared" si="5"/>
        <v>0</v>
      </c>
      <c r="S127" s="240"/>
      <c r="T127" s="270"/>
    </row>
    <row r="128" spans="1:20" x14ac:dyDescent="0.25">
      <c r="A128" s="240"/>
      <c r="B128" s="240"/>
      <c r="C128" s="240"/>
      <c r="D128" s="240"/>
      <c r="E128" s="240"/>
      <c r="F128" s="240"/>
      <c r="G128" s="240"/>
      <c r="H128" s="269"/>
      <c r="I128" s="240"/>
      <c r="J128" s="240"/>
      <c r="K128" s="240"/>
      <c r="L128" s="240"/>
      <c r="M128" s="240"/>
      <c r="N128" s="240"/>
      <c r="O128" s="240"/>
      <c r="P128" s="273">
        <f t="shared" si="4"/>
        <v>0</v>
      </c>
      <c r="Q128" s="240"/>
      <c r="R128" s="146">
        <f t="shared" si="5"/>
        <v>0</v>
      </c>
      <c r="S128" s="240"/>
      <c r="T128" s="270"/>
    </row>
    <row r="129" spans="1:20" x14ac:dyDescent="0.25">
      <c r="A129" s="240"/>
      <c r="B129" s="240"/>
      <c r="C129" s="240"/>
      <c r="D129" s="240"/>
      <c r="E129" s="240"/>
      <c r="F129" s="240"/>
      <c r="G129" s="240"/>
      <c r="H129" s="269"/>
      <c r="I129" s="240"/>
      <c r="J129" s="240"/>
      <c r="K129" s="240"/>
      <c r="L129" s="240"/>
      <c r="M129" s="240"/>
      <c r="N129" s="240"/>
      <c r="O129" s="240"/>
      <c r="P129" s="273">
        <f t="shared" si="4"/>
        <v>0</v>
      </c>
      <c r="Q129" s="240"/>
      <c r="R129" s="146">
        <f t="shared" si="5"/>
        <v>0</v>
      </c>
      <c r="S129" s="240"/>
      <c r="T129" s="270"/>
    </row>
    <row r="130" spans="1:20" x14ac:dyDescent="0.25">
      <c r="A130" s="240"/>
      <c r="B130" s="240"/>
      <c r="C130" s="240"/>
      <c r="D130" s="240"/>
      <c r="E130" s="240"/>
      <c r="F130" s="240"/>
      <c r="G130" s="240"/>
      <c r="H130" s="269"/>
      <c r="I130" s="240"/>
      <c r="J130" s="240"/>
      <c r="K130" s="240"/>
      <c r="L130" s="240"/>
      <c r="M130" s="240"/>
      <c r="N130" s="240"/>
      <c r="O130" s="240"/>
      <c r="P130" s="273">
        <f t="shared" si="4"/>
        <v>0</v>
      </c>
      <c r="Q130" s="240"/>
      <c r="R130" s="146">
        <f t="shared" si="5"/>
        <v>0</v>
      </c>
      <c r="S130" s="240"/>
      <c r="T130" s="270"/>
    </row>
    <row r="131" spans="1:20" x14ac:dyDescent="0.25">
      <c r="A131" s="240"/>
      <c r="B131" s="240"/>
      <c r="C131" s="240"/>
      <c r="D131" s="240"/>
      <c r="E131" s="240"/>
      <c r="F131" s="240"/>
      <c r="G131" s="240"/>
      <c r="H131" s="269"/>
      <c r="I131" s="240"/>
      <c r="J131" s="240"/>
      <c r="K131" s="240"/>
      <c r="L131" s="240"/>
      <c r="M131" s="240"/>
      <c r="N131" s="240"/>
      <c r="O131" s="240"/>
      <c r="P131" s="273">
        <f t="shared" si="4"/>
        <v>0</v>
      </c>
      <c r="Q131" s="240"/>
      <c r="R131" s="146">
        <f t="shared" si="5"/>
        <v>0</v>
      </c>
      <c r="S131" s="240"/>
      <c r="T131" s="270"/>
    </row>
    <row r="132" spans="1:20" x14ac:dyDescent="0.25">
      <c r="A132" s="240"/>
      <c r="B132" s="240"/>
      <c r="C132" s="240"/>
      <c r="D132" s="240"/>
      <c r="E132" s="240"/>
      <c r="F132" s="240"/>
      <c r="G132" s="240"/>
      <c r="H132" s="269"/>
      <c r="I132" s="240"/>
      <c r="J132" s="240"/>
      <c r="K132" s="240"/>
      <c r="L132" s="240"/>
      <c r="M132" s="240"/>
      <c r="N132" s="240"/>
      <c r="O132" s="240"/>
      <c r="P132" s="273">
        <f t="shared" si="4"/>
        <v>0</v>
      </c>
      <c r="Q132" s="240"/>
      <c r="R132" s="146">
        <f t="shared" si="5"/>
        <v>0</v>
      </c>
      <c r="S132" s="240"/>
      <c r="T132" s="270"/>
    </row>
    <row r="133" spans="1:20" x14ac:dyDescent="0.25">
      <c r="A133" s="240"/>
      <c r="B133" s="240"/>
      <c r="C133" s="240"/>
      <c r="D133" s="240"/>
      <c r="E133" s="240"/>
      <c r="F133" s="240"/>
      <c r="G133" s="240"/>
      <c r="H133" s="269"/>
      <c r="I133" s="240"/>
      <c r="J133" s="240"/>
      <c r="K133" s="240"/>
      <c r="L133" s="240"/>
      <c r="M133" s="240"/>
      <c r="N133" s="240"/>
      <c r="O133" s="240"/>
      <c r="P133" s="273">
        <f t="shared" si="4"/>
        <v>0</v>
      </c>
      <c r="Q133" s="240"/>
      <c r="R133" s="146">
        <f t="shared" si="5"/>
        <v>0</v>
      </c>
      <c r="S133" s="240"/>
      <c r="T133" s="270"/>
    </row>
    <row r="134" spans="1:20" x14ac:dyDescent="0.25">
      <c r="A134" s="240"/>
      <c r="B134" s="240"/>
      <c r="C134" s="240"/>
      <c r="D134" s="240"/>
      <c r="E134" s="240"/>
      <c r="F134" s="240"/>
      <c r="G134" s="240"/>
      <c r="H134" s="269"/>
      <c r="I134" s="240"/>
      <c r="J134" s="240"/>
      <c r="K134" s="240"/>
      <c r="L134" s="240"/>
      <c r="M134" s="240"/>
      <c r="N134" s="240"/>
      <c r="O134" s="240"/>
      <c r="P134" s="273">
        <f t="shared" si="4"/>
        <v>0</v>
      </c>
      <c r="Q134" s="240"/>
      <c r="R134" s="146">
        <f t="shared" si="5"/>
        <v>0</v>
      </c>
      <c r="S134" s="240"/>
      <c r="T134" s="270"/>
    </row>
    <row r="135" spans="1:20" x14ac:dyDescent="0.25">
      <c r="A135" s="240"/>
      <c r="B135" s="240"/>
      <c r="C135" s="240"/>
      <c r="D135" s="240"/>
      <c r="E135" s="240"/>
      <c r="F135" s="240"/>
      <c r="G135" s="240"/>
      <c r="H135" s="269"/>
      <c r="I135" s="240"/>
      <c r="J135" s="240"/>
      <c r="K135" s="240"/>
      <c r="L135" s="240"/>
      <c r="M135" s="240"/>
      <c r="N135" s="240"/>
      <c r="O135" s="240"/>
      <c r="P135" s="273">
        <f t="shared" si="4"/>
        <v>0</v>
      </c>
      <c r="Q135" s="240"/>
      <c r="R135" s="146">
        <f t="shared" si="5"/>
        <v>0</v>
      </c>
      <c r="S135" s="240"/>
      <c r="T135" s="270"/>
    </row>
    <row r="136" spans="1:20" x14ac:dyDescent="0.25">
      <c r="A136" s="240"/>
      <c r="B136" s="240"/>
      <c r="C136" s="240"/>
      <c r="D136" s="240"/>
      <c r="E136" s="240"/>
      <c r="F136" s="240"/>
      <c r="G136" s="240"/>
      <c r="H136" s="269"/>
      <c r="I136" s="240"/>
      <c r="J136" s="240"/>
      <c r="K136" s="240"/>
      <c r="L136" s="240"/>
      <c r="M136" s="240"/>
      <c r="N136" s="240"/>
      <c r="O136" s="240"/>
      <c r="P136" s="273">
        <f t="shared" si="4"/>
        <v>0</v>
      </c>
      <c r="Q136" s="240"/>
      <c r="R136" s="146">
        <f t="shared" si="5"/>
        <v>0</v>
      </c>
      <c r="S136" s="240"/>
      <c r="T136" s="270"/>
    </row>
    <row r="137" spans="1:20" x14ac:dyDescent="0.25">
      <c r="A137" s="240"/>
      <c r="B137" s="240"/>
      <c r="C137" s="240"/>
      <c r="D137" s="240"/>
      <c r="E137" s="240"/>
      <c r="F137" s="240"/>
      <c r="G137" s="240"/>
      <c r="H137" s="269"/>
      <c r="I137" s="240"/>
      <c r="J137" s="240"/>
      <c r="K137" s="240"/>
      <c r="L137" s="240"/>
      <c r="M137" s="240"/>
      <c r="N137" s="240"/>
      <c r="O137" s="240"/>
      <c r="P137" s="273">
        <f t="shared" si="4"/>
        <v>0</v>
      </c>
      <c r="Q137" s="240"/>
      <c r="R137" s="146">
        <f t="shared" si="5"/>
        <v>0</v>
      </c>
      <c r="S137" s="240"/>
      <c r="T137" s="270"/>
    </row>
    <row r="138" spans="1:20" x14ac:dyDescent="0.25">
      <c r="A138" s="240"/>
      <c r="B138" s="240"/>
      <c r="C138" s="240"/>
      <c r="D138" s="240"/>
      <c r="E138" s="240"/>
      <c r="F138" s="240"/>
      <c r="G138" s="240"/>
      <c r="H138" s="269"/>
      <c r="I138" s="240"/>
      <c r="J138" s="240"/>
      <c r="K138" s="240"/>
      <c r="L138" s="240"/>
      <c r="M138" s="240"/>
      <c r="N138" s="240"/>
      <c r="O138" s="240"/>
      <c r="P138" s="273">
        <f t="shared" si="4"/>
        <v>0</v>
      </c>
      <c r="Q138" s="240"/>
      <c r="R138" s="146">
        <f t="shared" si="5"/>
        <v>0</v>
      </c>
      <c r="S138" s="240"/>
      <c r="T138" s="270"/>
    </row>
    <row r="139" spans="1:20" x14ac:dyDescent="0.25">
      <c r="A139" s="240"/>
      <c r="B139" s="240"/>
      <c r="C139" s="240"/>
      <c r="D139" s="240"/>
      <c r="E139" s="240"/>
      <c r="F139" s="240"/>
      <c r="G139" s="240"/>
      <c r="H139" s="269"/>
      <c r="I139" s="240"/>
      <c r="J139" s="240"/>
      <c r="K139" s="240"/>
      <c r="L139" s="240"/>
      <c r="M139" s="240"/>
      <c r="N139" s="240"/>
      <c r="O139" s="240"/>
      <c r="P139" s="273">
        <f t="shared" si="4"/>
        <v>0</v>
      </c>
      <c r="Q139" s="240"/>
      <c r="R139" s="146">
        <f t="shared" si="5"/>
        <v>0</v>
      </c>
      <c r="S139" s="240"/>
      <c r="T139" s="270"/>
    </row>
    <row r="140" spans="1:20" x14ac:dyDescent="0.25">
      <c r="A140" s="240"/>
      <c r="B140" s="240"/>
      <c r="C140" s="240"/>
      <c r="D140" s="240"/>
      <c r="E140" s="240"/>
      <c r="F140" s="240"/>
      <c r="G140" s="240"/>
      <c r="H140" s="269"/>
      <c r="I140" s="240"/>
      <c r="J140" s="240"/>
      <c r="K140" s="240"/>
      <c r="L140" s="240"/>
      <c r="M140" s="240"/>
      <c r="N140" s="240"/>
      <c r="O140" s="240"/>
      <c r="P140" s="273">
        <f t="shared" si="4"/>
        <v>0</v>
      </c>
      <c r="Q140" s="240"/>
      <c r="R140" s="146">
        <f t="shared" si="5"/>
        <v>0</v>
      </c>
      <c r="S140" s="240"/>
      <c r="T140" s="270"/>
    </row>
    <row r="141" spans="1:20" x14ac:dyDescent="0.25">
      <c r="A141" s="240"/>
      <c r="B141" s="240"/>
      <c r="C141" s="240"/>
      <c r="D141" s="240"/>
      <c r="E141" s="240"/>
      <c r="F141" s="240"/>
      <c r="G141" s="240"/>
      <c r="H141" s="269"/>
      <c r="I141" s="240"/>
      <c r="J141" s="240"/>
      <c r="K141" s="240"/>
      <c r="L141" s="240"/>
      <c r="M141" s="240"/>
      <c r="N141" s="240"/>
      <c r="O141" s="240"/>
      <c r="P141" s="273">
        <f t="shared" ref="P141:P204" si="6">SUM(I141:O141)</f>
        <v>0</v>
      </c>
      <c r="Q141" s="240"/>
      <c r="R141" s="146">
        <f t="shared" si="5"/>
        <v>0</v>
      </c>
      <c r="S141" s="240"/>
      <c r="T141" s="270"/>
    </row>
    <row r="142" spans="1:20" x14ac:dyDescent="0.25">
      <c r="A142" s="240"/>
      <c r="B142" s="240"/>
      <c r="C142" s="240"/>
      <c r="D142" s="240"/>
      <c r="E142" s="240"/>
      <c r="F142" s="240"/>
      <c r="G142" s="240"/>
      <c r="H142" s="269"/>
      <c r="I142" s="240"/>
      <c r="J142" s="240"/>
      <c r="K142" s="240"/>
      <c r="L142" s="240"/>
      <c r="M142" s="240"/>
      <c r="N142" s="240"/>
      <c r="O142" s="240"/>
      <c r="P142" s="273">
        <f t="shared" si="6"/>
        <v>0</v>
      </c>
      <c r="Q142" s="240"/>
      <c r="R142" s="146">
        <f t="shared" si="5"/>
        <v>0</v>
      </c>
      <c r="S142" s="240"/>
      <c r="T142" s="270"/>
    </row>
    <row r="143" spans="1:20" x14ac:dyDescent="0.25">
      <c r="A143" s="240"/>
      <c r="B143" s="240"/>
      <c r="C143" s="240"/>
      <c r="D143" s="240"/>
      <c r="E143" s="240"/>
      <c r="F143" s="240"/>
      <c r="G143" s="240"/>
      <c r="H143" s="269"/>
      <c r="I143" s="240"/>
      <c r="J143" s="240"/>
      <c r="K143" s="240"/>
      <c r="L143" s="240"/>
      <c r="M143" s="240"/>
      <c r="N143" s="240"/>
      <c r="O143" s="240"/>
      <c r="P143" s="273">
        <f t="shared" si="6"/>
        <v>0</v>
      </c>
      <c r="Q143" s="240"/>
      <c r="R143" s="146">
        <f t="shared" si="5"/>
        <v>0</v>
      </c>
      <c r="S143" s="240"/>
      <c r="T143" s="270"/>
    </row>
    <row r="144" spans="1:20" x14ac:dyDescent="0.25">
      <c r="A144" s="240"/>
      <c r="B144" s="240"/>
      <c r="C144" s="240"/>
      <c r="D144" s="240"/>
      <c r="E144" s="240"/>
      <c r="F144" s="240"/>
      <c r="G144" s="240"/>
      <c r="H144" s="269"/>
      <c r="I144" s="240"/>
      <c r="J144" s="240"/>
      <c r="K144" s="240"/>
      <c r="L144" s="240"/>
      <c r="M144" s="240"/>
      <c r="N144" s="240"/>
      <c r="O144" s="240"/>
      <c r="P144" s="273">
        <f t="shared" si="6"/>
        <v>0</v>
      </c>
      <c r="Q144" s="240"/>
      <c r="R144" s="146">
        <f t="shared" si="5"/>
        <v>0</v>
      </c>
      <c r="S144" s="240"/>
      <c r="T144" s="270"/>
    </row>
    <row r="145" spans="1:20" x14ac:dyDescent="0.25">
      <c r="A145" s="240"/>
      <c r="B145" s="240"/>
      <c r="C145" s="240"/>
      <c r="D145" s="240"/>
      <c r="E145" s="240"/>
      <c r="F145" s="240"/>
      <c r="G145" s="240"/>
      <c r="H145" s="269"/>
      <c r="I145" s="240"/>
      <c r="J145" s="240"/>
      <c r="K145" s="240"/>
      <c r="L145" s="240"/>
      <c r="M145" s="240"/>
      <c r="N145" s="240"/>
      <c r="O145" s="240"/>
      <c r="P145" s="273">
        <f t="shared" si="6"/>
        <v>0</v>
      </c>
      <c r="Q145" s="240"/>
      <c r="R145" s="146">
        <f t="shared" si="5"/>
        <v>0</v>
      </c>
      <c r="S145" s="240"/>
      <c r="T145" s="270"/>
    </row>
    <row r="146" spans="1:20" x14ac:dyDescent="0.25">
      <c r="A146" s="240"/>
      <c r="B146" s="240"/>
      <c r="C146" s="240"/>
      <c r="D146" s="240"/>
      <c r="E146" s="240"/>
      <c r="F146" s="240"/>
      <c r="G146" s="240"/>
      <c r="H146" s="269"/>
      <c r="I146" s="240"/>
      <c r="J146" s="240"/>
      <c r="K146" s="240"/>
      <c r="L146" s="240"/>
      <c r="M146" s="240"/>
      <c r="N146" s="240"/>
      <c r="O146" s="240"/>
      <c r="P146" s="273">
        <f t="shared" si="6"/>
        <v>0</v>
      </c>
      <c r="Q146" s="240"/>
      <c r="R146" s="146">
        <f t="shared" si="5"/>
        <v>0</v>
      </c>
      <c r="S146" s="240"/>
      <c r="T146" s="270"/>
    </row>
    <row r="147" spans="1:20" x14ac:dyDescent="0.25">
      <c r="A147" s="240"/>
      <c r="B147" s="240"/>
      <c r="C147" s="240"/>
      <c r="D147" s="240"/>
      <c r="E147" s="240"/>
      <c r="F147" s="240"/>
      <c r="G147" s="240"/>
      <c r="H147" s="269"/>
      <c r="I147" s="240"/>
      <c r="J147" s="240"/>
      <c r="K147" s="240"/>
      <c r="L147" s="240"/>
      <c r="M147" s="240"/>
      <c r="N147" s="240"/>
      <c r="O147" s="240"/>
      <c r="P147" s="273">
        <f t="shared" si="6"/>
        <v>0</v>
      </c>
      <c r="Q147" s="240"/>
      <c r="R147" s="146">
        <f t="shared" si="5"/>
        <v>0</v>
      </c>
      <c r="S147" s="240"/>
      <c r="T147" s="270"/>
    </row>
    <row r="148" spans="1:20" x14ac:dyDescent="0.25">
      <c r="A148" s="240"/>
      <c r="B148" s="240"/>
      <c r="C148" s="240"/>
      <c r="D148" s="240"/>
      <c r="E148" s="240"/>
      <c r="F148" s="240"/>
      <c r="G148" s="240"/>
      <c r="H148" s="269"/>
      <c r="I148" s="240"/>
      <c r="J148" s="240"/>
      <c r="K148" s="240"/>
      <c r="L148" s="240"/>
      <c r="M148" s="240"/>
      <c r="N148" s="240"/>
      <c r="O148" s="240"/>
      <c r="P148" s="273">
        <f t="shared" si="6"/>
        <v>0</v>
      </c>
      <c r="Q148" s="240"/>
      <c r="R148" s="146">
        <f t="shared" si="5"/>
        <v>0</v>
      </c>
      <c r="S148" s="240"/>
      <c r="T148" s="270"/>
    </row>
    <row r="149" spans="1:20" x14ac:dyDescent="0.25">
      <c r="A149" s="240"/>
      <c r="B149" s="240"/>
      <c r="C149" s="240"/>
      <c r="D149" s="240"/>
      <c r="E149" s="240"/>
      <c r="F149" s="240"/>
      <c r="G149" s="240"/>
      <c r="H149" s="269"/>
      <c r="I149" s="240"/>
      <c r="J149" s="240"/>
      <c r="K149" s="240"/>
      <c r="L149" s="240"/>
      <c r="M149" s="240"/>
      <c r="N149" s="240"/>
      <c r="O149" s="240"/>
      <c r="P149" s="273">
        <f t="shared" si="6"/>
        <v>0</v>
      </c>
      <c r="Q149" s="240"/>
      <c r="R149" s="146">
        <f t="shared" si="5"/>
        <v>0</v>
      </c>
      <c r="S149" s="240"/>
      <c r="T149" s="270"/>
    </row>
    <row r="150" spans="1:20" x14ac:dyDescent="0.25">
      <c r="A150" s="240"/>
      <c r="B150" s="240"/>
      <c r="C150" s="240"/>
      <c r="D150" s="240"/>
      <c r="E150" s="240"/>
      <c r="F150" s="240"/>
      <c r="G150" s="240"/>
      <c r="H150" s="269"/>
      <c r="I150" s="240"/>
      <c r="J150" s="240"/>
      <c r="K150" s="240"/>
      <c r="L150" s="240"/>
      <c r="M150" s="240"/>
      <c r="N150" s="240"/>
      <c r="O150" s="240"/>
      <c r="P150" s="273">
        <f t="shared" si="6"/>
        <v>0</v>
      </c>
      <c r="Q150" s="240"/>
      <c r="R150" s="146">
        <f t="shared" si="5"/>
        <v>0</v>
      </c>
      <c r="S150" s="240"/>
      <c r="T150" s="270"/>
    </row>
    <row r="151" spans="1:20" x14ac:dyDescent="0.25">
      <c r="A151" s="240"/>
      <c r="B151" s="240"/>
      <c r="C151" s="240"/>
      <c r="D151" s="240"/>
      <c r="E151" s="240"/>
      <c r="F151" s="240"/>
      <c r="G151" s="240"/>
      <c r="H151" s="269"/>
      <c r="I151" s="240"/>
      <c r="J151" s="240"/>
      <c r="K151" s="240"/>
      <c r="L151" s="240"/>
      <c r="M151" s="240"/>
      <c r="N151" s="240"/>
      <c r="O151" s="240"/>
      <c r="P151" s="273">
        <f t="shared" si="6"/>
        <v>0</v>
      </c>
      <c r="Q151" s="240"/>
      <c r="R151" s="146">
        <f t="shared" si="5"/>
        <v>0</v>
      </c>
      <c r="S151" s="240"/>
      <c r="T151" s="270"/>
    </row>
    <row r="152" spans="1:20" x14ac:dyDescent="0.25">
      <c r="A152" s="240"/>
      <c r="B152" s="240"/>
      <c r="C152" s="240"/>
      <c r="D152" s="240"/>
      <c r="E152" s="240"/>
      <c r="F152" s="240"/>
      <c r="G152" s="240"/>
      <c r="H152" s="269"/>
      <c r="I152" s="240"/>
      <c r="J152" s="240"/>
      <c r="K152" s="240"/>
      <c r="L152" s="240"/>
      <c r="M152" s="240"/>
      <c r="N152" s="240"/>
      <c r="O152" s="240"/>
      <c r="P152" s="273">
        <f t="shared" si="6"/>
        <v>0</v>
      </c>
      <c r="Q152" s="240"/>
      <c r="R152" s="146">
        <f t="shared" si="5"/>
        <v>0</v>
      </c>
      <c r="S152" s="240"/>
      <c r="T152" s="270"/>
    </row>
    <row r="153" spans="1:20" x14ac:dyDescent="0.25">
      <c r="A153" s="240"/>
      <c r="B153" s="240"/>
      <c r="C153" s="240"/>
      <c r="D153" s="240"/>
      <c r="E153" s="240"/>
      <c r="F153" s="240"/>
      <c r="G153" s="240"/>
      <c r="H153" s="269"/>
      <c r="I153" s="240"/>
      <c r="J153" s="240"/>
      <c r="K153" s="240"/>
      <c r="L153" s="240"/>
      <c r="M153" s="240"/>
      <c r="N153" s="240"/>
      <c r="O153" s="240"/>
      <c r="P153" s="273">
        <f t="shared" si="6"/>
        <v>0</v>
      </c>
      <c r="Q153" s="240"/>
      <c r="R153" s="146">
        <f t="shared" si="5"/>
        <v>0</v>
      </c>
      <c r="S153" s="240"/>
      <c r="T153" s="270"/>
    </row>
    <row r="154" spans="1:20" x14ac:dyDescent="0.25">
      <c r="A154" s="240"/>
      <c r="B154" s="240"/>
      <c r="C154" s="240"/>
      <c r="D154" s="240"/>
      <c r="E154" s="240"/>
      <c r="F154" s="240"/>
      <c r="G154" s="240"/>
      <c r="H154" s="269"/>
      <c r="I154" s="240"/>
      <c r="J154" s="240"/>
      <c r="K154" s="240"/>
      <c r="L154" s="240"/>
      <c r="M154" s="240"/>
      <c r="N154" s="240"/>
      <c r="O154" s="240"/>
      <c r="P154" s="273">
        <f t="shared" si="6"/>
        <v>0</v>
      </c>
      <c r="Q154" s="240"/>
      <c r="R154" s="146">
        <f t="shared" ref="R154:R217" si="7">P154-Q154</f>
        <v>0</v>
      </c>
      <c r="S154" s="240"/>
      <c r="T154" s="270"/>
    </row>
    <row r="155" spans="1:20" x14ac:dyDescent="0.25">
      <c r="A155" s="240"/>
      <c r="B155" s="240"/>
      <c r="C155" s="240"/>
      <c r="D155" s="240"/>
      <c r="E155" s="240"/>
      <c r="F155" s="240"/>
      <c r="G155" s="240"/>
      <c r="H155" s="269"/>
      <c r="I155" s="240"/>
      <c r="J155" s="240"/>
      <c r="K155" s="240"/>
      <c r="L155" s="240"/>
      <c r="M155" s="240"/>
      <c r="N155" s="240"/>
      <c r="O155" s="240"/>
      <c r="P155" s="273">
        <f t="shared" si="6"/>
        <v>0</v>
      </c>
      <c r="Q155" s="240"/>
      <c r="R155" s="146">
        <f t="shared" si="7"/>
        <v>0</v>
      </c>
      <c r="S155" s="240"/>
      <c r="T155" s="270"/>
    </row>
    <row r="156" spans="1:20" x14ac:dyDescent="0.25">
      <c r="A156" s="240"/>
      <c r="B156" s="240"/>
      <c r="C156" s="240"/>
      <c r="D156" s="240"/>
      <c r="E156" s="240"/>
      <c r="F156" s="240"/>
      <c r="G156" s="240"/>
      <c r="H156" s="269"/>
      <c r="I156" s="240"/>
      <c r="J156" s="240"/>
      <c r="K156" s="240"/>
      <c r="L156" s="240"/>
      <c r="M156" s="240"/>
      <c r="N156" s="240"/>
      <c r="O156" s="240"/>
      <c r="P156" s="273">
        <f t="shared" si="6"/>
        <v>0</v>
      </c>
      <c r="Q156" s="240"/>
      <c r="R156" s="146">
        <f t="shared" si="7"/>
        <v>0</v>
      </c>
      <c r="S156" s="240"/>
      <c r="T156" s="270"/>
    </row>
    <row r="157" spans="1:20" x14ac:dyDescent="0.25">
      <c r="A157" s="240"/>
      <c r="B157" s="240"/>
      <c r="C157" s="240"/>
      <c r="D157" s="240"/>
      <c r="E157" s="240"/>
      <c r="F157" s="240"/>
      <c r="G157" s="240"/>
      <c r="H157" s="269"/>
      <c r="I157" s="240"/>
      <c r="J157" s="240"/>
      <c r="K157" s="240"/>
      <c r="L157" s="240"/>
      <c r="M157" s="240"/>
      <c r="N157" s="240"/>
      <c r="O157" s="240"/>
      <c r="P157" s="273">
        <f t="shared" si="6"/>
        <v>0</v>
      </c>
      <c r="Q157" s="240"/>
      <c r="R157" s="146">
        <f t="shared" si="7"/>
        <v>0</v>
      </c>
      <c r="S157" s="240"/>
      <c r="T157" s="270"/>
    </row>
    <row r="158" spans="1:20" x14ac:dyDescent="0.25">
      <c r="A158" s="240"/>
      <c r="B158" s="240"/>
      <c r="C158" s="240"/>
      <c r="D158" s="240"/>
      <c r="E158" s="240"/>
      <c r="F158" s="240"/>
      <c r="G158" s="240"/>
      <c r="H158" s="269"/>
      <c r="I158" s="240"/>
      <c r="J158" s="240"/>
      <c r="K158" s="240"/>
      <c r="L158" s="240"/>
      <c r="M158" s="240"/>
      <c r="N158" s="240"/>
      <c r="O158" s="240"/>
      <c r="P158" s="273">
        <f t="shared" si="6"/>
        <v>0</v>
      </c>
      <c r="Q158" s="240"/>
      <c r="R158" s="146">
        <f t="shared" si="7"/>
        <v>0</v>
      </c>
      <c r="S158" s="240"/>
      <c r="T158" s="270"/>
    </row>
    <row r="159" spans="1:20" x14ac:dyDescent="0.25">
      <c r="A159" s="240"/>
      <c r="B159" s="240"/>
      <c r="C159" s="240"/>
      <c r="D159" s="240"/>
      <c r="E159" s="240"/>
      <c r="F159" s="240"/>
      <c r="G159" s="240"/>
      <c r="H159" s="269"/>
      <c r="I159" s="240"/>
      <c r="J159" s="240"/>
      <c r="K159" s="240"/>
      <c r="L159" s="240"/>
      <c r="M159" s="240"/>
      <c r="N159" s="240"/>
      <c r="O159" s="240"/>
      <c r="P159" s="273">
        <f t="shared" si="6"/>
        <v>0</v>
      </c>
      <c r="Q159" s="240"/>
      <c r="R159" s="146">
        <f t="shared" si="7"/>
        <v>0</v>
      </c>
      <c r="S159" s="240"/>
      <c r="T159" s="270"/>
    </row>
    <row r="160" spans="1:20" x14ac:dyDescent="0.25">
      <c r="A160" s="240"/>
      <c r="B160" s="240"/>
      <c r="C160" s="240"/>
      <c r="D160" s="240"/>
      <c r="E160" s="240"/>
      <c r="F160" s="240"/>
      <c r="G160" s="240"/>
      <c r="H160" s="269"/>
      <c r="I160" s="240"/>
      <c r="J160" s="240"/>
      <c r="K160" s="240"/>
      <c r="L160" s="240"/>
      <c r="M160" s="240"/>
      <c r="N160" s="240"/>
      <c r="O160" s="240"/>
      <c r="P160" s="273">
        <f t="shared" si="6"/>
        <v>0</v>
      </c>
      <c r="Q160" s="240"/>
      <c r="R160" s="146">
        <f t="shared" si="7"/>
        <v>0</v>
      </c>
      <c r="S160" s="240"/>
      <c r="T160" s="270"/>
    </row>
    <row r="161" spans="1:20" x14ac:dyDescent="0.25">
      <c r="A161" s="240"/>
      <c r="B161" s="240"/>
      <c r="C161" s="240"/>
      <c r="D161" s="240"/>
      <c r="E161" s="240"/>
      <c r="F161" s="240"/>
      <c r="G161" s="240"/>
      <c r="H161" s="269"/>
      <c r="I161" s="240"/>
      <c r="J161" s="240"/>
      <c r="K161" s="240"/>
      <c r="L161" s="240"/>
      <c r="M161" s="240"/>
      <c r="N161" s="240"/>
      <c r="O161" s="240"/>
      <c r="P161" s="273">
        <f t="shared" si="6"/>
        <v>0</v>
      </c>
      <c r="Q161" s="240"/>
      <c r="R161" s="146">
        <f t="shared" si="7"/>
        <v>0</v>
      </c>
      <c r="S161" s="240"/>
      <c r="T161" s="270"/>
    </row>
    <row r="162" spans="1:20" x14ac:dyDescent="0.25">
      <c r="A162" s="240"/>
      <c r="B162" s="240"/>
      <c r="C162" s="240"/>
      <c r="D162" s="240"/>
      <c r="E162" s="240"/>
      <c r="F162" s="240"/>
      <c r="G162" s="240"/>
      <c r="H162" s="269"/>
      <c r="I162" s="240"/>
      <c r="J162" s="240"/>
      <c r="K162" s="240"/>
      <c r="L162" s="240"/>
      <c r="M162" s="240"/>
      <c r="N162" s="240"/>
      <c r="O162" s="240"/>
      <c r="P162" s="273">
        <f t="shared" si="6"/>
        <v>0</v>
      </c>
      <c r="Q162" s="240"/>
      <c r="R162" s="146">
        <f t="shared" si="7"/>
        <v>0</v>
      </c>
      <c r="S162" s="240"/>
      <c r="T162" s="270"/>
    </row>
    <row r="163" spans="1:20" x14ac:dyDescent="0.25">
      <c r="A163" s="240"/>
      <c r="B163" s="240"/>
      <c r="C163" s="240"/>
      <c r="D163" s="240"/>
      <c r="E163" s="240"/>
      <c r="F163" s="240"/>
      <c r="G163" s="240"/>
      <c r="H163" s="269"/>
      <c r="I163" s="240"/>
      <c r="J163" s="240"/>
      <c r="K163" s="240"/>
      <c r="L163" s="240"/>
      <c r="M163" s="240"/>
      <c r="N163" s="240"/>
      <c r="O163" s="240"/>
      <c r="P163" s="273">
        <f t="shared" si="6"/>
        <v>0</v>
      </c>
      <c r="Q163" s="240"/>
      <c r="R163" s="146">
        <f t="shared" si="7"/>
        <v>0</v>
      </c>
      <c r="S163" s="240"/>
      <c r="T163" s="270"/>
    </row>
    <row r="164" spans="1:20" x14ac:dyDescent="0.25">
      <c r="A164" s="240"/>
      <c r="B164" s="240"/>
      <c r="C164" s="240"/>
      <c r="D164" s="240"/>
      <c r="E164" s="240"/>
      <c r="F164" s="240"/>
      <c r="G164" s="240"/>
      <c r="H164" s="269"/>
      <c r="I164" s="240"/>
      <c r="J164" s="240"/>
      <c r="K164" s="240"/>
      <c r="L164" s="240"/>
      <c r="M164" s="240"/>
      <c r="N164" s="240"/>
      <c r="O164" s="240"/>
      <c r="P164" s="273">
        <f t="shared" si="6"/>
        <v>0</v>
      </c>
      <c r="Q164" s="240"/>
      <c r="R164" s="146">
        <f t="shared" si="7"/>
        <v>0</v>
      </c>
      <c r="S164" s="240"/>
      <c r="T164" s="270"/>
    </row>
    <row r="165" spans="1:20" x14ac:dyDescent="0.25">
      <c r="A165" s="240"/>
      <c r="B165" s="240"/>
      <c r="C165" s="240"/>
      <c r="D165" s="240"/>
      <c r="E165" s="240"/>
      <c r="F165" s="240"/>
      <c r="G165" s="240"/>
      <c r="H165" s="269"/>
      <c r="I165" s="240"/>
      <c r="J165" s="240"/>
      <c r="K165" s="240"/>
      <c r="L165" s="240"/>
      <c r="M165" s="240"/>
      <c r="N165" s="240"/>
      <c r="O165" s="240"/>
      <c r="P165" s="273">
        <f t="shared" si="6"/>
        <v>0</v>
      </c>
      <c r="Q165" s="240"/>
      <c r="R165" s="146">
        <f t="shared" si="7"/>
        <v>0</v>
      </c>
      <c r="S165" s="240"/>
      <c r="T165" s="270"/>
    </row>
    <row r="166" spans="1:20" x14ac:dyDescent="0.25">
      <c r="A166" s="240"/>
      <c r="B166" s="240"/>
      <c r="C166" s="240"/>
      <c r="D166" s="240"/>
      <c r="E166" s="240"/>
      <c r="F166" s="240"/>
      <c r="G166" s="240"/>
      <c r="H166" s="269"/>
      <c r="I166" s="240"/>
      <c r="J166" s="240"/>
      <c r="K166" s="240"/>
      <c r="L166" s="240"/>
      <c r="M166" s="240"/>
      <c r="N166" s="240"/>
      <c r="O166" s="240"/>
      <c r="P166" s="273">
        <f t="shared" si="6"/>
        <v>0</v>
      </c>
      <c r="Q166" s="240"/>
      <c r="R166" s="146">
        <f t="shared" si="7"/>
        <v>0</v>
      </c>
      <c r="S166" s="240"/>
      <c r="T166" s="270"/>
    </row>
    <row r="167" spans="1:20" x14ac:dyDescent="0.25">
      <c r="A167" s="240"/>
      <c r="B167" s="240"/>
      <c r="C167" s="240"/>
      <c r="D167" s="240"/>
      <c r="E167" s="240"/>
      <c r="F167" s="240"/>
      <c r="G167" s="240"/>
      <c r="H167" s="269"/>
      <c r="I167" s="240"/>
      <c r="J167" s="240"/>
      <c r="K167" s="240"/>
      <c r="L167" s="240"/>
      <c r="M167" s="240"/>
      <c r="N167" s="240"/>
      <c r="O167" s="240"/>
      <c r="P167" s="273">
        <f t="shared" si="6"/>
        <v>0</v>
      </c>
      <c r="Q167" s="240"/>
      <c r="R167" s="146">
        <f t="shared" si="7"/>
        <v>0</v>
      </c>
      <c r="S167" s="240"/>
      <c r="T167" s="270"/>
    </row>
    <row r="168" spans="1:20" x14ac:dyDescent="0.25">
      <c r="A168" s="240"/>
      <c r="B168" s="240"/>
      <c r="C168" s="240"/>
      <c r="D168" s="240"/>
      <c r="E168" s="240"/>
      <c r="F168" s="240"/>
      <c r="G168" s="240"/>
      <c r="H168" s="269"/>
      <c r="I168" s="240"/>
      <c r="J168" s="240"/>
      <c r="K168" s="240"/>
      <c r="L168" s="240"/>
      <c r="M168" s="240"/>
      <c r="N168" s="240"/>
      <c r="O168" s="240"/>
      <c r="P168" s="273">
        <f t="shared" si="6"/>
        <v>0</v>
      </c>
      <c r="Q168" s="240"/>
      <c r="R168" s="146">
        <f t="shared" si="7"/>
        <v>0</v>
      </c>
      <c r="S168" s="240"/>
      <c r="T168" s="270"/>
    </row>
    <row r="169" spans="1:20" x14ac:dyDescent="0.25">
      <c r="A169" s="240"/>
      <c r="B169" s="240"/>
      <c r="C169" s="240"/>
      <c r="D169" s="240"/>
      <c r="E169" s="240"/>
      <c r="F169" s="240"/>
      <c r="G169" s="240"/>
      <c r="H169" s="269"/>
      <c r="I169" s="240"/>
      <c r="J169" s="240"/>
      <c r="K169" s="240"/>
      <c r="L169" s="240"/>
      <c r="M169" s="240"/>
      <c r="N169" s="240"/>
      <c r="O169" s="240"/>
      <c r="P169" s="273">
        <f t="shared" si="6"/>
        <v>0</v>
      </c>
      <c r="Q169" s="240"/>
      <c r="R169" s="146">
        <f t="shared" si="7"/>
        <v>0</v>
      </c>
      <c r="S169" s="240"/>
      <c r="T169" s="270"/>
    </row>
    <row r="170" spans="1:20" x14ac:dyDescent="0.25">
      <c r="A170" s="240"/>
      <c r="B170" s="240"/>
      <c r="C170" s="240"/>
      <c r="D170" s="240"/>
      <c r="E170" s="240"/>
      <c r="F170" s="240"/>
      <c r="G170" s="240"/>
      <c r="H170" s="269"/>
      <c r="I170" s="240"/>
      <c r="J170" s="240"/>
      <c r="K170" s="240"/>
      <c r="L170" s="240"/>
      <c r="M170" s="240"/>
      <c r="N170" s="240"/>
      <c r="O170" s="240"/>
      <c r="P170" s="273">
        <f t="shared" si="6"/>
        <v>0</v>
      </c>
      <c r="Q170" s="240"/>
      <c r="R170" s="146">
        <f t="shared" si="7"/>
        <v>0</v>
      </c>
      <c r="S170" s="240"/>
      <c r="T170" s="270"/>
    </row>
    <row r="171" spans="1:20" x14ac:dyDescent="0.25">
      <c r="A171" s="240"/>
      <c r="B171" s="240"/>
      <c r="C171" s="240"/>
      <c r="D171" s="240"/>
      <c r="E171" s="240"/>
      <c r="F171" s="240"/>
      <c r="G171" s="240"/>
      <c r="H171" s="269"/>
      <c r="I171" s="240"/>
      <c r="J171" s="240"/>
      <c r="K171" s="240"/>
      <c r="L171" s="240"/>
      <c r="M171" s="240"/>
      <c r="N171" s="240"/>
      <c r="O171" s="240"/>
      <c r="P171" s="273">
        <f t="shared" si="6"/>
        <v>0</v>
      </c>
      <c r="Q171" s="240"/>
      <c r="R171" s="146">
        <f t="shared" si="7"/>
        <v>0</v>
      </c>
      <c r="S171" s="240"/>
      <c r="T171" s="270"/>
    </row>
    <row r="172" spans="1:20" x14ac:dyDescent="0.25">
      <c r="A172" s="240"/>
      <c r="B172" s="240"/>
      <c r="C172" s="240"/>
      <c r="D172" s="240"/>
      <c r="E172" s="240"/>
      <c r="F172" s="240"/>
      <c r="G172" s="240"/>
      <c r="H172" s="269"/>
      <c r="I172" s="240"/>
      <c r="J172" s="240"/>
      <c r="K172" s="240"/>
      <c r="L172" s="240"/>
      <c r="M172" s="240"/>
      <c r="N172" s="240"/>
      <c r="O172" s="240"/>
      <c r="P172" s="273">
        <f t="shared" si="6"/>
        <v>0</v>
      </c>
      <c r="Q172" s="240"/>
      <c r="R172" s="146">
        <f t="shared" si="7"/>
        <v>0</v>
      </c>
      <c r="S172" s="240"/>
      <c r="T172" s="270"/>
    </row>
    <row r="173" spans="1:20" x14ac:dyDescent="0.25">
      <c r="A173" s="240"/>
      <c r="B173" s="240"/>
      <c r="C173" s="240"/>
      <c r="D173" s="240"/>
      <c r="E173" s="240"/>
      <c r="F173" s="240"/>
      <c r="G173" s="240"/>
      <c r="H173" s="269"/>
      <c r="I173" s="240"/>
      <c r="J173" s="240"/>
      <c r="K173" s="240"/>
      <c r="L173" s="240"/>
      <c r="M173" s="240"/>
      <c r="N173" s="240"/>
      <c r="O173" s="240"/>
      <c r="P173" s="273">
        <f t="shared" si="6"/>
        <v>0</v>
      </c>
      <c r="Q173" s="240"/>
      <c r="R173" s="146">
        <f t="shared" si="7"/>
        <v>0</v>
      </c>
      <c r="S173" s="240"/>
      <c r="T173" s="270"/>
    </row>
    <row r="174" spans="1:20" x14ac:dyDescent="0.25">
      <c r="A174" s="240"/>
      <c r="B174" s="240"/>
      <c r="C174" s="240"/>
      <c r="D174" s="240"/>
      <c r="E174" s="240"/>
      <c r="F174" s="240"/>
      <c r="G174" s="240"/>
      <c r="H174" s="269"/>
      <c r="I174" s="240"/>
      <c r="J174" s="240"/>
      <c r="K174" s="240"/>
      <c r="L174" s="240"/>
      <c r="M174" s="240"/>
      <c r="N174" s="240"/>
      <c r="O174" s="240"/>
      <c r="P174" s="273">
        <f t="shared" si="6"/>
        <v>0</v>
      </c>
      <c r="Q174" s="240"/>
      <c r="R174" s="146">
        <f t="shared" si="7"/>
        <v>0</v>
      </c>
      <c r="S174" s="240"/>
      <c r="T174" s="270"/>
    </row>
    <row r="175" spans="1:20" x14ac:dyDescent="0.25">
      <c r="A175" s="240"/>
      <c r="B175" s="240"/>
      <c r="C175" s="240"/>
      <c r="D175" s="240"/>
      <c r="E175" s="240"/>
      <c r="F175" s="240"/>
      <c r="G175" s="240"/>
      <c r="H175" s="269"/>
      <c r="I175" s="240"/>
      <c r="J175" s="240"/>
      <c r="K175" s="240"/>
      <c r="L175" s="240"/>
      <c r="M175" s="240"/>
      <c r="N175" s="240"/>
      <c r="O175" s="240"/>
      <c r="P175" s="273">
        <f t="shared" si="6"/>
        <v>0</v>
      </c>
      <c r="Q175" s="240"/>
      <c r="R175" s="146">
        <f t="shared" si="7"/>
        <v>0</v>
      </c>
      <c r="S175" s="240"/>
      <c r="T175" s="270"/>
    </row>
    <row r="176" spans="1:20" x14ac:dyDescent="0.25">
      <c r="A176" s="240"/>
      <c r="B176" s="240"/>
      <c r="C176" s="240"/>
      <c r="D176" s="240"/>
      <c r="E176" s="240"/>
      <c r="F176" s="240"/>
      <c r="G176" s="240"/>
      <c r="H176" s="269"/>
      <c r="I176" s="240"/>
      <c r="J176" s="240"/>
      <c r="K176" s="240"/>
      <c r="L176" s="240"/>
      <c r="M176" s="240"/>
      <c r="N176" s="240"/>
      <c r="O176" s="240"/>
      <c r="P176" s="273">
        <f t="shared" si="6"/>
        <v>0</v>
      </c>
      <c r="Q176" s="240"/>
      <c r="R176" s="146">
        <f t="shared" si="7"/>
        <v>0</v>
      </c>
      <c r="S176" s="240"/>
      <c r="T176" s="270"/>
    </row>
    <row r="177" spans="1:20" x14ac:dyDescent="0.25">
      <c r="A177" s="240"/>
      <c r="B177" s="240"/>
      <c r="C177" s="240"/>
      <c r="D177" s="240"/>
      <c r="E177" s="240"/>
      <c r="F177" s="240"/>
      <c r="G177" s="240"/>
      <c r="H177" s="269"/>
      <c r="I177" s="240"/>
      <c r="J177" s="240"/>
      <c r="K177" s="240"/>
      <c r="L177" s="240"/>
      <c r="M177" s="240"/>
      <c r="N177" s="240"/>
      <c r="O177" s="240"/>
      <c r="P177" s="273">
        <f t="shared" si="6"/>
        <v>0</v>
      </c>
      <c r="Q177" s="240"/>
      <c r="R177" s="146">
        <f t="shared" si="7"/>
        <v>0</v>
      </c>
      <c r="S177" s="240"/>
      <c r="T177" s="270"/>
    </row>
    <row r="178" spans="1:20" x14ac:dyDescent="0.25">
      <c r="A178" s="240"/>
      <c r="B178" s="240"/>
      <c r="C178" s="240"/>
      <c r="D178" s="240"/>
      <c r="E178" s="240"/>
      <c r="F178" s="240"/>
      <c r="G178" s="240"/>
      <c r="H178" s="269"/>
      <c r="I178" s="240"/>
      <c r="J178" s="240"/>
      <c r="K178" s="240"/>
      <c r="L178" s="240"/>
      <c r="M178" s="240"/>
      <c r="N178" s="240"/>
      <c r="O178" s="240"/>
      <c r="P178" s="273">
        <f t="shared" si="6"/>
        <v>0</v>
      </c>
      <c r="Q178" s="240"/>
      <c r="R178" s="146">
        <f t="shared" si="7"/>
        <v>0</v>
      </c>
      <c r="S178" s="240"/>
      <c r="T178" s="270"/>
    </row>
    <row r="179" spans="1:20" x14ac:dyDescent="0.25">
      <c r="A179" s="240"/>
      <c r="B179" s="240"/>
      <c r="C179" s="240"/>
      <c r="D179" s="240"/>
      <c r="E179" s="240"/>
      <c r="F179" s="240"/>
      <c r="G179" s="240"/>
      <c r="H179" s="269"/>
      <c r="I179" s="240"/>
      <c r="J179" s="240"/>
      <c r="K179" s="240"/>
      <c r="L179" s="240"/>
      <c r="M179" s="240"/>
      <c r="N179" s="240"/>
      <c r="O179" s="240"/>
      <c r="P179" s="273">
        <f t="shared" si="6"/>
        <v>0</v>
      </c>
      <c r="Q179" s="240"/>
      <c r="R179" s="146">
        <f t="shared" si="7"/>
        <v>0</v>
      </c>
      <c r="S179" s="240"/>
      <c r="T179" s="270"/>
    </row>
    <row r="180" spans="1:20" x14ac:dyDescent="0.25">
      <c r="A180" s="240"/>
      <c r="B180" s="240"/>
      <c r="C180" s="240"/>
      <c r="D180" s="240"/>
      <c r="E180" s="240"/>
      <c r="F180" s="240"/>
      <c r="G180" s="240"/>
      <c r="H180" s="269"/>
      <c r="I180" s="240"/>
      <c r="J180" s="240"/>
      <c r="K180" s="240"/>
      <c r="L180" s="240"/>
      <c r="M180" s="240"/>
      <c r="N180" s="240"/>
      <c r="O180" s="240"/>
      <c r="P180" s="273">
        <f t="shared" si="6"/>
        <v>0</v>
      </c>
      <c r="Q180" s="240"/>
      <c r="R180" s="146">
        <f t="shared" si="7"/>
        <v>0</v>
      </c>
      <c r="S180" s="240"/>
      <c r="T180" s="270"/>
    </row>
    <row r="181" spans="1:20" x14ac:dyDescent="0.25">
      <c r="A181" s="240"/>
      <c r="B181" s="240"/>
      <c r="C181" s="240"/>
      <c r="D181" s="240"/>
      <c r="E181" s="240"/>
      <c r="F181" s="240"/>
      <c r="G181" s="240"/>
      <c r="H181" s="269"/>
      <c r="I181" s="240"/>
      <c r="J181" s="240"/>
      <c r="K181" s="240"/>
      <c r="L181" s="240"/>
      <c r="M181" s="240"/>
      <c r="N181" s="240"/>
      <c r="O181" s="240"/>
      <c r="P181" s="273">
        <f t="shared" si="6"/>
        <v>0</v>
      </c>
      <c r="Q181" s="240"/>
      <c r="R181" s="146">
        <f t="shared" si="7"/>
        <v>0</v>
      </c>
      <c r="S181" s="240"/>
      <c r="T181" s="270"/>
    </row>
    <row r="182" spans="1:20" x14ac:dyDescent="0.25">
      <c r="A182" s="240"/>
      <c r="B182" s="240"/>
      <c r="C182" s="240"/>
      <c r="D182" s="240"/>
      <c r="E182" s="240"/>
      <c r="F182" s="240"/>
      <c r="G182" s="240"/>
      <c r="H182" s="269"/>
      <c r="I182" s="240"/>
      <c r="J182" s="240"/>
      <c r="K182" s="240"/>
      <c r="L182" s="240"/>
      <c r="M182" s="240"/>
      <c r="N182" s="240"/>
      <c r="O182" s="240"/>
      <c r="P182" s="273">
        <f t="shared" si="6"/>
        <v>0</v>
      </c>
      <c r="Q182" s="240"/>
      <c r="R182" s="146">
        <f t="shared" si="7"/>
        <v>0</v>
      </c>
      <c r="S182" s="240"/>
      <c r="T182" s="270"/>
    </row>
    <row r="183" spans="1:20" x14ac:dyDescent="0.25">
      <c r="A183" s="240"/>
      <c r="B183" s="240"/>
      <c r="C183" s="240"/>
      <c r="D183" s="240"/>
      <c r="E183" s="240"/>
      <c r="F183" s="240"/>
      <c r="G183" s="240"/>
      <c r="H183" s="269"/>
      <c r="I183" s="240"/>
      <c r="J183" s="240"/>
      <c r="K183" s="240"/>
      <c r="L183" s="240"/>
      <c r="M183" s="240"/>
      <c r="N183" s="240"/>
      <c r="O183" s="240"/>
      <c r="P183" s="273">
        <f t="shared" si="6"/>
        <v>0</v>
      </c>
      <c r="Q183" s="240"/>
      <c r="R183" s="146">
        <f t="shared" si="7"/>
        <v>0</v>
      </c>
      <c r="S183" s="240"/>
      <c r="T183" s="270"/>
    </row>
    <row r="184" spans="1:20" x14ac:dyDescent="0.25">
      <c r="A184" s="240"/>
      <c r="B184" s="240"/>
      <c r="C184" s="240"/>
      <c r="D184" s="240"/>
      <c r="E184" s="240"/>
      <c r="F184" s="240"/>
      <c r="G184" s="240"/>
      <c r="H184" s="269"/>
      <c r="I184" s="240"/>
      <c r="J184" s="240"/>
      <c r="K184" s="240"/>
      <c r="L184" s="240"/>
      <c r="M184" s="240"/>
      <c r="N184" s="240"/>
      <c r="O184" s="240"/>
      <c r="P184" s="273">
        <f t="shared" si="6"/>
        <v>0</v>
      </c>
      <c r="Q184" s="240"/>
      <c r="R184" s="146">
        <f t="shared" si="7"/>
        <v>0</v>
      </c>
      <c r="S184" s="240"/>
      <c r="T184" s="270"/>
    </row>
    <row r="185" spans="1:20" x14ac:dyDescent="0.25">
      <c r="A185" s="240"/>
      <c r="B185" s="240"/>
      <c r="C185" s="240"/>
      <c r="D185" s="240"/>
      <c r="E185" s="240"/>
      <c r="F185" s="240"/>
      <c r="G185" s="240"/>
      <c r="H185" s="269"/>
      <c r="I185" s="240"/>
      <c r="J185" s="240"/>
      <c r="K185" s="240"/>
      <c r="L185" s="240"/>
      <c r="M185" s="240"/>
      <c r="N185" s="240"/>
      <c r="O185" s="240"/>
      <c r="P185" s="273">
        <f t="shared" si="6"/>
        <v>0</v>
      </c>
      <c r="Q185" s="240"/>
      <c r="R185" s="146">
        <f t="shared" si="7"/>
        <v>0</v>
      </c>
      <c r="S185" s="240"/>
      <c r="T185" s="270"/>
    </row>
    <row r="186" spans="1:20" x14ac:dyDescent="0.25">
      <c r="A186" s="240"/>
      <c r="B186" s="240"/>
      <c r="C186" s="240"/>
      <c r="D186" s="240"/>
      <c r="E186" s="240"/>
      <c r="F186" s="240"/>
      <c r="G186" s="240"/>
      <c r="H186" s="269"/>
      <c r="I186" s="240"/>
      <c r="J186" s="240"/>
      <c r="K186" s="240"/>
      <c r="L186" s="240"/>
      <c r="M186" s="240"/>
      <c r="N186" s="240"/>
      <c r="O186" s="240"/>
      <c r="P186" s="273">
        <f t="shared" si="6"/>
        <v>0</v>
      </c>
      <c r="Q186" s="240"/>
      <c r="R186" s="146">
        <f t="shared" si="7"/>
        <v>0</v>
      </c>
      <c r="S186" s="240"/>
      <c r="T186" s="270"/>
    </row>
    <row r="187" spans="1:20" x14ac:dyDescent="0.25">
      <c r="A187" s="240"/>
      <c r="B187" s="240"/>
      <c r="C187" s="240"/>
      <c r="D187" s="240"/>
      <c r="E187" s="240"/>
      <c r="F187" s="240"/>
      <c r="G187" s="240"/>
      <c r="H187" s="269"/>
      <c r="I187" s="240"/>
      <c r="J187" s="240"/>
      <c r="K187" s="240"/>
      <c r="L187" s="240"/>
      <c r="M187" s="240"/>
      <c r="N187" s="240"/>
      <c r="O187" s="240"/>
      <c r="P187" s="273">
        <f t="shared" si="6"/>
        <v>0</v>
      </c>
      <c r="Q187" s="240"/>
      <c r="R187" s="146">
        <f t="shared" si="7"/>
        <v>0</v>
      </c>
      <c r="S187" s="240"/>
      <c r="T187" s="270"/>
    </row>
    <row r="188" spans="1:20" x14ac:dyDescent="0.25">
      <c r="A188" s="240"/>
      <c r="B188" s="240"/>
      <c r="C188" s="240"/>
      <c r="D188" s="240"/>
      <c r="E188" s="240"/>
      <c r="F188" s="240"/>
      <c r="G188" s="240"/>
      <c r="H188" s="269"/>
      <c r="I188" s="240"/>
      <c r="J188" s="240"/>
      <c r="K188" s="240"/>
      <c r="L188" s="240"/>
      <c r="M188" s="240"/>
      <c r="N188" s="240"/>
      <c r="O188" s="240"/>
      <c r="P188" s="273">
        <f t="shared" si="6"/>
        <v>0</v>
      </c>
      <c r="Q188" s="240"/>
      <c r="R188" s="146">
        <f t="shared" si="7"/>
        <v>0</v>
      </c>
      <c r="S188" s="240"/>
      <c r="T188" s="270"/>
    </row>
    <row r="189" spans="1:20" x14ac:dyDescent="0.25">
      <c r="A189" s="240"/>
      <c r="B189" s="240"/>
      <c r="C189" s="240"/>
      <c r="D189" s="240"/>
      <c r="E189" s="240"/>
      <c r="F189" s="240"/>
      <c r="G189" s="240"/>
      <c r="H189" s="269"/>
      <c r="I189" s="240"/>
      <c r="J189" s="240"/>
      <c r="K189" s="240"/>
      <c r="L189" s="240"/>
      <c r="M189" s="240"/>
      <c r="N189" s="240"/>
      <c r="O189" s="240"/>
      <c r="P189" s="273">
        <f t="shared" si="6"/>
        <v>0</v>
      </c>
      <c r="Q189" s="240"/>
      <c r="R189" s="146">
        <f t="shared" si="7"/>
        <v>0</v>
      </c>
      <c r="S189" s="240"/>
      <c r="T189" s="270"/>
    </row>
    <row r="190" spans="1:20" x14ac:dyDescent="0.25">
      <c r="A190" s="240"/>
      <c r="B190" s="240"/>
      <c r="C190" s="240"/>
      <c r="D190" s="240"/>
      <c r="E190" s="240"/>
      <c r="F190" s="240"/>
      <c r="G190" s="240"/>
      <c r="H190" s="269"/>
      <c r="I190" s="240"/>
      <c r="J190" s="240"/>
      <c r="K190" s="240"/>
      <c r="L190" s="240"/>
      <c r="M190" s="240"/>
      <c r="N190" s="240"/>
      <c r="O190" s="240"/>
      <c r="P190" s="273">
        <f t="shared" si="6"/>
        <v>0</v>
      </c>
      <c r="Q190" s="240"/>
      <c r="R190" s="146">
        <f t="shared" si="7"/>
        <v>0</v>
      </c>
      <c r="S190" s="240"/>
      <c r="T190" s="270"/>
    </row>
    <row r="191" spans="1:20" x14ac:dyDescent="0.25">
      <c r="A191" s="240"/>
      <c r="B191" s="240"/>
      <c r="C191" s="240"/>
      <c r="D191" s="240"/>
      <c r="E191" s="240"/>
      <c r="F191" s="240"/>
      <c r="G191" s="240"/>
      <c r="H191" s="269"/>
      <c r="I191" s="240"/>
      <c r="J191" s="240"/>
      <c r="K191" s="240"/>
      <c r="L191" s="240"/>
      <c r="M191" s="240"/>
      <c r="N191" s="240"/>
      <c r="O191" s="240"/>
      <c r="P191" s="273">
        <f t="shared" si="6"/>
        <v>0</v>
      </c>
      <c r="Q191" s="240"/>
      <c r="R191" s="146">
        <f t="shared" si="7"/>
        <v>0</v>
      </c>
      <c r="S191" s="240"/>
      <c r="T191" s="270"/>
    </row>
    <row r="192" spans="1:20" x14ac:dyDescent="0.25">
      <c r="A192" s="240"/>
      <c r="B192" s="240"/>
      <c r="C192" s="240"/>
      <c r="D192" s="240"/>
      <c r="E192" s="240"/>
      <c r="F192" s="240"/>
      <c r="G192" s="240"/>
      <c r="H192" s="269"/>
      <c r="I192" s="240"/>
      <c r="J192" s="240"/>
      <c r="K192" s="240"/>
      <c r="L192" s="240"/>
      <c r="M192" s="240"/>
      <c r="N192" s="240"/>
      <c r="O192" s="240"/>
      <c r="P192" s="273">
        <f t="shared" si="6"/>
        <v>0</v>
      </c>
      <c r="Q192" s="240"/>
      <c r="R192" s="146">
        <f t="shared" si="7"/>
        <v>0</v>
      </c>
      <c r="S192" s="240"/>
      <c r="T192" s="270"/>
    </row>
    <row r="193" spans="1:20" x14ac:dyDescent="0.25">
      <c r="A193" s="240"/>
      <c r="B193" s="240"/>
      <c r="C193" s="240"/>
      <c r="D193" s="240"/>
      <c r="E193" s="240"/>
      <c r="F193" s="240"/>
      <c r="G193" s="240"/>
      <c r="H193" s="269"/>
      <c r="I193" s="240"/>
      <c r="J193" s="240"/>
      <c r="K193" s="240"/>
      <c r="L193" s="240"/>
      <c r="M193" s="240"/>
      <c r="N193" s="240"/>
      <c r="O193" s="240"/>
      <c r="P193" s="273">
        <f t="shared" si="6"/>
        <v>0</v>
      </c>
      <c r="Q193" s="240"/>
      <c r="R193" s="146">
        <f t="shared" si="7"/>
        <v>0</v>
      </c>
      <c r="S193" s="240"/>
      <c r="T193" s="270"/>
    </row>
    <row r="194" spans="1:20" x14ac:dyDescent="0.25">
      <c r="A194" s="240"/>
      <c r="B194" s="240"/>
      <c r="C194" s="240"/>
      <c r="D194" s="240"/>
      <c r="E194" s="240"/>
      <c r="F194" s="240"/>
      <c r="G194" s="240"/>
      <c r="H194" s="269"/>
      <c r="I194" s="240"/>
      <c r="J194" s="240"/>
      <c r="K194" s="240"/>
      <c r="L194" s="240"/>
      <c r="M194" s="240"/>
      <c r="N194" s="240"/>
      <c r="O194" s="240"/>
      <c r="P194" s="273">
        <f t="shared" si="6"/>
        <v>0</v>
      </c>
      <c r="Q194" s="240"/>
      <c r="R194" s="146">
        <f t="shared" si="7"/>
        <v>0</v>
      </c>
      <c r="S194" s="240"/>
      <c r="T194" s="270"/>
    </row>
    <row r="195" spans="1:20" x14ac:dyDescent="0.25">
      <c r="A195" s="240"/>
      <c r="B195" s="240"/>
      <c r="C195" s="240"/>
      <c r="D195" s="240"/>
      <c r="E195" s="240"/>
      <c r="F195" s="240"/>
      <c r="G195" s="240"/>
      <c r="H195" s="269"/>
      <c r="I195" s="240"/>
      <c r="J195" s="240"/>
      <c r="K195" s="240"/>
      <c r="L195" s="240"/>
      <c r="M195" s="240"/>
      <c r="N195" s="240"/>
      <c r="O195" s="240"/>
      <c r="P195" s="273">
        <f t="shared" si="6"/>
        <v>0</v>
      </c>
      <c r="Q195" s="240"/>
      <c r="R195" s="146">
        <f t="shared" si="7"/>
        <v>0</v>
      </c>
      <c r="S195" s="240"/>
      <c r="T195" s="270"/>
    </row>
    <row r="196" spans="1:20" x14ac:dyDescent="0.25">
      <c r="A196" s="240"/>
      <c r="B196" s="240"/>
      <c r="C196" s="240"/>
      <c r="D196" s="240"/>
      <c r="E196" s="240"/>
      <c r="F196" s="240"/>
      <c r="G196" s="240"/>
      <c r="H196" s="269"/>
      <c r="I196" s="240"/>
      <c r="J196" s="240"/>
      <c r="K196" s="240"/>
      <c r="L196" s="240"/>
      <c r="M196" s="240"/>
      <c r="N196" s="240"/>
      <c r="O196" s="240"/>
      <c r="P196" s="273">
        <f t="shared" si="6"/>
        <v>0</v>
      </c>
      <c r="Q196" s="240"/>
      <c r="R196" s="146">
        <f t="shared" si="7"/>
        <v>0</v>
      </c>
      <c r="S196" s="240"/>
      <c r="T196" s="270"/>
    </row>
    <row r="197" spans="1:20" x14ac:dyDescent="0.25">
      <c r="A197" s="240"/>
      <c r="B197" s="240"/>
      <c r="C197" s="240"/>
      <c r="D197" s="240"/>
      <c r="E197" s="240"/>
      <c r="F197" s="240"/>
      <c r="G197" s="240"/>
      <c r="H197" s="269"/>
      <c r="I197" s="240"/>
      <c r="J197" s="240"/>
      <c r="K197" s="240"/>
      <c r="L197" s="240"/>
      <c r="M197" s="240"/>
      <c r="N197" s="240"/>
      <c r="O197" s="240"/>
      <c r="P197" s="273">
        <f t="shared" si="6"/>
        <v>0</v>
      </c>
      <c r="Q197" s="240"/>
      <c r="R197" s="146">
        <f t="shared" si="7"/>
        <v>0</v>
      </c>
      <c r="S197" s="240"/>
      <c r="T197" s="270"/>
    </row>
    <row r="198" spans="1:20" x14ac:dyDescent="0.25">
      <c r="A198" s="240"/>
      <c r="B198" s="240"/>
      <c r="C198" s="240"/>
      <c r="D198" s="240"/>
      <c r="E198" s="240"/>
      <c r="F198" s="240"/>
      <c r="G198" s="240"/>
      <c r="H198" s="269"/>
      <c r="I198" s="240"/>
      <c r="J198" s="240"/>
      <c r="K198" s="240"/>
      <c r="L198" s="240"/>
      <c r="M198" s="240"/>
      <c r="N198" s="240"/>
      <c r="O198" s="240"/>
      <c r="P198" s="273">
        <f t="shared" si="6"/>
        <v>0</v>
      </c>
      <c r="Q198" s="240"/>
      <c r="R198" s="146">
        <f t="shared" si="7"/>
        <v>0</v>
      </c>
      <c r="S198" s="240"/>
      <c r="T198" s="270"/>
    </row>
    <row r="199" spans="1:20" x14ac:dyDescent="0.25">
      <c r="A199" s="240"/>
      <c r="B199" s="240"/>
      <c r="C199" s="240"/>
      <c r="D199" s="240"/>
      <c r="E199" s="240"/>
      <c r="F199" s="240"/>
      <c r="G199" s="240"/>
      <c r="H199" s="269"/>
      <c r="I199" s="240"/>
      <c r="J199" s="240"/>
      <c r="K199" s="240"/>
      <c r="L199" s="240"/>
      <c r="M199" s="240"/>
      <c r="N199" s="240"/>
      <c r="O199" s="240"/>
      <c r="P199" s="273">
        <f t="shared" si="6"/>
        <v>0</v>
      </c>
      <c r="Q199" s="240"/>
      <c r="R199" s="146">
        <f t="shared" si="7"/>
        <v>0</v>
      </c>
      <c r="S199" s="240"/>
      <c r="T199" s="270"/>
    </row>
    <row r="200" spans="1:20" x14ac:dyDescent="0.25">
      <c r="A200" s="240"/>
      <c r="B200" s="240"/>
      <c r="C200" s="240"/>
      <c r="D200" s="240"/>
      <c r="E200" s="240"/>
      <c r="F200" s="240"/>
      <c r="G200" s="240"/>
      <c r="H200" s="269"/>
      <c r="I200" s="240"/>
      <c r="J200" s="240"/>
      <c r="K200" s="240"/>
      <c r="L200" s="240"/>
      <c r="M200" s="240"/>
      <c r="N200" s="240"/>
      <c r="O200" s="240"/>
      <c r="P200" s="273">
        <f t="shared" si="6"/>
        <v>0</v>
      </c>
      <c r="Q200" s="240"/>
      <c r="R200" s="146">
        <f t="shared" si="7"/>
        <v>0</v>
      </c>
      <c r="S200" s="240"/>
      <c r="T200" s="270"/>
    </row>
    <row r="201" spans="1:20" x14ac:dyDescent="0.25">
      <c r="A201" s="240"/>
      <c r="B201" s="240"/>
      <c r="C201" s="240"/>
      <c r="D201" s="240"/>
      <c r="E201" s="240"/>
      <c r="F201" s="240"/>
      <c r="G201" s="240"/>
      <c r="H201" s="269"/>
      <c r="I201" s="240"/>
      <c r="J201" s="240"/>
      <c r="K201" s="240"/>
      <c r="L201" s="240"/>
      <c r="M201" s="240"/>
      <c r="N201" s="240"/>
      <c r="O201" s="240"/>
      <c r="P201" s="273">
        <f t="shared" si="6"/>
        <v>0</v>
      </c>
      <c r="Q201" s="240"/>
      <c r="R201" s="146">
        <f t="shared" si="7"/>
        <v>0</v>
      </c>
      <c r="S201" s="240"/>
      <c r="T201" s="270"/>
    </row>
    <row r="202" spans="1:20" x14ac:dyDescent="0.25">
      <c r="A202" s="240"/>
      <c r="B202" s="240"/>
      <c r="C202" s="240"/>
      <c r="D202" s="240"/>
      <c r="E202" s="240"/>
      <c r="F202" s="240"/>
      <c r="G202" s="240"/>
      <c r="H202" s="269"/>
      <c r="I202" s="240"/>
      <c r="J202" s="240"/>
      <c r="K202" s="240"/>
      <c r="L202" s="240"/>
      <c r="M202" s="240"/>
      <c r="N202" s="240"/>
      <c r="O202" s="240"/>
      <c r="P202" s="273">
        <f t="shared" si="6"/>
        <v>0</v>
      </c>
      <c r="Q202" s="240"/>
      <c r="R202" s="146">
        <f t="shared" si="7"/>
        <v>0</v>
      </c>
      <c r="S202" s="240"/>
      <c r="T202" s="270"/>
    </row>
    <row r="203" spans="1:20" x14ac:dyDescent="0.25">
      <c r="A203" s="240"/>
      <c r="B203" s="240"/>
      <c r="C203" s="240"/>
      <c r="D203" s="240"/>
      <c r="E203" s="240"/>
      <c r="F203" s="240"/>
      <c r="G203" s="240"/>
      <c r="H203" s="269"/>
      <c r="I203" s="240"/>
      <c r="J203" s="240"/>
      <c r="K203" s="240"/>
      <c r="L203" s="240"/>
      <c r="M203" s="240"/>
      <c r="N203" s="240"/>
      <c r="O203" s="240"/>
      <c r="P203" s="273">
        <f t="shared" si="6"/>
        <v>0</v>
      </c>
      <c r="Q203" s="240"/>
      <c r="R203" s="146">
        <f t="shared" si="7"/>
        <v>0</v>
      </c>
      <c r="S203" s="240"/>
      <c r="T203" s="270"/>
    </row>
    <row r="204" spans="1:20" x14ac:dyDescent="0.25">
      <c r="A204" s="240"/>
      <c r="B204" s="240"/>
      <c r="C204" s="240"/>
      <c r="D204" s="240"/>
      <c r="E204" s="240"/>
      <c r="F204" s="240"/>
      <c r="G204" s="240"/>
      <c r="H204" s="269"/>
      <c r="I204" s="240"/>
      <c r="J204" s="240"/>
      <c r="K204" s="240"/>
      <c r="L204" s="240"/>
      <c r="M204" s="240"/>
      <c r="N204" s="240"/>
      <c r="O204" s="240"/>
      <c r="P204" s="273">
        <f t="shared" si="6"/>
        <v>0</v>
      </c>
      <c r="Q204" s="240"/>
      <c r="R204" s="146">
        <f t="shared" si="7"/>
        <v>0</v>
      </c>
      <c r="S204" s="240"/>
      <c r="T204" s="270"/>
    </row>
    <row r="205" spans="1:20" x14ac:dyDescent="0.25">
      <c r="A205" s="240"/>
      <c r="B205" s="240"/>
      <c r="C205" s="240"/>
      <c r="D205" s="240"/>
      <c r="E205" s="240"/>
      <c r="F205" s="240"/>
      <c r="G205" s="240"/>
      <c r="H205" s="269"/>
      <c r="I205" s="240"/>
      <c r="J205" s="240"/>
      <c r="K205" s="240"/>
      <c r="L205" s="240"/>
      <c r="M205" s="240"/>
      <c r="N205" s="240"/>
      <c r="O205" s="240"/>
      <c r="P205" s="273">
        <f t="shared" ref="P205:P268" si="8">SUM(I205:O205)</f>
        <v>0</v>
      </c>
      <c r="Q205" s="240"/>
      <c r="R205" s="146">
        <f t="shared" si="7"/>
        <v>0</v>
      </c>
      <c r="S205" s="240"/>
      <c r="T205" s="270"/>
    </row>
    <row r="206" spans="1:20" x14ac:dyDescent="0.25">
      <c r="A206" s="240"/>
      <c r="B206" s="240"/>
      <c r="C206" s="240"/>
      <c r="D206" s="240"/>
      <c r="E206" s="240"/>
      <c r="F206" s="240"/>
      <c r="G206" s="240"/>
      <c r="H206" s="269"/>
      <c r="I206" s="240"/>
      <c r="J206" s="240"/>
      <c r="K206" s="240"/>
      <c r="L206" s="240"/>
      <c r="M206" s="240"/>
      <c r="N206" s="240"/>
      <c r="O206" s="240"/>
      <c r="P206" s="273">
        <f t="shared" si="8"/>
        <v>0</v>
      </c>
      <c r="Q206" s="240"/>
      <c r="R206" s="146">
        <f t="shared" si="7"/>
        <v>0</v>
      </c>
      <c r="S206" s="240"/>
      <c r="T206" s="270"/>
    </row>
    <row r="207" spans="1:20" x14ac:dyDescent="0.25">
      <c r="A207" s="240"/>
      <c r="B207" s="240"/>
      <c r="C207" s="240"/>
      <c r="D207" s="240"/>
      <c r="E207" s="240"/>
      <c r="F207" s="240"/>
      <c r="G207" s="240"/>
      <c r="H207" s="269"/>
      <c r="I207" s="240"/>
      <c r="J207" s="240"/>
      <c r="K207" s="240"/>
      <c r="L207" s="240"/>
      <c r="M207" s="240"/>
      <c r="N207" s="240"/>
      <c r="O207" s="240"/>
      <c r="P207" s="273">
        <f t="shared" si="8"/>
        <v>0</v>
      </c>
      <c r="Q207" s="240"/>
      <c r="R207" s="146">
        <f t="shared" si="7"/>
        <v>0</v>
      </c>
      <c r="S207" s="240"/>
      <c r="T207" s="270"/>
    </row>
    <row r="208" spans="1:20" x14ac:dyDescent="0.25">
      <c r="A208" s="240"/>
      <c r="B208" s="240"/>
      <c r="C208" s="240"/>
      <c r="D208" s="240"/>
      <c r="E208" s="240"/>
      <c r="F208" s="240"/>
      <c r="G208" s="240"/>
      <c r="H208" s="269"/>
      <c r="I208" s="240"/>
      <c r="J208" s="240"/>
      <c r="K208" s="240"/>
      <c r="L208" s="240"/>
      <c r="M208" s="240"/>
      <c r="N208" s="240"/>
      <c r="O208" s="240"/>
      <c r="P208" s="273">
        <f t="shared" si="8"/>
        <v>0</v>
      </c>
      <c r="Q208" s="240"/>
      <c r="R208" s="146">
        <f t="shared" si="7"/>
        <v>0</v>
      </c>
      <c r="S208" s="240"/>
      <c r="T208" s="270"/>
    </row>
    <row r="209" spans="1:20" x14ac:dyDescent="0.25">
      <c r="A209" s="240"/>
      <c r="B209" s="240"/>
      <c r="C209" s="240"/>
      <c r="D209" s="240"/>
      <c r="E209" s="240"/>
      <c r="F209" s="240"/>
      <c r="G209" s="240"/>
      <c r="H209" s="269"/>
      <c r="I209" s="240"/>
      <c r="J209" s="240"/>
      <c r="K209" s="240"/>
      <c r="L209" s="240"/>
      <c r="M209" s="240"/>
      <c r="N209" s="240"/>
      <c r="O209" s="240"/>
      <c r="P209" s="273">
        <f t="shared" si="8"/>
        <v>0</v>
      </c>
      <c r="Q209" s="240"/>
      <c r="R209" s="146">
        <f t="shared" si="7"/>
        <v>0</v>
      </c>
      <c r="S209" s="240"/>
      <c r="T209" s="270"/>
    </row>
    <row r="210" spans="1:20" x14ac:dyDescent="0.25">
      <c r="A210" s="240"/>
      <c r="B210" s="240"/>
      <c r="C210" s="240"/>
      <c r="D210" s="240"/>
      <c r="E210" s="240"/>
      <c r="F210" s="240"/>
      <c r="G210" s="240"/>
      <c r="H210" s="269"/>
      <c r="I210" s="240"/>
      <c r="J210" s="240"/>
      <c r="K210" s="240"/>
      <c r="L210" s="240"/>
      <c r="M210" s="240"/>
      <c r="N210" s="240"/>
      <c r="O210" s="240"/>
      <c r="P210" s="273">
        <f t="shared" si="8"/>
        <v>0</v>
      </c>
      <c r="Q210" s="240"/>
      <c r="R210" s="146">
        <f t="shared" si="7"/>
        <v>0</v>
      </c>
      <c r="S210" s="240"/>
      <c r="T210" s="270"/>
    </row>
    <row r="211" spans="1:20" x14ac:dyDescent="0.25">
      <c r="A211" s="240"/>
      <c r="B211" s="240"/>
      <c r="C211" s="240"/>
      <c r="D211" s="240"/>
      <c r="E211" s="240"/>
      <c r="F211" s="240"/>
      <c r="G211" s="240"/>
      <c r="H211" s="269"/>
      <c r="I211" s="240"/>
      <c r="J211" s="240"/>
      <c r="K211" s="240"/>
      <c r="L211" s="240"/>
      <c r="M211" s="240"/>
      <c r="N211" s="240"/>
      <c r="O211" s="240"/>
      <c r="P211" s="273">
        <f t="shared" si="8"/>
        <v>0</v>
      </c>
      <c r="Q211" s="240"/>
      <c r="R211" s="146">
        <f t="shared" si="7"/>
        <v>0</v>
      </c>
      <c r="S211" s="240"/>
      <c r="T211" s="270"/>
    </row>
    <row r="212" spans="1:20" x14ac:dyDescent="0.25">
      <c r="A212" s="240"/>
      <c r="B212" s="240"/>
      <c r="C212" s="240"/>
      <c r="D212" s="240"/>
      <c r="E212" s="240"/>
      <c r="F212" s="240"/>
      <c r="G212" s="240"/>
      <c r="H212" s="269"/>
      <c r="I212" s="240"/>
      <c r="J212" s="240"/>
      <c r="K212" s="240"/>
      <c r="L212" s="240"/>
      <c r="M212" s="240"/>
      <c r="N212" s="240"/>
      <c r="O212" s="240"/>
      <c r="P212" s="273">
        <f t="shared" si="8"/>
        <v>0</v>
      </c>
      <c r="Q212" s="240"/>
      <c r="R212" s="146">
        <f t="shared" si="7"/>
        <v>0</v>
      </c>
      <c r="S212" s="240"/>
      <c r="T212" s="270"/>
    </row>
    <row r="213" spans="1:20" x14ac:dyDescent="0.25">
      <c r="A213" s="240"/>
      <c r="B213" s="240"/>
      <c r="C213" s="240"/>
      <c r="D213" s="240"/>
      <c r="E213" s="240"/>
      <c r="F213" s="240"/>
      <c r="G213" s="240"/>
      <c r="H213" s="269"/>
      <c r="I213" s="240"/>
      <c r="J213" s="240"/>
      <c r="K213" s="240"/>
      <c r="L213" s="240"/>
      <c r="M213" s="240"/>
      <c r="N213" s="240"/>
      <c r="O213" s="240"/>
      <c r="P213" s="273">
        <f t="shared" si="8"/>
        <v>0</v>
      </c>
      <c r="Q213" s="240"/>
      <c r="R213" s="146">
        <f t="shared" si="7"/>
        <v>0</v>
      </c>
      <c r="S213" s="240"/>
      <c r="T213" s="270"/>
    </row>
    <row r="214" spans="1:20" x14ac:dyDescent="0.25">
      <c r="A214" s="240"/>
      <c r="B214" s="240"/>
      <c r="C214" s="240"/>
      <c r="D214" s="240"/>
      <c r="E214" s="240"/>
      <c r="F214" s="240"/>
      <c r="G214" s="240"/>
      <c r="H214" s="269"/>
      <c r="I214" s="240"/>
      <c r="J214" s="240"/>
      <c r="K214" s="240"/>
      <c r="L214" s="240"/>
      <c r="M214" s="240"/>
      <c r="N214" s="240"/>
      <c r="O214" s="240"/>
      <c r="P214" s="273">
        <f t="shared" si="8"/>
        <v>0</v>
      </c>
      <c r="Q214" s="240"/>
      <c r="R214" s="146">
        <f t="shared" si="7"/>
        <v>0</v>
      </c>
      <c r="S214" s="240"/>
      <c r="T214" s="270"/>
    </row>
    <row r="215" spans="1:20" x14ac:dyDescent="0.25">
      <c r="A215" s="240"/>
      <c r="B215" s="240"/>
      <c r="C215" s="240"/>
      <c r="D215" s="240"/>
      <c r="E215" s="240"/>
      <c r="F215" s="240"/>
      <c r="G215" s="240"/>
      <c r="H215" s="269"/>
      <c r="I215" s="240"/>
      <c r="J215" s="240"/>
      <c r="K215" s="240"/>
      <c r="L215" s="240"/>
      <c r="M215" s="240"/>
      <c r="N215" s="240"/>
      <c r="O215" s="240"/>
      <c r="P215" s="273">
        <f t="shared" si="8"/>
        <v>0</v>
      </c>
      <c r="Q215" s="240"/>
      <c r="R215" s="146">
        <f t="shared" si="7"/>
        <v>0</v>
      </c>
      <c r="S215" s="240"/>
      <c r="T215" s="270"/>
    </row>
    <row r="216" spans="1:20" x14ac:dyDescent="0.25">
      <c r="A216" s="240"/>
      <c r="B216" s="240"/>
      <c r="C216" s="240"/>
      <c r="D216" s="240"/>
      <c r="E216" s="240"/>
      <c r="F216" s="240"/>
      <c r="G216" s="240"/>
      <c r="H216" s="269"/>
      <c r="I216" s="240"/>
      <c r="J216" s="240"/>
      <c r="K216" s="240"/>
      <c r="L216" s="240"/>
      <c r="M216" s="240"/>
      <c r="N216" s="240"/>
      <c r="O216" s="240"/>
      <c r="P216" s="273">
        <f t="shared" si="8"/>
        <v>0</v>
      </c>
      <c r="Q216" s="240"/>
      <c r="R216" s="146">
        <f t="shared" si="7"/>
        <v>0</v>
      </c>
      <c r="S216" s="240"/>
      <c r="T216" s="270"/>
    </row>
    <row r="217" spans="1:20" x14ac:dyDescent="0.25">
      <c r="A217" s="240"/>
      <c r="B217" s="240"/>
      <c r="C217" s="240"/>
      <c r="D217" s="240"/>
      <c r="E217" s="240"/>
      <c r="F217" s="240"/>
      <c r="G217" s="240"/>
      <c r="H217" s="269"/>
      <c r="I217" s="240"/>
      <c r="J217" s="240"/>
      <c r="K217" s="240"/>
      <c r="L217" s="240"/>
      <c r="M217" s="240"/>
      <c r="N217" s="240"/>
      <c r="O217" s="240"/>
      <c r="P217" s="273">
        <f t="shared" si="8"/>
        <v>0</v>
      </c>
      <c r="Q217" s="240"/>
      <c r="R217" s="146">
        <f t="shared" si="7"/>
        <v>0</v>
      </c>
      <c r="S217" s="240"/>
      <c r="T217" s="270"/>
    </row>
    <row r="218" spans="1:20" x14ac:dyDescent="0.25">
      <c r="A218" s="240"/>
      <c r="B218" s="240"/>
      <c r="C218" s="240"/>
      <c r="D218" s="240"/>
      <c r="E218" s="240"/>
      <c r="F218" s="240"/>
      <c r="G218" s="240"/>
      <c r="H218" s="269"/>
      <c r="I218" s="240"/>
      <c r="J218" s="240"/>
      <c r="K218" s="240"/>
      <c r="L218" s="240"/>
      <c r="M218" s="240"/>
      <c r="N218" s="240"/>
      <c r="O218" s="240"/>
      <c r="P218" s="273">
        <f t="shared" si="8"/>
        <v>0</v>
      </c>
      <c r="Q218" s="240"/>
      <c r="R218" s="146">
        <f t="shared" ref="R218:R281" si="9">P218-Q218</f>
        <v>0</v>
      </c>
      <c r="S218" s="240"/>
      <c r="T218" s="270"/>
    </row>
    <row r="219" spans="1:20" x14ac:dyDescent="0.25">
      <c r="A219" s="240"/>
      <c r="B219" s="240"/>
      <c r="C219" s="240"/>
      <c r="D219" s="240"/>
      <c r="E219" s="240"/>
      <c r="F219" s="240"/>
      <c r="G219" s="240"/>
      <c r="H219" s="269"/>
      <c r="I219" s="240"/>
      <c r="J219" s="240"/>
      <c r="K219" s="240"/>
      <c r="L219" s="240"/>
      <c r="M219" s="240"/>
      <c r="N219" s="240"/>
      <c r="O219" s="240"/>
      <c r="P219" s="273">
        <f t="shared" si="8"/>
        <v>0</v>
      </c>
      <c r="Q219" s="240"/>
      <c r="R219" s="146">
        <f t="shared" si="9"/>
        <v>0</v>
      </c>
      <c r="S219" s="240"/>
      <c r="T219" s="270"/>
    </row>
    <row r="220" spans="1:20" x14ac:dyDescent="0.25">
      <c r="A220" s="240"/>
      <c r="B220" s="240"/>
      <c r="C220" s="240"/>
      <c r="D220" s="240"/>
      <c r="E220" s="240"/>
      <c r="F220" s="240"/>
      <c r="G220" s="240"/>
      <c r="H220" s="269"/>
      <c r="I220" s="240"/>
      <c r="J220" s="240"/>
      <c r="K220" s="240"/>
      <c r="L220" s="240"/>
      <c r="M220" s="240"/>
      <c r="N220" s="240"/>
      <c r="O220" s="240"/>
      <c r="P220" s="273">
        <f t="shared" si="8"/>
        <v>0</v>
      </c>
      <c r="Q220" s="240"/>
      <c r="R220" s="146">
        <f t="shared" si="9"/>
        <v>0</v>
      </c>
      <c r="S220" s="240"/>
      <c r="T220" s="270"/>
    </row>
    <row r="221" spans="1:20" x14ac:dyDescent="0.25">
      <c r="A221" s="240"/>
      <c r="B221" s="240"/>
      <c r="C221" s="240"/>
      <c r="D221" s="240"/>
      <c r="E221" s="240"/>
      <c r="F221" s="240"/>
      <c r="G221" s="240"/>
      <c r="H221" s="269"/>
      <c r="I221" s="240"/>
      <c r="J221" s="240"/>
      <c r="K221" s="240"/>
      <c r="L221" s="240"/>
      <c r="M221" s="240"/>
      <c r="N221" s="240"/>
      <c r="O221" s="240"/>
      <c r="P221" s="273">
        <f t="shared" si="8"/>
        <v>0</v>
      </c>
      <c r="Q221" s="240"/>
      <c r="R221" s="146">
        <f t="shared" si="9"/>
        <v>0</v>
      </c>
      <c r="S221" s="240"/>
      <c r="T221" s="270"/>
    </row>
    <row r="222" spans="1:20" x14ac:dyDescent="0.25">
      <c r="A222" s="240"/>
      <c r="B222" s="240"/>
      <c r="C222" s="240"/>
      <c r="D222" s="240"/>
      <c r="E222" s="240"/>
      <c r="F222" s="240"/>
      <c r="G222" s="240"/>
      <c r="H222" s="269"/>
      <c r="I222" s="240"/>
      <c r="J222" s="240"/>
      <c r="K222" s="240"/>
      <c r="L222" s="240"/>
      <c r="M222" s="240"/>
      <c r="N222" s="240"/>
      <c r="O222" s="240"/>
      <c r="P222" s="273">
        <f t="shared" si="8"/>
        <v>0</v>
      </c>
      <c r="Q222" s="240"/>
      <c r="R222" s="146">
        <f t="shared" si="9"/>
        <v>0</v>
      </c>
      <c r="S222" s="240"/>
      <c r="T222" s="270"/>
    </row>
    <row r="223" spans="1:20" x14ac:dyDescent="0.25">
      <c r="A223" s="240"/>
      <c r="B223" s="240"/>
      <c r="C223" s="240"/>
      <c r="D223" s="240"/>
      <c r="E223" s="240"/>
      <c r="F223" s="240"/>
      <c r="G223" s="240"/>
      <c r="H223" s="269"/>
      <c r="I223" s="240"/>
      <c r="J223" s="240"/>
      <c r="K223" s="240"/>
      <c r="L223" s="240"/>
      <c r="M223" s="240"/>
      <c r="N223" s="240"/>
      <c r="O223" s="240"/>
      <c r="P223" s="273">
        <f t="shared" si="8"/>
        <v>0</v>
      </c>
      <c r="Q223" s="240"/>
      <c r="R223" s="146">
        <f t="shared" si="9"/>
        <v>0</v>
      </c>
      <c r="S223" s="240"/>
      <c r="T223" s="270"/>
    </row>
    <row r="224" spans="1:20" x14ac:dyDescent="0.25">
      <c r="A224" s="240"/>
      <c r="B224" s="240"/>
      <c r="C224" s="240"/>
      <c r="D224" s="240"/>
      <c r="E224" s="240"/>
      <c r="F224" s="240"/>
      <c r="G224" s="240"/>
      <c r="H224" s="269"/>
      <c r="I224" s="240"/>
      <c r="J224" s="240"/>
      <c r="K224" s="240"/>
      <c r="L224" s="240"/>
      <c r="M224" s="240"/>
      <c r="N224" s="240"/>
      <c r="O224" s="240"/>
      <c r="P224" s="273">
        <f t="shared" si="8"/>
        <v>0</v>
      </c>
      <c r="Q224" s="240"/>
      <c r="R224" s="146">
        <f t="shared" si="9"/>
        <v>0</v>
      </c>
      <c r="S224" s="240"/>
      <c r="T224" s="270"/>
    </row>
    <row r="225" spans="1:20" x14ac:dyDescent="0.25">
      <c r="A225" s="240"/>
      <c r="B225" s="240"/>
      <c r="C225" s="240"/>
      <c r="D225" s="240"/>
      <c r="E225" s="240"/>
      <c r="F225" s="240"/>
      <c r="G225" s="240"/>
      <c r="H225" s="269"/>
      <c r="I225" s="240"/>
      <c r="J225" s="240"/>
      <c r="K225" s="240"/>
      <c r="L225" s="240"/>
      <c r="M225" s="240"/>
      <c r="N225" s="240"/>
      <c r="O225" s="240"/>
      <c r="P225" s="273">
        <f t="shared" si="8"/>
        <v>0</v>
      </c>
      <c r="Q225" s="240"/>
      <c r="R225" s="146">
        <f t="shared" si="9"/>
        <v>0</v>
      </c>
      <c r="S225" s="240"/>
      <c r="T225" s="270"/>
    </row>
    <row r="226" spans="1:20" x14ac:dyDescent="0.25">
      <c r="A226" s="240"/>
      <c r="B226" s="240"/>
      <c r="C226" s="240"/>
      <c r="D226" s="240"/>
      <c r="E226" s="240"/>
      <c r="F226" s="240"/>
      <c r="G226" s="240"/>
      <c r="H226" s="269"/>
      <c r="I226" s="240"/>
      <c r="J226" s="240"/>
      <c r="K226" s="240"/>
      <c r="L226" s="240"/>
      <c r="M226" s="240"/>
      <c r="N226" s="240"/>
      <c r="O226" s="240"/>
      <c r="P226" s="273">
        <f t="shared" si="8"/>
        <v>0</v>
      </c>
      <c r="Q226" s="240"/>
      <c r="R226" s="146">
        <f t="shared" si="9"/>
        <v>0</v>
      </c>
      <c r="S226" s="240"/>
      <c r="T226" s="270"/>
    </row>
    <row r="227" spans="1:20" x14ac:dyDescent="0.25">
      <c r="A227" s="240"/>
      <c r="B227" s="240"/>
      <c r="C227" s="240"/>
      <c r="D227" s="240"/>
      <c r="E227" s="240"/>
      <c r="F227" s="240"/>
      <c r="G227" s="240"/>
      <c r="H227" s="269"/>
      <c r="I227" s="240"/>
      <c r="J227" s="240"/>
      <c r="K227" s="240"/>
      <c r="L227" s="240"/>
      <c r="M227" s="240"/>
      <c r="N227" s="240"/>
      <c r="O227" s="240"/>
      <c r="P227" s="273">
        <f t="shared" si="8"/>
        <v>0</v>
      </c>
      <c r="Q227" s="240"/>
      <c r="R227" s="146">
        <f t="shared" si="9"/>
        <v>0</v>
      </c>
      <c r="S227" s="240"/>
      <c r="T227" s="270"/>
    </row>
    <row r="228" spans="1:20" x14ac:dyDescent="0.25">
      <c r="A228" s="240"/>
      <c r="B228" s="240"/>
      <c r="C228" s="240"/>
      <c r="D228" s="240"/>
      <c r="E228" s="240"/>
      <c r="F228" s="240"/>
      <c r="G228" s="240"/>
      <c r="H228" s="269"/>
      <c r="I228" s="240"/>
      <c r="J228" s="240"/>
      <c r="K228" s="240"/>
      <c r="L228" s="240"/>
      <c r="M228" s="240"/>
      <c r="N228" s="240"/>
      <c r="O228" s="240"/>
      <c r="P228" s="273">
        <f t="shared" si="8"/>
        <v>0</v>
      </c>
      <c r="Q228" s="240"/>
      <c r="R228" s="146">
        <f t="shared" si="9"/>
        <v>0</v>
      </c>
      <c r="S228" s="240"/>
      <c r="T228" s="270"/>
    </row>
    <row r="229" spans="1:20" x14ac:dyDescent="0.25">
      <c r="A229" s="240"/>
      <c r="B229" s="240"/>
      <c r="C229" s="240"/>
      <c r="D229" s="240"/>
      <c r="E229" s="240"/>
      <c r="F229" s="240"/>
      <c r="G229" s="240"/>
      <c r="H229" s="269"/>
      <c r="I229" s="240"/>
      <c r="J229" s="240"/>
      <c r="K229" s="240"/>
      <c r="L229" s="240"/>
      <c r="M229" s="240"/>
      <c r="N229" s="240"/>
      <c r="O229" s="240"/>
      <c r="P229" s="273">
        <f t="shared" si="8"/>
        <v>0</v>
      </c>
      <c r="Q229" s="240"/>
      <c r="R229" s="146">
        <f t="shared" si="9"/>
        <v>0</v>
      </c>
      <c r="S229" s="240"/>
      <c r="T229" s="270"/>
    </row>
    <row r="230" spans="1:20" x14ac:dyDescent="0.25">
      <c r="A230" s="240"/>
      <c r="B230" s="240"/>
      <c r="C230" s="240"/>
      <c r="D230" s="240"/>
      <c r="E230" s="240"/>
      <c r="F230" s="240"/>
      <c r="G230" s="240"/>
      <c r="H230" s="269"/>
      <c r="I230" s="240"/>
      <c r="J230" s="240"/>
      <c r="K230" s="240"/>
      <c r="L230" s="240"/>
      <c r="M230" s="240"/>
      <c r="N230" s="240"/>
      <c r="O230" s="240"/>
      <c r="P230" s="273">
        <f t="shared" si="8"/>
        <v>0</v>
      </c>
      <c r="Q230" s="240"/>
      <c r="R230" s="146">
        <f t="shared" si="9"/>
        <v>0</v>
      </c>
      <c r="S230" s="240"/>
      <c r="T230" s="270"/>
    </row>
    <row r="231" spans="1:20" x14ac:dyDescent="0.25">
      <c r="A231" s="240"/>
      <c r="B231" s="240"/>
      <c r="C231" s="240"/>
      <c r="D231" s="240"/>
      <c r="E231" s="240"/>
      <c r="F231" s="240"/>
      <c r="G231" s="240"/>
      <c r="H231" s="269"/>
      <c r="I231" s="240"/>
      <c r="J231" s="240"/>
      <c r="K231" s="240"/>
      <c r="L231" s="240"/>
      <c r="M231" s="240"/>
      <c r="N231" s="240"/>
      <c r="O231" s="240"/>
      <c r="P231" s="273">
        <f t="shared" si="8"/>
        <v>0</v>
      </c>
      <c r="Q231" s="240"/>
      <c r="R231" s="146">
        <f t="shared" si="9"/>
        <v>0</v>
      </c>
      <c r="S231" s="240"/>
      <c r="T231" s="270"/>
    </row>
    <row r="232" spans="1:20" x14ac:dyDescent="0.25">
      <c r="A232" s="240"/>
      <c r="B232" s="240"/>
      <c r="C232" s="240"/>
      <c r="D232" s="240"/>
      <c r="E232" s="240"/>
      <c r="F232" s="240"/>
      <c r="G232" s="240"/>
      <c r="H232" s="269"/>
      <c r="I232" s="240"/>
      <c r="J232" s="240"/>
      <c r="K232" s="240"/>
      <c r="L232" s="240"/>
      <c r="M232" s="240"/>
      <c r="N232" s="240"/>
      <c r="O232" s="240"/>
      <c r="P232" s="273">
        <f t="shared" si="8"/>
        <v>0</v>
      </c>
      <c r="Q232" s="240"/>
      <c r="R232" s="146">
        <f t="shared" si="9"/>
        <v>0</v>
      </c>
      <c r="S232" s="240"/>
      <c r="T232" s="270"/>
    </row>
    <row r="233" spans="1:20" x14ac:dyDescent="0.25">
      <c r="A233" s="240"/>
      <c r="B233" s="240"/>
      <c r="C233" s="240"/>
      <c r="D233" s="240"/>
      <c r="E233" s="240"/>
      <c r="F233" s="240"/>
      <c r="G233" s="240"/>
      <c r="H233" s="269"/>
      <c r="I233" s="240"/>
      <c r="J233" s="240"/>
      <c r="K233" s="240"/>
      <c r="L233" s="240"/>
      <c r="M233" s="240"/>
      <c r="N233" s="240"/>
      <c r="O233" s="240"/>
      <c r="P233" s="273">
        <f t="shared" si="8"/>
        <v>0</v>
      </c>
      <c r="Q233" s="240"/>
      <c r="R233" s="146">
        <f t="shared" si="9"/>
        <v>0</v>
      </c>
      <c r="S233" s="240"/>
      <c r="T233" s="270"/>
    </row>
    <row r="234" spans="1:20" x14ac:dyDescent="0.25">
      <c r="A234" s="240"/>
      <c r="B234" s="240"/>
      <c r="C234" s="240"/>
      <c r="D234" s="240"/>
      <c r="E234" s="240"/>
      <c r="F234" s="240"/>
      <c r="G234" s="240"/>
      <c r="H234" s="269"/>
      <c r="I234" s="240"/>
      <c r="J234" s="240"/>
      <c r="K234" s="240"/>
      <c r="L234" s="240"/>
      <c r="M234" s="240"/>
      <c r="N234" s="240"/>
      <c r="O234" s="240"/>
      <c r="P234" s="273">
        <f t="shared" si="8"/>
        <v>0</v>
      </c>
      <c r="Q234" s="240"/>
      <c r="R234" s="146">
        <f t="shared" si="9"/>
        <v>0</v>
      </c>
      <c r="S234" s="240"/>
      <c r="T234" s="270"/>
    </row>
    <row r="235" spans="1:20" x14ac:dyDescent="0.25">
      <c r="A235" s="240"/>
      <c r="B235" s="240"/>
      <c r="C235" s="240"/>
      <c r="D235" s="240"/>
      <c r="E235" s="240"/>
      <c r="F235" s="240"/>
      <c r="G235" s="240"/>
      <c r="H235" s="269"/>
      <c r="I235" s="240"/>
      <c r="J235" s="240"/>
      <c r="K235" s="240"/>
      <c r="L235" s="240"/>
      <c r="M235" s="240"/>
      <c r="N235" s="240"/>
      <c r="O235" s="240"/>
      <c r="P235" s="273">
        <f t="shared" si="8"/>
        <v>0</v>
      </c>
      <c r="Q235" s="240"/>
      <c r="R235" s="146">
        <f t="shared" si="9"/>
        <v>0</v>
      </c>
      <c r="S235" s="240"/>
      <c r="T235" s="270"/>
    </row>
    <row r="236" spans="1:20" x14ac:dyDescent="0.25">
      <c r="A236" s="240"/>
      <c r="B236" s="240"/>
      <c r="C236" s="240"/>
      <c r="D236" s="240"/>
      <c r="E236" s="240"/>
      <c r="F236" s="240"/>
      <c r="G236" s="240"/>
      <c r="H236" s="269"/>
      <c r="I236" s="240"/>
      <c r="J236" s="240"/>
      <c r="K236" s="240"/>
      <c r="L236" s="240"/>
      <c r="M236" s="240"/>
      <c r="N236" s="240"/>
      <c r="O236" s="240"/>
      <c r="P236" s="273">
        <f t="shared" si="8"/>
        <v>0</v>
      </c>
      <c r="Q236" s="240"/>
      <c r="R236" s="146">
        <f t="shared" si="9"/>
        <v>0</v>
      </c>
      <c r="S236" s="240"/>
      <c r="T236" s="270"/>
    </row>
    <row r="237" spans="1:20" x14ac:dyDescent="0.25">
      <c r="A237" s="240"/>
      <c r="B237" s="240"/>
      <c r="C237" s="240"/>
      <c r="D237" s="240"/>
      <c r="E237" s="240"/>
      <c r="F237" s="240"/>
      <c r="G237" s="240"/>
      <c r="H237" s="269"/>
      <c r="I237" s="240"/>
      <c r="J237" s="240"/>
      <c r="K237" s="240"/>
      <c r="L237" s="240"/>
      <c r="M237" s="240"/>
      <c r="N237" s="240"/>
      <c r="O237" s="240"/>
      <c r="P237" s="273">
        <f t="shared" si="8"/>
        <v>0</v>
      </c>
      <c r="Q237" s="240"/>
      <c r="R237" s="146">
        <f t="shared" si="9"/>
        <v>0</v>
      </c>
      <c r="S237" s="240"/>
      <c r="T237" s="270"/>
    </row>
    <row r="238" spans="1:20" x14ac:dyDescent="0.25">
      <c r="A238" s="240"/>
      <c r="B238" s="240"/>
      <c r="C238" s="240"/>
      <c r="D238" s="240"/>
      <c r="E238" s="240"/>
      <c r="F238" s="240"/>
      <c r="G238" s="240"/>
      <c r="H238" s="269"/>
      <c r="I238" s="240"/>
      <c r="J238" s="240"/>
      <c r="K238" s="240"/>
      <c r="L238" s="240"/>
      <c r="M238" s="240"/>
      <c r="N238" s="240"/>
      <c r="O238" s="240"/>
      <c r="P238" s="273">
        <f t="shared" si="8"/>
        <v>0</v>
      </c>
      <c r="Q238" s="240"/>
      <c r="R238" s="146">
        <f t="shared" si="9"/>
        <v>0</v>
      </c>
      <c r="S238" s="240"/>
      <c r="T238" s="270"/>
    </row>
    <row r="239" spans="1:20" x14ac:dyDescent="0.25">
      <c r="A239" s="240"/>
      <c r="B239" s="240"/>
      <c r="C239" s="240"/>
      <c r="D239" s="240"/>
      <c r="E239" s="240"/>
      <c r="F239" s="240"/>
      <c r="G239" s="240"/>
      <c r="H239" s="269"/>
      <c r="I239" s="240"/>
      <c r="J239" s="240"/>
      <c r="K239" s="240"/>
      <c r="L239" s="240"/>
      <c r="M239" s="240"/>
      <c r="N239" s="240"/>
      <c r="O239" s="240"/>
      <c r="P239" s="273">
        <f t="shared" si="8"/>
        <v>0</v>
      </c>
      <c r="Q239" s="240"/>
      <c r="R239" s="146">
        <f t="shared" si="9"/>
        <v>0</v>
      </c>
      <c r="S239" s="240"/>
      <c r="T239" s="270"/>
    </row>
    <row r="240" spans="1:20" x14ac:dyDescent="0.25">
      <c r="A240" s="240"/>
      <c r="B240" s="240"/>
      <c r="C240" s="240"/>
      <c r="D240" s="240"/>
      <c r="E240" s="240"/>
      <c r="F240" s="240"/>
      <c r="G240" s="240"/>
      <c r="H240" s="269"/>
      <c r="I240" s="240"/>
      <c r="J240" s="240"/>
      <c r="K240" s="240"/>
      <c r="L240" s="240"/>
      <c r="M240" s="240"/>
      <c r="N240" s="240"/>
      <c r="O240" s="240"/>
      <c r="P240" s="273">
        <f t="shared" si="8"/>
        <v>0</v>
      </c>
      <c r="Q240" s="240"/>
      <c r="R240" s="146">
        <f t="shared" si="9"/>
        <v>0</v>
      </c>
      <c r="S240" s="240"/>
      <c r="T240" s="270"/>
    </row>
    <row r="241" spans="1:20" x14ac:dyDescent="0.25">
      <c r="A241" s="240"/>
      <c r="B241" s="240"/>
      <c r="C241" s="240"/>
      <c r="D241" s="240"/>
      <c r="E241" s="240"/>
      <c r="F241" s="240"/>
      <c r="G241" s="240"/>
      <c r="H241" s="269"/>
      <c r="I241" s="240"/>
      <c r="J241" s="240"/>
      <c r="K241" s="240"/>
      <c r="L241" s="240"/>
      <c r="M241" s="240"/>
      <c r="N241" s="240"/>
      <c r="O241" s="240"/>
      <c r="P241" s="273">
        <f t="shared" si="8"/>
        <v>0</v>
      </c>
      <c r="Q241" s="240"/>
      <c r="R241" s="146">
        <f t="shared" si="9"/>
        <v>0</v>
      </c>
      <c r="S241" s="240"/>
      <c r="T241" s="270"/>
    </row>
    <row r="242" spans="1:20" x14ac:dyDescent="0.25">
      <c r="A242" s="240"/>
      <c r="B242" s="240"/>
      <c r="C242" s="240"/>
      <c r="D242" s="240"/>
      <c r="E242" s="240"/>
      <c r="F242" s="240"/>
      <c r="G242" s="240"/>
      <c r="H242" s="269"/>
      <c r="I242" s="240"/>
      <c r="J242" s="240"/>
      <c r="K242" s="240"/>
      <c r="L242" s="240"/>
      <c r="M242" s="240"/>
      <c r="N242" s="240"/>
      <c r="O242" s="240"/>
      <c r="P242" s="273">
        <f t="shared" si="8"/>
        <v>0</v>
      </c>
      <c r="Q242" s="240"/>
      <c r="R242" s="146">
        <f t="shared" si="9"/>
        <v>0</v>
      </c>
      <c r="S242" s="240"/>
      <c r="T242" s="270"/>
    </row>
    <row r="243" spans="1:20" x14ac:dyDescent="0.25">
      <c r="A243" s="240"/>
      <c r="B243" s="240"/>
      <c r="C243" s="240"/>
      <c r="D243" s="240"/>
      <c r="E243" s="240"/>
      <c r="F243" s="240"/>
      <c r="G243" s="240"/>
      <c r="H243" s="269"/>
      <c r="I243" s="240"/>
      <c r="J243" s="240"/>
      <c r="K243" s="240"/>
      <c r="L243" s="240"/>
      <c r="M243" s="240"/>
      <c r="N243" s="240"/>
      <c r="O243" s="240"/>
      <c r="P243" s="273">
        <f t="shared" si="8"/>
        <v>0</v>
      </c>
      <c r="Q243" s="240"/>
      <c r="R243" s="146">
        <f t="shared" si="9"/>
        <v>0</v>
      </c>
      <c r="S243" s="240"/>
      <c r="T243" s="270"/>
    </row>
    <row r="244" spans="1:20" x14ac:dyDescent="0.25">
      <c r="A244" s="240"/>
      <c r="B244" s="240"/>
      <c r="C244" s="240"/>
      <c r="D244" s="240"/>
      <c r="E244" s="240"/>
      <c r="F244" s="240"/>
      <c r="G244" s="240"/>
      <c r="H244" s="269"/>
      <c r="I244" s="240"/>
      <c r="J244" s="240"/>
      <c r="K244" s="240"/>
      <c r="L244" s="240"/>
      <c r="M244" s="240"/>
      <c r="N244" s="240"/>
      <c r="O244" s="240"/>
      <c r="P244" s="273">
        <f t="shared" si="8"/>
        <v>0</v>
      </c>
      <c r="Q244" s="240"/>
      <c r="R244" s="146">
        <f t="shared" si="9"/>
        <v>0</v>
      </c>
      <c r="S244" s="240"/>
      <c r="T244" s="270"/>
    </row>
    <row r="245" spans="1:20" x14ac:dyDescent="0.25">
      <c r="A245" s="240"/>
      <c r="B245" s="240"/>
      <c r="C245" s="240"/>
      <c r="D245" s="240"/>
      <c r="E245" s="240"/>
      <c r="F245" s="240"/>
      <c r="G245" s="240"/>
      <c r="H245" s="269"/>
      <c r="I245" s="240"/>
      <c r="J245" s="240"/>
      <c r="K245" s="240"/>
      <c r="L245" s="240"/>
      <c r="M245" s="240"/>
      <c r="N245" s="240"/>
      <c r="O245" s="240"/>
      <c r="P245" s="273">
        <f t="shared" si="8"/>
        <v>0</v>
      </c>
      <c r="Q245" s="240"/>
      <c r="R245" s="146">
        <f t="shared" si="9"/>
        <v>0</v>
      </c>
      <c r="S245" s="240"/>
      <c r="T245" s="270"/>
    </row>
    <row r="246" spans="1:20" x14ac:dyDescent="0.25">
      <c r="A246" s="240"/>
      <c r="B246" s="240"/>
      <c r="C246" s="240"/>
      <c r="D246" s="240"/>
      <c r="E246" s="240"/>
      <c r="F246" s="240"/>
      <c r="G246" s="240"/>
      <c r="H246" s="269"/>
      <c r="I246" s="240"/>
      <c r="J246" s="240"/>
      <c r="K246" s="240"/>
      <c r="L246" s="240"/>
      <c r="M246" s="240"/>
      <c r="N246" s="240"/>
      <c r="O246" s="240"/>
      <c r="P246" s="273">
        <f t="shared" si="8"/>
        <v>0</v>
      </c>
      <c r="Q246" s="240"/>
      <c r="R246" s="146">
        <f t="shared" si="9"/>
        <v>0</v>
      </c>
      <c r="S246" s="240"/>
      <c r="T246" s="270"/>
    </row>
    <row r="247" spans="1:20" x14ac:dyDescent="0.25">
      <c r="A247" s="240"/>
      <c r="B247" s="240"/>
      <c r="C247" s="240"/>
      <c r="D247" s="240"/>
      <c r="E247" s="240"/>
      <c r="F247" s="240"/>
      <c r="G247" s="240"/>
      <c r="H247" s="269"/>
      <c r="I247" s="240"/>
      <c r="J247" s="240"/>
      <c r="K247" s="240"/>
      <c r="L247" s="240"/>
      <c r="M247" s="240"/>
      <c r="N247" s="240"/>
      <c r="O247" s="240"/>
      <c r="P247" s="273">
        <f t="shared" si="8"/>
        <v>0</v>
      </c>
      <c r="Q247" s="240"/>
      <c r="R247" s="146">
        <f t="shared" si="9"/>
        <v>0</v>
      </c>
      <c r="S247" s="240"/>
      <c r="T247" s="270"/>
    </row>
    <row r="248" spans="1:20" x14ac:dyDescent="0.25">
      <c r="A248" s="240"/>
      <c r="B248" s="240"/>
      <c r="C248" s="240"/>
      <c r="D248" s="240"/>
      <c r="E248" s="240"/>
      <c r="F248" s="240"/>
      <c r="G248" s="240"/>
      <c r="H248" s="269"/>
      <c r="I248" s="240"/>
      <c r="J248" s="240"/>
      <c r="K248" s="240"/>
      <c r="L248" s="240"/>
      <c r="M248" s="240"/>
      <c r="N248" s="240"/>
      <c r="O248" s="240"/>
      <c r="P248" s="273">
        <f t="shared" si="8"/>
        <v>0</v>
      </c>
      <c r="Q248" s="240"/>
      <c r="R248" s="146">
        <f t="shared" si="9"/>
        <v>0</v>
      </c>
      <c r="S248" s="240"/>
      <c r="T248" s="270"/>
    </row>
    <row r="249" spans="1:20" x14ac:dyDescent="0.25">
      <c r="A249" s="240"/>
      <c r="B249" s="240"/>
      <c r="C249" s="240"/>
      <c r="D249" s="240"/>
      <c r="E249" s="240"/>
      <c r="F249" s="240"/>
      <c r="G249" s="240"/>
      <c r="H249" s="269"/>
      <c r="I249" s="240"/>
      <c r="J249" s="240"/>
      <c r="K249" s="240"/>
      <c r="L249" s="240"/>
      <c r="M249" s="240"/>
      <c r="N249" s="240"/>
      <c r="O249" s="240"/>
      <c r="P249" s="273">
        <f t="shared" si="8"/>
        <v>0</v>
      </c>
      <c r="Q249" s="240"/>
      <c r="R249" s="146">
        <f t="shared" si="9"/>
        <v>0</v>
      </c>
      <c r="S249" s="240"/>
      <c r="T249" s="270"/>
    </row>
    <row r="250" spans="1:20" x14ac:dyDescent="0.25">
      <c r="A250" s="240"/>
      <c r="B250" s="240"/>
      <c r="C250" s="240"/>
      <c r="D250" s="240"/>
      <c r="E250" s="240"/>
      <c r="F250" s="240"/>
      <c r="G250" s="240"/>
      <c r="H250" s="269"/>
      <c r="I250" s="240"/>
      <c r="J250" s="240"/>
      <c r="K250" s="240"/>
      <c r="L250" s="240"/>
      <c r="M250" s="240"/>
      <c r="N250" s="240"/>
      <c r="O250" s="240"/>
      <c r="P250" s="273">
        <f t="shared" si="8"/>
        <v>0</v>
      </c>
      <c r="Q250" s="240"/>
      <c r="R250" s="146">
        <f t="shared" si="9"/>
        <v>0</v>
      </c>
      <c r="S250" s="240"/>
      <c r="T250" s="270"/>
    </row>
    <row r="251" spans="1:20" x14ac:dyDescent="0.25">
      <c r="A251" s="240"/>
      <c r="B251" s="240"/>
      <c r="C251" s="240"/>
      <c r="D251" s="240"/>
      <c r="E251" s="240"/>
      <c r="F251" s="240"/>
      <c r="G251" s="240"/>
      <c r="H251" s="269"/>
      <c r="I251" s="240"/>
      <c r="J251" s="240"/>
      <c r="K251" s="240"/>
      <c r="L251" s="240"/>
      <c r="M251" s="240"/>
      <c r="N251" s="240"/>
      <c r="O251" s="240"/>
      <c r="P251" s="273">
        <f t="shared" si="8"/>
        <v>0</v>
      </c>
      <c r="Q251" s="240"/>
      <c r="R251" s="146">
        <f t="shared" si="9"/>
        <v>0</v>
      </c>
      <c r="S251" s="240"/>
      <c r="T251" s="270"/>
    </row>
    <row r="252" spans="1:20" x14ac:dyDescent="0.25">
      <c r="A252" s="240"/>
      <c r="B252" s="240"/>
      <c r="C252" s="240"/>
      <c r="D252" s="240"/>
      <c r="E252" s="240"/>
      <c r="F252" s="240"/>
      <c r="G252" s="240"/>
      <c r="H252" s="269"/>
      <c r="I252" s="240"/>
      <c r="J252" s="240"/>
      <c r="K252" s="240"/>
      <c r="L252" s="240"/>
      <c r="M252" s="240"/>
      <c r="N252" s="240"/>
      <c r="O252" s="240"/>
      <c r="P252" s="273">
        <f t="shared" si="8"/>
        <v>0</v>
      </c>
      <c r="Q252" s="240"/>
      <c r="R252" s="146">
        <f t="shared" si="9"/>
        <v>0</v>
      </c>
      <c r="S252" s="240"/>
      <c r="T252" s="270"/>
    </row>
    <row r="253" spans="1:20" x14ac:dyDescent="0.25">
      <c r="A253" s="240"/>
      <c r="B253" s="240"/>
      <c r="C253" s="240"/>
      <c r="D253" s="240"/>
      <c r="E253" s="240"/>
      <c r="F253" s="240"/>
      <c r="G253" s="240"/>
      <c r="H253" s="269"/>
      <c r="I253" s="240"/>
      <c r="J253" s="240"/>
      <c r="K253" s="240"/>
      <c r="L253" s="240"/>
      <c r="M253" s="240"/>
      <c r="N253" s="240"/>
      <c r="O253" s="240"/>
      <c r="P253" s="273">
        <f t="shared" si="8"/>
        <v>0</v>
      </c>
      <c r="Q253" s="240"/>
      <c r="R253" s="146">
        <f t="shared" si="9"/>
        <v>0</v>
      </c>
      <c r="S253" s="240"/>
      <c r="T253" s="270"/>
    </row>
    <row r="254" spans="1:20" x14ac:dyDescent="0.25">
      <c r="A254" s="240"/>
      <c r="B254" s="240"/>
      <c r="C254" s="240"/>
      <c r="D254" s="240"/>
      <c r="E254" s="240"/>
      <c r="F254" s="240"/>
      <c r="G254" s="240"/>
      <c r="H254" s="269"/>
      <c r="I254" s="240"/>
      <c r="J254" s="240"/>
      <c r="K254" s="240"/>
      <c r="L254" s="240"/>
      <c r="M254" s="240"/>
      <c r="N254" s="240"/>
      <c r="O254" s="240"/>
      <c r="P254" s="273">
        <f t="shared" si="8"/>
        <v>0</v>
      </c>
      <c r="Q254" s="240"/>
      <c r="R254" s="146">
        <f t="shared" si="9"/>
        <v>0</v>
      </c>
      <c r="S254" s="240"/>
      <c r="T254" s="270"/>
    </row>
    <row r="255" spans="1:20" x14ac:dyDescent="0.25">
      <c r="A255" s="240"/>
      <c r="B255" s="240"/>
      <c r="C255" s="240"/>
      <c r="D255" s="240"/>
      <c r="E255" s="240"/>
      <c r="F255" s="240"/>
      <c r="G255" s="240"/>
      <c r="H255" s="269"/>
      <c r="I255" s="240"/>
      <c r="J255" s="240"/>
      <c r="K255" s="240"/>
      <c r="L255" s="240"/>
      <c r="M255" s="240"/>
      <c r="N255" s="240"/>
      <c r="O255" s="240"/>
      <c r="P255" s="273">
        <f t="shared" si="8"/>
        <v>0</v>
      </c>
      <c r="Q255" s="240"/>
      <c r="R255" s="146">
        <f t="shared" si="9"/>
        <v>0</v>
      </c>
      <c r="S255" s="240"/>
      <c r="T255" s="270"/>
    </row>
    <row r="256" spans="1:20" x14ac:dyDescent="0.25">
      <c r="A256" s="240"/>
      <c r="B256" s="240"/>
      <c r="C256" s="240"/>
      <c r="D256" s="240"/>
      <c r="E256" s="240"/>
      <c r="F256" s="240"/>
      <c r="G256" s="240"/>
      <c r="H256" s="269"/>
      <c r="I256" s="240"/>
      <c r="J256" s="240"/>
      <c r="K256" s="240"/>
      <c r="L256" s="240"/>
      <c r="M256" s="240"/>
      <c r="N256" s="240"/>
      <c r="O256" s="240"/>
      <c r="P256" s="273">
        <f t="shared" si="8"/>
        <v>0</v>
      </c>
      <c r="Q256" s="240"/>
      <c r="R256" s="146">
        <f t="shared" si="9"/>
        <v>0</v>
      </c>
      <c r="S256" s="240"/>
      <c r="T256" s="270"/>
    </row>
    <row r="257" spans="1:20" x14ac:dyDescent="0.25">
      <c r="A257" s="240"/>
      <c r="B257" s="240"/>
      <c r="C257" s="240"/>
      <c r="D257" s="240"/>
      <c r="E257" s="240"/>
      <c r="F257" s="240"/>
      <c r="G257" s="240"/>
      <c r="H257" s="269"/>
      <c r="I257" s="240"/>
      <c r="J257" s="240"/>
      <c r="K257" s="240"/>
      <c r="L257" s="240"/>
      <c r="M257" s="240"/>
      <c r="N257" s="240"/>
      <c r="O257" s="240"/>
      <c r="P257" s="273">
        <f t="shared" si="8"/>
        <v>0</v>
      </c>
      <c r="Q257" s="240"/>
      <c r="R257" s="146">
        <f t="shared" si="9"/>
        <v>0</v>
      </c>
      <c r="S257" s="240"/>
      <c r="T257" s="270"/>
    </row>
    <row r="258" spans="1:20" x14ac:dyDescent="0.25">
      <c r="A258" s="240"/>
      <c r="B258" s="240"/>
      <c r="C258" s="240"/>
      <c r="D258" s="240"/>
      <c r="E258" s="240"/>
      <c r="F258" s="240"/>
      <c r="G258" s="240"/>
      <c r="H258" s="269"/>
      <c r="I258" s="240"/>
      <c r="J258" s="240"/>
      <c r="K258" s="240"/>
      <c r="L258" s="240"/>
      <c r="M258" s="240"/>
      <c r="N258" s="240"/>
      <c r="O258" s="240"/>
      <c r="P258" s="273">
        <f t="shared" si="8"/>
        <v>0</v>
      </c>
      <c r="Q258" s="240"/>
      <c r="R258" s="146">
        <f t="shared" si="9"/>
        <v>0</v>
      </c>
      <c r="S258" s="240"/>
      <c r="T258" s="270"/>
    </row>
    <row r="259" spans="1:20" x14ac:dyDescent="0.25">
      <c r="A259" s="240"/>
      <c r="B259" s="240"/>
      <c r="C259" s="240"/>
      <c r="D259" s="240"/>
      <c r="E259" s="240"/>
      <c r="F259" s="240"/>
      <c r="G259" s="240"/>
      <c r="H259" s="269"/>
      <c r="I259" s="240"/>
      <c r="J259" s="240"/>
      <c r="K259" s="240"/>
      <c r="L259" s="240"/>
      <c r="M259" s="240"/>
      <c r="N259" s="240"/>
      <c r="O259" s="240"/>
      <c r="P259" s="273">
        <f t="shared" si="8"/>
        <v>0</v>
      </c>
      <c r="Q259" s="240"/>
      <c r="R259" s="146">
        <f t="shared" si="9"/>
        <v>0</v>
      </c>
      <c r="S259" s="240"/>
      <c r="T259" s="270"/>
    </row>
    <row r="260" spans="1:20" x14ac:dyDescent="0.25">
      <c r="A260" s="240"/>
      <c r="B260" s="240"/>
      <c r="C260" s="240"/>
      <c r="D260" s="240"/>
      <c r="E260" s="240"/>
      <c r="F260" s="240"/>
      <c r="G260" s="240"/>
      <c r="H260" s="269"/>
      <c r="I260" s="240"/>
      <c r="J260" s="240"/>
      <c r="K260" s="240"/>
      <c r="L260" s="240"/>
      <c r="M260" s="240"/>
      <c r="N260" s="240"/>
      <c r="O260" s="240"/>
      <c r="P260" s="273">
        <f t="shared" si="8"/>
        <v>0</v>
      </c>
      <c r="Q260" s="240"/>
      <c r="R260" s="146">
        <f t="shared" si="9"/>
        <v>0</v>
      </c>
      <c r="S260" s="240"/>
      <c r="T260" s="270"/>
    </row>
    <row r="261" spans="1:20" x14ac:dyDescent="0.25">
      <c r="A261" s="240"/>
      <c r="B261" s="240"/>
      <c r="C261" s="240"/>
      <c r="D261" s="240"/>
      <c r="E261" s="240"/>
      <c r="F261" s="240"/>
      <c r="G261" s="240"/>
      <c r="H261" s="269"/>
      <c r="I261" s="240"/>
      <c r="J261" s="240"/>
      <c r="K261" s="240"/>
      <c r="L261" s="240"/>
      <c r="M261" s="240"/>
      <c r="N261" s="240"/>
      <c r="O261" s="240"/>
      <c r="P261" s="273">
        <f t="shared" si="8"/>
        <v>0</v>
      </c>
      <c r="Q261" s="240"/>
      <c r="R261" s="146">
        <f t="shared" si="9"/>
        <v>0</v>
      </c>
      <c r="S261" s="240"/>
      <c r="T261" s="270"/>
    </row>
    <row r="262" spans="1:20" x14ac:dyDescent="0.25">
      <c r="A262" s="240"/>
      <c r="B262" s="240"/>
      <c r="C262" s="240"/>
      <c r="D262" s="240"/>
      <c r="E262" s="240"/>
      <c r="F262" s="240"/>
      <c r="G262" s="240"/>
      <c r="H262" s="269"/>
      <c r="I262" s="240"/>
      <c r="J262" s="240"/>
      <c r="K262" s="240"/>
      <c r="L262" s="240"/>
      <c r="M262" s="240"/>
      <c r="N262" s="240"/>
      <c r="O262" s="240"/>
      <c r="P262" s="273">
        <f t="shared" si="8"/>
        <v>0</v>
      </c>
      <c r="Q262" s="240"/>
      <c r="R262" s="146">
        <f t="shared" si="9"/>
        <v>0</v>
      </c>
      <c r="S262" s="240"/>
      <c r="T262" s="270"/>
    </row>
    <row r="263" spans="1:20" x14ac:dyDescent="0.25">
      <c r="A263" s="240"/>
      <c r="B263" s="240"/>
      <c r="C263" s="240"/>
      <c r="D263" s="240"/>
      <c r="E263" s="240"/>
      <c r="F263" s="240"/>
      <c r="G263" s="240"/>
      <c r="H263" s="269"/>
      <c r="I263" s="240"/>
      <c r="J263" s="240"/>
      <c r="K263" s="240"/>
      <c r="L263" s="240"/>
      <c r="M263" s="240"/>
      <c r="N263" s="240"/>
      <c r="O263" s="240"/>
      <c r="P263" s="273">
        <f t="shared" si="8"/>
        <v>0</v>
      </c>
      <c r="Q263" s="240"/>
      <c r="R263" s="146">
        <f t="shared" si="9"/>
        <v>0</v>
      </c>
      <c r="S263" s="240"/>
      <c r="T263" s="270"/>
    </row>
    <row r="264" spans="1:20" x14ac:dyDescent="0.25">
      <c r="A264" s="240"/>
      <c r="B264" s="240"/>
      <c r="C264" s="240"/>
      <c r="D264" s="240"/>
      <c r="E264" s="240"/>
      <c r="F264" s="240"/>
      <c r="G264" s="240"/>
      <c r="H264" s="269"/>
      <c r="I264" s="240"/>
      <c r="J264" s="240"/>
      <c r="K264" s="240"/>
      <c r="L264" s="240"/>
      <c r="M264" s="240"/>
      <c r="N264" s="240"/>
      <c r="O264" s="240"/>
      <c r="P264" s="273">
        <f t="shared" si="8"/>
        <v>0</v>
      </c>
      <c r="Q264" s="240"/>
      <c r="R264" s="146">
        <f t="shared" si="9"/>
        <v>0</v>
      </c>
      <c r="S264" s="240"/>
      <c r="T264" s="270"/>
    </row>
    <row r="265" spans="1:20" x14ac:dyDescent="0.25">
      <c r="A265" s="240"/>
      <c r="B265" s="240"/>
      <c r="C265" s="240"/>
      <c r="D265" s="240"/>
      <c r="E265" s="240"/>
      <c r="F265" s="240"/>
      <c r="G265" s="240"/>
      <c r="H265" s="269"/>
      <c r="I265" s="240"/>
      <c r="J265" s="240"/>
      <c r="K265" s="240"/>
      <c r="L265" s="240"/>
      <c r="M265" s="240"/>
      <c r="N265" s="240"/>
      <c r="O265" s="240"/>
      <c r="P265" s="273">
        <f t="shared" si="8"/>
        <v>0</v>
      </c>
      <c r="Q265" s="240"/>
      <c r="R265" s="146">
        <f t="shared" si="9"/>
        <v>0</v>
      </c>
      <c r="S265" s="240"/>
      <c r="T265" s="270"/>
    </row>
    <row r="266" spans="1:20" x14ac:dyDescent="0.25">
      <c r="A266" s="240"/>
      <c r="B266" s="240"/>
      <c r="C266" s="240"/>
      <c r="D266" s="240"/>
      <c r="E266" s="240"/>
      <c r="F266" s="240"/>
      <c r="G266" s="240"/>
      <c r="H266" s="269"/>
      <c r="I266" s="240"/>
      <c r="J266" s="240"/>
      <c r="K266" s="240"/>
      <c r="L266" s="240"/>
      <c r="M266" s="240"/>
      <c r="N266" s="240"/>
      <c r="O266" s="240"/>
      <c r="P266" s="273">
        <f t="shared" si="8"/>
        <v>0</v>
      </c>
      <c r="Q266" s="240"/>
      <c r="R266" s="146">
        <f t="shared" si="9"/>
        <v>0</v>
      </c>
      <c r="S266" s="240"/>
      <c r="T266" s="270"/>
    </row>
    <row r="267" spans="1:20" x14ac:dyDescent="0.25">
      <c r="A267" s="240"/>
      <c r="B267" s="240"/>
      <c r="C267" s="240"/>
      <c r="D267" s="240"/>
      <c r="E267" s="240"/>
      <c r="F267" s="240"/>
      <c r="G267" s="240"/>
      <c r="H267" s="269"/>
      <c r="I267" s="240"/>
      <c r="J267" s="240"/>
      <c r="K267" s="240"/>
      <c r="L267" s="240"/>
      <c r="M267" s="240"/>
      <c r="N267" s="240"/>
      <c r="O267" s="240"/>
      <c r="P267" s="273">
        <f t="shared" si="8"/>
        <v>0</v>
      </c>
      <c r="Q267" s="240"/>
      <c r="R267" s="146">
        <f t="shared" si="9"/>
        <v>0</v>
      </c>
      <c r="S267" s="240"/>
      <c r="T267" s="270"/>
    </row>
    <row r="268" spans="1:20" x14ac:dyDescent="0.25">
      <c r="A268" s="240"/>
      <c r="B268" s="240"/>
      <c r="C268" s="240"/>
      <c r="D268" s="240"/>
      <c r="E268" s="240"/>
      <c r="F268" s="240"/>
      <c r="G268" s="240"/>
      <c r="H268" s="269"/>
      <c r="I268" s="240"/>
      <c r="J268" s="240"/>
      <c r="K268" s="240"/>
      <c r="L268" s="240"/>
      <c r="M268" s="240"/>
      <c r="N268" s="240"/>
      <c r="O268" s="240"/>
      <c r="P268" s="273">
        <f t="shared" si="8"/>
        <v>0</v>
      </c>
      <c r="Q268" s="240"/>
      <c r="R268" s="146">
        <f t="shared" si="9"/>
        <v>0</v>
      </c>
      <c r="S268" s="240"/>
      <c r="T268" s="270"/>
    </row>
    <row r="269" spans="1:20" x14ac:dyDescent="0.25">
      <c r="A269" s="240"/>
      <c r="B269" s="240"/>
      <c r="C269" s="240"/>
      <c r="D269" s="240"/>
      <c r="E269" s="240"/>
      <c r="F269" s="240"/>
      <c r="G269" s="240"/>
      <c r="H269" s="269"/>
      <c r="I269" s="240"/>
      <c r="J269" s="240"/>
      <c r="K269" s="240"/>
      <c r="L269" s="240"/>
      <c r="M269" s="240"/>
      <c r="N269" s="240"/>
      <c r="O269" s="240"/>
      <c r="P269" s="273">
        <f t="shared" ref="P269:P332" si="10">SUM(I269:O269)</f>
        <v>0</v>
      </c>
      <c r="Q269" s="240"/>
      <c r="R269" s="146">
        <f t="shared" si="9"/>
        <v>0</v>
      </c>
      <c r="S269" s="240"/>
      <c r="T269" s="270"/>
    </row>
    <row r="270" spans="1:20" x14ac:dyDescent="0.25">
      <c r="A270" s="240"/>
      <c r="B270" s="240"/>
      <c r="C270" s="240"/>
      <c r="D270" s="240"/>
      <c r="E270" s="240"/>
      <c r="F270" s="240"/>
      <c r="G270" s="240"/>
      <c r="H270" s="269"/>
      <c r="I270" s="240"/>
      <c r="J270" s="240"/>
      <c r="K270" s="240"/>
      <c r="L270" s="240"/>
      <c r="M270" s="240"/>
      <c r="N270" s="240"/>
      <c r="O270" s="240"/>
      <c r="P270" s="273">
        <f t="shared" si="10"/>
        <v>0</v>
      </c>
      <c r="Q270" s="240"/>
      <c r="R270" s="146">
        <f t="shared" si="9"/>
        <v>0</v>
      </c>
      <c r="S270" s="240"/>
      <c r="T270" s="270"/>
    </row>
    <row r="271" spans="1:20" x14ac:dyDescent="0.25">
      <c r="A271" s="240"/>
      <c r="B271" s="240"/>
      <c r="C271" s="240"/>
      <c r="D271" s="240"/>
      <c r="E271" s="240"/>
      <c r="F271" s="240"/>
      <c r="G271" s="240"/>
      <c r="H271" s="269"/>
      <c r="I271" s="240"/>
      <c r="J271" s="240"/>
      <c r="K271" s="240"/>
      <c r="L271" s="240"/>
      <c r="M271" s="240"/>
      <c r="N271" s="240"/>
      <c r="O271" s="240"/>
      <c r="P271" s="273">
        <f t="shared" si="10"/>
        <v>0</v>
      </c>
      <c r="Q271" s="240"/>
      <c r="R271" s="146">
        <f t="shared" si="9"/>
        <v>0</v>
      </c>
      <c r="S271" s="240"/>
      <c r="T271" s="270"/>
    </row>
    <row r="272" spans="1:20" x14ac:dyDescent="0.25">
      <c r="A272" s="240"/>
      <c r="B272" s="240"/>
      <c r="C272" s="240"/>
      <c r="D272" s="240"/>
      <c r="E272" s="240"/>
      <c r="F272" s="240"/>
      <c r="G272" s="240"/>
      <c r="H272" s="269"/>
      <c r="I272" s="240"/>
      <c r="J272" s="240"/>
      <c r="K272" s="240"/>
      <c r="L272" s="240"/>
      <c r="M272" s="240"/>
      <c r="N272" s="240"/>
      <c r="O272" s="240"/>
      <c r="P272" s="273">
        <f t="shared" si="10"/>
        <v>0</v>
      </c>
      <c r="Q272" s="240"/>
      <c r="R272" s="146">
        <f t="shared" si="9"/>
        <v>0</v>
      </c>
      <c r="S272" s="240"/>
      <c r="T272" s="270"/>
    </row>
    <row r="273" spans="1:20" x14ac:dyDescent="0.25">
      <c r="A273" s="240"/>
      <c r="B273" s="240"/>
      <c r="C273" s="240"/>
      <c r="D273" s="240"/>
      <c r="E273" s="240"/>
      <c r="F273" s="240"/>
      <c r="G273" s="240"/>
      <c r="H273" s="269"/>
      <c r="I273" s="240"/>
      <c r="J273" s="240"/>
      <c r="K273" s="240"/>
      <c r="L273" s="240"/>
      <c r="M273" s="240"/>
      <c r="N273" s="240"/>
      <c r="O273" s="240"/>
      <c r="P273" s="273">
        <f t="shared" si="10"/>
        <v>0</v>
      </c>
      <c r="Q273" s="240"/>
      <c r="R273" s="146">
        <f t="shared" si="9"/>
        <v>0</v>
      </c>
      <c r="S273" s="240"/>
      <c r="T273" s="270"/>
    </row>
    <row r="274" spans="1:20" x14ac:dyDescent="0.25">
      <c r="A274" s="240"/>
      <c r="B274" s="240"/>
      <c r="C274" s="240"/>
      <c r="D274" s="240"/>
      <c r="E274" s="240"/>
      <c r="F274" s="240"/>
      <c r="G274" s="240"/>
      <c r="H274" s="269"/>
      <c r="I274" s="240"/>
      <c r="J274" s="240"/>
      <c r="K274" s="240"/>
      <c r="L274" s="240"/>
      <c r="M274" s="240"/>
      <c r="N274" s="240"/>
      <c r="O274" s="240"/>
      <c r="P274" s="273">
        <f t="shared" si="10"/>
        <v>0</v>
      </c>
      <c r="Q274" s="240"/>
      <c r="R274" s="146">
        <f t="shared" si="9"/>
        <v>0</v>
      </c>
      <c r="S274" s="240"/>
      <c r="T274" s="270"/>
    </row>
    <row r="275" spans="1:20" x14ac:dyDescent="0.25">
      <c r="A275" s="240"/>
      <c r="B275" s="240"/>
      <c r="C275" s="240"/>
      <c r="D275" s="240"/>
      <c r="E275" s="240"/>
      <c r="F275" s="240"/>
      <c r="G275" s="240"/>
      <c r="H275" s="269"/>
      <c r="I275" s="240"/>
      <c r="J275" s="240"/>
      <c r="K275" s="240"/>
      <c r="L275" s="240"/>
      <c r="M275" s="240"/>
      <c r="N275" s="240"/>
      <c r="O275" s="240"/>
      <c r="P275" s="273">
        <f t="shared" si="10"/>
        <v>0</v>
      </c>
      <c r="Q275" s="240"/>
      <c r="R275" s="146">
        <f t="shared" si="9"/>
        <v>0</v>
      </c>
      <c r="S275" s="240"/>
      <c r="T275" s="270"/>
    </row>
    <row r="276" spans="1:20" x14ac:dyDescent="0.25">
      <c r="A276" s="240"/>
      <c r="B276" s="240"/>
      <c r="C276" s="240"/>
      <c r="D276" s="240"/>
      <c r="E276" s="240"/>
      <c r="F276" s="240"/>
      <c r="G276" s="240"/>
      <c r="H276" s="269"/>
      <c r="I276" s="240"/>
      <c r="J276" s="240"/>
      <c r="K276" s="240"/>
      <c r="L276" s="240"/>
      <c r="M276" s="240"/>
      <c r="N276" s="240"/>
      <c r="O276" s="240"/>
      <c r="P276" s="273">
        <f t="shared" si="10"/>
        <v>0</v>
      </c>
      <c r="Q276" s="240"/>
      <c r="R276" s="146">
        <f t="shared" si="9"/>
        <v>0</v>
      </c>
      <c r="S276" s="240"/>
      <c r="T276" s="270"/>
    </row>
    <row r="277" spans="1:20" x14ac:dyDescent="0.25">
      <c r="A277" s="240"/>
      <c r="B277" s="240"/>
      <c r="C277" s="240"/>
      <c r="D277" s="240"/>
      <c r="E277" s="240"/>
      <c r="F277" s="240"/>
      <c r="G277" s="240"/>
      <c r="H277" s="269"/>
      <c r="I277" s="240"/>
      <c r="J277" s="240"/>
      <c r="K277" s="240"/>
      <c r="L277" s="240"/>
      <c r="M277" s="240"/>
      <c r="N277" s="240"/>
      <c r="O277" s="240"/>
      <c r="P277" s="273">
        <f t="shared" si="10"/>
        <v>0</v>
      </c>
      <c r="Q277" s="240"/>
      <c r="R277" s="146">
        <f t="shared" si="9"/>
        <v>0</v>
      </c>
      <c r="S277" s="240"/>
      <c r="T277" s="270"/>
    </row>
    <row r="278" spans="1:20" x14ac:dyDescent="0.25">
      <c r="A278" s="240"/>
      <c r="B278" s="240"/>
      <c r="C278" s="240"/>
      <c r="D278" s="240"/>
      <c r="E278" s="240"/>
      <c r="F278" s="240"/>
      <c r="G278" s="240"/>
      <c r="H278" s="269"/>
      <c r="I278" s="240"/>
      <c r="J278" s="240"/>
      <c r="K278" s="240"/>
      <c r="L278" s="240"/>
      <c r="M278" s="240"/>
      <c r="N278" s="240"/>
      <c r="O278" s="240"/>
      <c r="P278" s="273">
        <f t="shared" si="10"/>
        <v>0</v>
      </c>
      <c r="Q278" s="240"/>
      <c r="R278" s="146">
        <f t="shared" si="9"/>
        <v>0</v>
      </c>
      <c r="S278" s="240"/>
      <c r="T278" s="270"/>
    </row>
    <row r="279" spans="1:20" x14ac:dyDescent="0.25">
      <c r="A279" s="240"/>
      <c r="B279" s="240"/>
      <c r="C279" s="240"/>
      <c r="D279" s="240"/>
      <c r="E279" s="240"/>
      <c r="F279" s="240"/>
      <c r="G279" s="240"/>
      <c r="H279" s="269"/>
      <c r="I279" s="240"/>
      <c r="J279" s="240"/>
      <c r="K279" s="240"/>
      <c r="L279" s="240"/>
      <c r="M279" s="240"/>
      <c r="N279" s="240"/>
      <c r="O279" s="240"/>
      <c r="P279" s="273">
        <f t="shared" si="10"/>
        <v>0</v>
      </c>
      <c r="Q279" s="240"/>
      <c r="R279" s="146">
        <f t="shared" si="9"/>
        <v>0</v>
      </c>
      <c r="S279" s="240"/>
      <c r="T279" s="270"/>
    </row>
    <row r="280" spans="1:20" x14ac:dyDescent="0.25">
      <c r="A280" s="240"/>
      <c r="B280" s="240"/>
      <c r="C280" s="240"/>
      <c r="D280" s="240"/>
      <c r="E280" s="240"/>
      <c r="F280" s="240"/>
      <c r="G280" s="240"/>
      <c r="H280" s="269"/>
      <c r="I280" s="240"/>
      <c r="J280" s="240"/>
      <c r="K280" s="240"/>
      <c r="L280" s="240"/>
      <c r="M280" s="240"/>
      <c r="N280" s="240"/>
      <c r="O280" s="240"/>
      <c r="P280" s="273">
        <f t="shared" si="10"/>
        <v>0</v>
      </c>
      <c r="Q280" s="240"/>
      <c r="R280" s="146">
        <f t="shared" si="9"/>
        <v>0</v>
      </c>
      <c r="S280" s="240"/>
      <c r="T280" s="270"/>
    </row>
    <row r="281" spans="1:20" x14ac:dyDescent="0.25">
      <c r="A281" s="240"/>
      <c r="B281" s="240"/>
      <c r="C281" s="240"/>
      <c r="D281" s="240"/>
      <c r="E281" s="240"/>
      <c r="F281" s="240"/>
      <c r="G281" s="240"/>
      <c r="H281" s="269"/>
      <c r="I281" s="240"/>
      <c r="J281" s="240"/>
      <c r="K281" s="240"/>
      <c r="L281" s="240"/>
      <c r="M281" s="240"/>
      <c r="N281" s="240"/>
      <c r="O281" s="240"/>
      <c r="P281" s="273">
        <f t="shared" si="10"/>
        <v>0</v>
      </c>
      <c r="Q281" s="240"/>
      <c r="R281" s="146">
        <f t="shared" si="9"/>
        <v>0</v>
      </c>
      <c r="S281" s="240"/>
      <c r="T281" s="270"/>
    </row>
    <row r="282" spans="1:20" x14ac:dyDescent="0.25">
      <c r="A282" s="240"/>
      <c r="B282" s="240"/>
      <c r="C282" s="240"/>
      <c r="D282" s="240"/>
      <c r="E282" s="240"/>
      <c r="F282" s="240"/>
      <c r="G282" s="240"/>
      <c r="H282" s="269"/>
      <c r="I282" s="240"/>
      <c r="J282" s="240"/>
      <c r="K282" s="240"/>
      <c r="L282" s="240"/>
      <c r="M282" s="240"/>
      <c r="N282" s="240"/>
      <c r="O282" s="240"/>
      <c r="P282" s="273">
        <f t="shared" si="10"/>
        <v>0</v>
      </c>
      <c r="Q282" s="240"/>
      <c r="R282" s="146">
        <f t="shared" ref="R282:R345" si="11">P282-Q282</f>
        <v>0</v>
      </c>
      <c r="S282" s="240"/>
      <c r="T282" s="270"/>
    </row>
    <row r="283" spans="1:20" x14ac:dyDescent="0.25">
      <c r="A283" s="240"/>
      <c r="B283" s="240"/>
      <c r="C283" s="240"/>
      <c r="D283" s="240"/>
      <c r="E283" s="240"/>
      <c r="F283" s="240"/>
      <c r="G283" s="240"/>
      <c r="H283" s="269"/>
      <c r="I283" s="240"/>
      <c r="J283" s="240"/>
      <c r="K283" s="240"/>
      <c r="L283" s="240"/>
      <c r="M283" s="240"/>
      <c r="N283" s="240"/>
      <c r="O283" s="240"/>
      <c r="P283" s="273">
        <f t="shared" si="10"/>
        <v>0</v>
      </c>
      <c r="Q283" s="240"/>
      <c r="R283" s="146">
        <f t="shared" si="11"/>
        <v>0</v>
      </c>
      <c r="S283" s="240"/>
      <c r="T283" s="270"/>
    </row>
    <row r="284" spans="1:20" x14ac:dyDescent="0.25">
      <c r="A284" s="240"/>
      <c r="B284" s="240"/>
      <c r="C284" s="240"/>
      <c r="D284" s="240"/>
      <c r="E284" s="240"/>
      <c r="F284" s="240"/>
      <c r="G284" s="240"/>
      <c r="H284" s="269"/>
      <c r="I284" s="240"/>
      <c r="J284" s="240"/>
      <c r="K284" s="240"/>
      <c r="L284" s="240"/>
      <c r="M284" s="240"/>
      <c r="N284" s="240"/>
      <c r="O284" s="240"/>
      <c r="P284" s="273">
        <f t="shared" si="10"/>
        <v>0</v>
      </c>
      <c r="Q284" s="240"/>
      <c r="R284" s="146">
        <f t="shared" si="11"/>
        <v>0</v>
      </c>
      <c r="S284" s="240"/>
      <c r="T284" s="270"/>
    </row>
    <row r="285" spans="1:20" x14ac:dyDescent="0.25">
      <c r="A285" s="240"/>
      <c r="B285" s="240"/>
      <c r="C285" s="240"/>
      <c r="D285" s="240"/>
      <c r="E285" s="240"/>
      <c r="F285" s="240"/>
      <c r="G285" s="240"/>
      <c r="H285" s="269"/>
      <c r="I285" s="240"/>
      <c r="J285" s="240"/>
      <c r="K285" s="240"/>
      <c r="L285" s="240"/>
      <c r="M285" s="240"/>
      <c r="N285" s="240"/>
      <c r="O285" s="240"/>
      <c r="P285" s="273">
        <f t="shared" si="10"/>
        <v>0</v>
      </c>
      <c r="Q285" s="240"/>
      <c r="R285" s="146">
        <f t="shared" si="11"/>
        <v>0</v>
      </c>
      <c r="S285" s="240"/>
      <c r="T285" s="270"/>
    </row>
    <row r="286" spans="1:20" x14ac:dyDescent="0.25">
      <c r="A286" s="240"/>
      <c r="B286" s="240"/>
      <c r="C286" s="240"/>
      <c r="D286" s="240"/>
      <c r="E286" s="240"/>
      <c r="F286" s="240"/>
      <c r="G286" s="240"/>
      <c r="H286" s="269"/>
      <c r="I286" s="240"/>
      <c r="J286" s="240"/>
      <c r="K286" s="240"/>
      <c r="L286" s="240"/>
      <c r="M286" s="240"/>
      <c r="N286" s="240"/>
      <c r="O286" s="240"/>
      <c r="P286" s="273">
        <f t="shared" si="10"/>
        <v>0</v>
      </c>
      <c r="Q286" s="240"/>
      <c r="R286" s="146">
        <f t="shared" si="11"/>
        <v>0</v>
      </c>
      <c r="S286" s="240"/>
      <c r="T286" s="270"/>
    </row>
    <row r="287" spans="1:20" x14ac:dyDescent="0.25">
      <c r="A287" s="240"/>
      <c r="B287" s="240"/>
      <c r="C287" s="240"/>
      <c r="D287" s="240"/>
      <c r="E287" s="240"/>
      <c r="F287" s="240"/>
      <c r="G287" s="240"/>
      <c r="H287" s="269"/>
      <c r="I287" s="240"/>
      <c r="J287" s="240"/>
      <c r="K287" s="240"/>
      <c r="L287" s="240"/>
      <c r="M287" s="240"/>
      <c r="N287" s="240"/>
      <c r="O287" s="240"/>
      <c r="P287" s="273">
        <f t="shared" si="10"/>
        <v>0</v>
      </c>
      <c r="Q287" s="240"/>
      <c r="R287" s="146">
        <f t="shared" si="11"/>
        <v>0</v>
      </c>
      <c r="S287" s="240"/>
      <c r="T287" s="270"/>
    </row>
    <row r="288" spans="1:20" x14ac:dyDescent="0.25">
      <c r="A288" s="240"/>
      <c r="B288" s="240"/>
      <c r="C288" s="240"/>
      <c r="D288" s="240"/>
      <c r="E288" s="240"/>
      <c r="F288" s="240"/>
      <c r="G288" s="240"/>
      <c r="H288" s="269"/>
      <c r="I288" s="240"/>
      <c r="J288" s="240"/>
      <c r="K288" s="240"/>
      <c r="L288" s="240"/>
      <c r="M288" s="240"/>
      <c r="N288" s="240"/>
      <c r="O288" s="240"/>
      <c r="P288" s="273">
        <f t="shared" si="10"/>
        <v>0</v>
      </c>
      <c r="Q288" s="240"/>
      <c r="R288" s="146">
        <f t="shared" si="11"/>
        <v>0</v>
      </c>
      <c r="S288" s="240"/>
      <c r="T288" s="270"/>
    </row>
    <row r="289" spans="1:20" x14ac:dyDescent="0.25">
      <c r="A289" s="240"/>
      <c r="B289" s="240"/>
      <c r="C289" s="240"/>
      <c r="D289" s="240"/>
      <c r="E289" s="240"/>
      <c r="F289" s="240"/>
      <c r="G289" s="240"/>
      <c r="H289" s="269"/>
      <c r="I289" s="240"/>
      <c r="J289" s="240"/>
      <c r="K289" s="240"/>
      <c r="L289" s="240"/>
      <c r="M289" s="240"/>
      <c r="N289" s="240"/>
      <c r="O289" s="240"/>
      <c r="P289" s="273">
        <f t="shared" si="10"/>
        <v>0</v>
      </c>
      <c r="Q289" s="240"/>
      <c r="R289" s="146">
        <f t="shared" si="11"/>
        <v>0</v>
      </c>
      <c r="S289" s="240"/>
      <c r="T289" s="270"/>
    </row>
    <row r="290" spans="1:20" x14ac:dyDescent="0.25">
      <c r="A290" s="240"/>
      <c r="B290" s="240"/>
      <c r="C290" s="240"/>
      <c r="D290" s="240"/>
      <c r="E290" s="240"/>
      <c r="F290" s="240"/>
      <c r="G290" s="240"/>
      <c r="H290" s="269"/>
      <c r="I290" s="240"/>
      <c r="J290" s="240"/>
      <c r="K290" s="240"/>
      <c r="L290" s="240"/>
      <c r="M290" s="240"/>
      <c r="N290" s="240"/>
      <c r="O290" s="240"/>
      <c r="P290" s="273">
        <f t="shared" si="10"/>
        <v>0</v>
      </c>
      <c r="Q290" s="240"/>
      <c r="R290" s="146">
        <f t="shared" si="11"/>
        <v>0</v>
      </c>
      <c r="S290" s="240"/>
      <c r="T290" s="270"/>
    </row>
    <row r="291" spans="1:20" x14ac:dyDescent="0.25">
      <c r="A291" s="240"/>
      <c r="B291" s="240"/>
      <c r="C291" s="240"/>
      <c r="D291" s="240"/>
      <c r="E291" s="240"/>
      <c r="F291" s="240"/>
      <c r="G291" s="240"/>
      <c r="H291" s="269"/>
      <c r="I291" s="240"/>
      <c r="J291" s="240"/>
      <c r="K291" s="240"/>
      <c r="L291" s="240"/>
      <c r="M291" s="240"/>
      <c r="N291" s="240"/>
      <c r="O291" s="240"/>
      <c r="P291" s="273">
        <f t="shared" si="10"/>
        <v>0</v>
      </c>
      <c r="Q291" s="240"/>
      <c r="R291" s="146">
        <f t="shared" si="11"/>
        <v>0</v>
      </c>
      <c r="S291" s="240"/>
      <c r="T291" s="270"/>
    </row>
    <row r="292" spans="1:20" x14ac:dyDescent="0.25">
      <c r="A292" s="240"/>
      <c r="B292" s="240"/>
      <c r="C292" s="240"/>
      <c r="D292" s="240"/>
      <c r="E292" s="240"/>
      <c r="F292" s="240"/>
      <c r="G292" s="240"/>
      <c r="H292" s="269"/>
      <c r="I292" s="240"/>
      <c r="J292" s="240"/>
      <c r="K292" s="240"/>
      <c r="L292" s="240"/>
      <c r="M292" s="240"/>
      <c r="N292" s="240"/>
      <c r="O292" s="240"/>
      <c r="P292" s="273">
        <f t="shared" si="10"/>
        <v>0</v>
      </c>
      <c r="Q292" s="240"/>
      <c r="R292" s="146">
        <f t="shared" si="11"/>
        <v>0</v>
      </c>
      <c r="S292" s="240"/>
      <c r="T292" s="270"/>
    </row>
    <row r="293" spans="1:20" x14ac:dyDescent="0.25">
      <c r="A293" s="240"/>
      <c r="B293" s="240"/>
      <c r="C293" s="240"/>
      <c r="D293" s="240"/>
      <c r="E293" s="240"/>
      <c r="F293" s="240"/>
      <c r="G293" s="240"/>
      <c r="H293" s="269"/>
      <c r="I293" s="240"/>
      <c r="J293" s="240"/>
      <c r="K293" s="240"/>
      <c r="L293" s="240"/>
      <c r="M293" s="240"/>
      <c r="N293" s="240"/>
      <c r="O293" s="240"/>
      <c r="P293" s="273">
        <f t="shared" si="10"/>
        <v>0</v>
      </c>
      <c r="Q293" s="240"/>
      <c r="R293" s="146">
        <f t="shared" si="11"/>
        <v>0</v>
      </c>
      <c r="S293" s="240"/>
      <c r="T293" s="270"/>
    </row>
    <row r="294" spans="1:20" x14ac:dyDescent="0.25">
      <c r="A294" s="240"/>
      <c r="B294" s="240"/>
      <c r="C294" s="240"/>
      <c r="D294" s="240"/>
      <c r="E294" s="240"/>
      <c r="F294" s="240"/>
      <c r="G294" s="240"/>
      <c r="H294" s="269"/>
      <c r="I294" s="240"/>
      <c r="J294" s="240"/>
      <c r="K294" s="240"/>
      <c r="L294" s="240"/>
      <c r="M294" s="240"/>
      <c r="N294" s="240"/>
      <c r="O294" s="240"/>
      <c r="P294" s="273">
        <f t="shared" si="10"/>
        <v>0</v>
      </c>
      <c r="Q294" s="240"/>
      <c r="R294" s="146">
        <f t="shared" si="11"/>
        <v>0</v>
      </c>
      <c r="S294" s="240"/>
      <c r="T294" s="270"/>
    </row>
    <row r="295" spans="1:20" x14ac:dyDescent="0.25">
      <c r="A295" s="240"/>
      <c r="B295" s="240"/>
      <c r="C295" s="240"/>
      <c r="D295" s="240"/>
      <c r="E295" s="240"/>
      <c r="F295" s="240"/>
      <c r="G295" s="240"/>
      <c r="H295" s="269"/>
      <c r="I295" s="240"/>
      <c r="J295" s="240"/>
      <c r="K295" s="240"/>
      <c r="L295" s="240"/>
      <c r="M295" s="240"/>
      <c r="N295" s="240"/>
      <c r="O295" s="240"/>
      <c r="P295" s="273">
        <f t="shared" si="10"/>
        <v>0</v>
      </c>
      <c r="Q295" s="240"/>
      <c r="R295" s="146">
        <f t="shared" si="11"/>
        <v>0</v>
      </c>
      <c r="S295" s="240"/>
      <c r="T295" s="270"/>
    </row>
    <row r="296" spans="1:20" x14ac:dyDescent="0.25">
      <c r="A296" s="240"/>
      <c r="B296" s="240"/>
      <c r="C296" s="240"/>
      <c r="D296" s="240"/>
      <c r="E296" s="240"/>
      <c r="F296" s="240"/>
      <c r="G296" s="240"/>
      <c r="H296" s="269"/>
      <c r="I296" s="240"/>
      <c r="J296" s="240"/>
      <c r="K296" s="240"/>
      <c r="L296" s="240"/>
      <c r="M296" s="240"/>
      <c r="N296" s="240"/>
      <c r="O296" s="240"/>
      <c r="P296" s="273">
        <f t="shared" si="10"/>
        <v>0</v>
      </c>
      <c r="Q296" s="240"/>
      <c r="R296" s="146">
        <f t="shared" si="11"/>
        <v>0</v>
      </c>
      <c r="S296" s="240"/>
      <c r="T296" s="270"/>
    </row>
    <row r="297" spans="1:20" x14ac:dyDescent="0.25">
      <c r="A297" s="240"/>
      <c r="B297" s="240"/>
      <c r="C297" s="240"/>
      <c r="D297" s="240"/>
      <c r="E297" s="240"/>
      <c r="F297" s="240"/>
      <c r="G297" s="240"/>
      <c r="H297" s="269"/>
      <c r="I297" s="240"/>
      <c r="J297" s="240"/>
      <c r="K297" s="240"/>
      <c r="L297" s="240"/>
      <c r="M297" s="240"/>
      <c r="N297" s="240"/>
      <c r="O297" s="240"/>
      <c r="P297" s="273">
        <f t="shared" si="10"/>
        <v>0</v>
      </c>
      <c r="Q297" s="240"/>
      <c r="R297" s="146">
        <f t="shared" si="11"/>
        <v>0</v>
      </c>
      <c r="S297" s="240"/>
      <c r="T297" s="270"/>
    </row>
    <row r="298" spans="1:20" x14ac:dyDescent="0.25">
      <c r="A298" s="240"/>
      <c r="B298" s="240"/>
      <c r="C298" s="240"/>
      <c r="D298" s="240"/>
      <c r="E298" s="240"/>
      <c r="F298" s="240"/>
      <c r="G298" s="240"/>
      <c r="H298" s="269"/>
      <c r="I298" s="240"/>
      <c r="J298" s="240"/>
      <c r="K298" s="240"/>
      <c r="L298" s="240"/>
      <c r="M298" s="240"/>
      <c r="N298" s="240"/>
      <c r="O298" s="240"/>
      <c r="P298" s="273">
        <f t="shared" si="10"/>
        <v>0</v>
      </c>
      <c r="Q298" s="240"/>
      <c r="R298" s="146">
        <f t="shared" si="11"/>
        <v>0</v>
      </c>
      <c r="S298" s="240"/>
      <c r="T298" s="270"/>
    </row>
    <row r="299" spans="1:20" x14ac:dyDescent="0.25">
      <c r="A299" s="240"/>
      <c r="B299" s="240"/>
      <c r="C299" s="240"/>
      <c r="D299" s="240"/>
      <c r="E299" s="240"/>
      <c r="F299" s="240"/>
      <c r="G299" s="240"/>
      <c r="H299" s="269"/>
      <c r="I299" s="240"/>
      <c r="J299" s="240"/>
      <c r="K299" s="240"/>
      <c r="L299" s="240"/>
      <c r="M299" s="240"/>
      <c r="N299" s="240"/>
      <c r="O299" s="240"/>
      <c r="P299" s="273">
        <f t="shared" si="10"/>
        <v>0</v>
      </c>
      <c r="Q299" s="240"/>
      <c r="R299" s="146">
        <f t="shared" si="11"/>
        <v>0</v>
      </c>
      <c r="S299" s="240"/>
      <c r="T299" s="270"/>
    </row>
    <row r="300" spans="1:20" x14ac:dyDescent="0.25">
      <c r="A300" s="240"/>
      <c r="B300" s="240"/>
      <c r="C300" s="240"/>
      <c r="D300" s="240"/>
      <c r="E300" s="240"/>
      <c r="F300" s="240"/>
      <c r="G300" s="240"/>
      <c r="H300" s="269"/>
      <c r="I300" s="240"/>
      <c r="J300" s="240"/>
      <c r="K300" s="240"/>
      <c r="L300" s="240"/>
      <c r="M300" s="240"/>
      <c r="N300" s="240"/>
      <c r="O300" s="240"/>
      <c r="P300" s="273">
        <f t="shared" si="10"/>
        <v>0</v>
      </c>
      <c r="Q300" s="240"/>
      <c r="R300" s="146">
        <f t="shared" si="11"/>
        <v>0</v>
      </c>
      <c r="S300" s="240"/>
      <c r="T300" s="270"/>
    </row>
    <row r="301" spans="1:20" x14ac:dyDescent="0.25">
      <c r="A301" s="240"/>
      <c r="B301" s="240"/>
      <c r="C301" s="240"/>
      <c r="D301" s="240"/>
      <c r="E301" s="240"/>
      <c r="F301" s="240"/>
      <c r="G301" s="240"/>
      <c r="H301" s="269"/>
      <c r="I301" s="240"/>
      <c r="J301" s="240"/>
      <c r="K301" s="240"/>
      <c r="L301" s="240"/>
      <c r="M301" s="240"/>
      <c r="N301" s="240"/>
      <c r="O301" s="240"/>
      <c r="P301" s="273">
        <f t="shared" si="10"/>
        <v>0</v>
      </c>
      <c r="Q301" s="240"/>
      <c r="R301" s="146">
        <f t="shared" si="11"/>
        <v>0</v>
      </c>
      <c r="S301" s="240"/>
      <c r="T301" s="270"/>
    </row>
    <row r="302" spans="1:20" x14ac:dyDescent="0.25">
      <c r="A302" s="240"/>
      <c r="B302" s="240"/>
      <c r="C302" s="240"/>
      <c r="D302" s="240"/>
      <c r="E302" s="240"/>
      <c r="F302" s="240"/>
      <c r="G302" s="240"/>
      <c r="H302" s="269"/>
      <c r="I302" s="240"/>
      <c r="J302" s="240"/>
      <c r="K302" s="240"/>
      <c r="L302" s="240"/>
      <c r="M302" s="240"/>
      <c r="N302" s="240"/>
      <c r="O302" s="240"/>
      <c r="P302" s="273">
        <f t="shared" si="10"/>
        <v>0</v>
      </c>
      <c r="Q302" s="240"/>
      <c r="R302" s="146">
        <f t="shared" si="11"/>
        <v>0</v>
      </c>
      <c r="S302" s="240"/>
      <c r="T302" s="270"/>
    </row>
    <row r="303" spans="1:20" x14ac:dyDescent="0.25">
      <c r="A303" s="240"/>
      <c r="B303" s="240"/>
      <c r="C303" s="240"/>
      <c r="D303" s="240"/>
      <c r="E303" s="240"/>
      <c r="F303" s="240"/>
      <c r="G303" s="240"/>
      <c r="H303" s="269"/>
      <c r="I303" s="240"/>
      <c r="J303" s="240"/>
      <c r="K303" s="240"/>
      <c r="L303" s="240"/>
      <c r="M303" s="240"/>
      <c r="N303" s="240"/>
      <c r="O303" s="240"/>
      <c r="P303" s="273">
        <f t="shared" si="10"/>
        <v>0</v>
      </c>
      <c r="Q303" s="240"/>
      <c r="R303" s="146">
        <f t="shared" si="11"/>
        <v>0</v>
      </c>
      <c r="S303" s="240"/>
      <c r="T303" s="270"/>
    </row>
    <row r="304" spans="1:20" x14ac:dyDescent="0.25">
      <c r="A304" s="240"/>
      <c r="B304" s="240"/>
      <c r="C304" s="240"/>
      <c r="D304" s="240"/>
      <c r="E304" s="240"/>
      <c r="F304" s="240"/>
      <c r="G304" s="240"/>
      <c r="H304" s="269"/>
      <c r="I304" s="240"/>
      <c r="J304" s="240"/>
      <c r="K304" s="240"/>
      <c r="L304" s="240"/>
      <c r="M304" s="240"/>
      <c r="N304" s="240"/>
      <c r="O304" s="240"/>
      <c r="P304" s="273">
        <f t="shared" si="10"/>
        <v>0</v>
      </c>
      <c r="Q304" s="240"/>
      <c r="R304" s="146">
        <f t="shared" si="11"/>
        <v>0</v>
      </c>
      <c r="S304" s="240"/>
      <c r="T304" s="270"/>
    </row>
    <row r="305" spans="1:20" x14ac:dyDescent="0.25">
      <c r="A305" s="240"/>
      <c r="B305" s="240"/>
      <c r="C305" s="240"/>
      <c r="D305" s="240"/>
      <c r="E305" s="240"/>
      <c r="F305" s="240"/>
      <c r="G305" s="240"/>
      <c r="H305" s="269"/>
      <c r="I305" s="240"/>
      <c r="J305" s="240"/>
      <c r="K305" s="240"/>
      <c r="L305" s="240"/>
      <c r="M305" s="240"/>
      <c r="N305" s="240"/>
      <c r="O305" s="240"/>
      <c r="P305" s="273">
        <f t="shared" si="10"/>
        <v>0</v>
      </c>
      <c r="Q305" s="240"/>
      <c r="R305" s="146">
        <f t="shared" si="11"/>
        <v>0</v>
      </c>
      <c r="S305" s="240"/>
      <c r="T305" s="270"/>
    </row>
    <row r="306" spans="1:20" x14ac:dyDescent="0.25">
      <c r="A306" s="240"/>
      <c r="B306" s="240"/>
      <c r="C306" s="240"/>
      <c r="D306" s="240"/>
      <c r="E306" s="240"/>
      <c r="F306" s="240"/>
      <c r="G306" s="240"/>
      <c r="H306" s="269"/>
      <c r="I306" s="240"/>
      <c r="J306" s="240"/>
      <c r="K306" s="240"/>
      <c r="L306" s="240"/>
      <c r="M306" s="240"/>
      <c r="N306" s="240"/>
      <c r="O306" s="240"/>
      <c r="P306" s="273">
        <f t="shared" si="10"/>
        <v>0</v>
      </c>
      <c r="Q306" s="240"/>
      <c r="R306" s="146">
        <f t="shared" si="11"/>
        <v>0</v>
      </c>
      <c r="S306" s="240"/>
      <c r="T306" s="270"/>
    </row>
    <row r="307" spans="1:20" x14ac:dyDescent="0.25">
      <c r="A307" s="240"/>
      <c r="B307" s="240"/>
      <c r="C307" s="240"/>
      <c r="D307" s="240"/>
      <c r="E307" s="240"/>
      <c r="F307" s="240"/>
      <c r="G307" s="240"/>
      <c r="H307" s="269"/>
      <c r="I307" s="240"/>
      <c r="J307" s="240"/>
      <c r="K307" s="240"/>
      <c r="L307" s="240"/>
      <c r="M307" s="240"/>
      <c r="N307" s="240"/>
      <c r="O307" s="240"/>
      <c r="P307" s="273">
        <f t="shared" si="10"/>
        <v>0</v>
      </c>
      <c r="Q307" s="240"/>
      <c r="R307" s="146">
        <f t="shared" si="11"/>
        <v>0</v>
      </c>
      <c r="S307" s="240"/>
      <c r="T307" s="270"/>
    </row>
    <row r="308" spans="1:20" x14ac:dyDescent="0.25">
      <c r="A308" s="240"/>
      <c r="B308" s="240"/>
      <c r="C308" s="240"/>
      <c r="D308" s="240"/>
      <c r="E308" s="240"/>
      <c r="F308" s="240"/>
      <c r="G308" s="240"/>
      <c r="H308" s="269"/>
      <c r="I308" s="240"/>
      <c r="J308" s="240"/>
      <c r="K308" s="240"/>
      <c r="L308" s="240"/>
      <c r="M308" s="240"/>
      <c r="N308" s="240"/>
      <c r="O308" s="240"/>
      <c r="P308" s="273">
        <f t="shared" si="10"/>
        <v>0</v>
      </c>
      <c r="Q308" s="240"/>
      <c r="R308" s="146">
        <f t="shared" si="11"/>
        <v>0</v>
      </c>
      <c r="S308" s="240"/>
      <c r="T308" s="270"/>
    </row>
    <row r="309" spans="1:20" x14ac:dyDescent="0.25">
      <c r="A309" s="240"/>
      <c r="B309" s="240"/>
      <c r="C309" s="240"/>
      <c r="D309" s="240"/>
      <c r="E309" s="240"/>
      <c r="F309" s="240"/>
      <c r="G309" s="240"/>
      <c r="H309" s="269"/>
      <c r="I309" s="240"/>
      <c r="J309" s="240"/>
      <c r="K309" s="240"/>
      <c r="L309" s="240"/>
      <c r="M309" s="240"/>
      <c r="N309" s="240"/>
      <c r="O309" s="240"/>
      <c r="P309" s="273">
        <f t="shared" si="10"/>
        <v>0</v>
      </c>
      <c r="Q309" s="240"/>
      <c r="R309" s="146">
        <f t="shared" si="11"/>
        <v>0</v>
      </c>
      <c r="S309" s="240"/>
      <c r="T309" s="270"/>
    </row>
    <row r="310" spans="1:20" x14ac:dyDescent="0.25">
      <c r="A310" s="240"/>
      <c r="B310" s="240"/>
      <c r="C310" s="240"/>
      <c r="D310" s="240"/>
      <c r="E310" s="240"/>
      <c r="F310" s="240"/>
      <c r="G310" s="240"/>
      <c r="H310" s="269"/>
      <c r="I310" s="240"/>
      <c r="J310" s="240"/>
      <c r="K310" s="240"/>
      <c r="L310" s="240"/>
      <c r="M310" s="240"/>
      <c r="N310" s="240"/>
      <c r="O310" s="240"/>
      <c r="P310" s="273">
        <f t="shared" si="10"/>
        <v>0</v>
      </c>
      <c r="Q310" s="240"/>
      <c r="R310" s="146">
        <f t="shared" si="11"/>
        <v>0</v>
      </c>
      <c r="S310" s="240"/>
      <c r="T310" s="270"/>
    </row>
    <row r="311" spans="1:20" x14ac:dyDescent="0.25">
      <c r="A311" s="240"/>
      <c r="B311" s="240"/>
      <c r="C311" s="240"/>
      <c r="D311" s="240"/>
      <c r="E311" s="240"/>
      <c r="F311" s="240"/>
      <c r="G311" s="240"/>
      <c r="H311" s="269"/>
      <c r="I311" s="240"/>
      <c r="J311" s="240"/>
      <c r="K311" s="240"/>
      <c r="L311" s="240"/>
      <c r="M311" s="240"/>
      <c r="N311" s="240"/>
      <c r="O311" s="240"/>
      <c r="P311" s="273">
        <f t="shared" si="10"/>
        <v>0</v>
      </c>
      <c r="Q311" s="240"/>
      <c r="R311" s="146">
        <f t="shared" si="11"/>
        <v>0</v>
      </c>
      <c r="S311" s="240"/>
      <c r="T311" s="270"/>
    </row>
    <row r="312" spans="1:20" x14ac:dyDescent="0.25">
      <c r="A312" s="240"/>
      <c r="B312" s="240"/>
      <c r="C312" s="240"/>
      <c r="D312" s="240"/>
      <c r="E312" s="240"/>
      <c r="F312" s="240"/>
      <c r="G312" s="240"/>
      <c r="H312" s="269"/>
      <c r="I312" s="240"/>
      <c r="J312" s="240"/>
      <c r="K312" s="240"/>
      <c r="L312" s="240"/>
      <c r="M312" s="240"/>
      <c r="N312" s="240"/>
      <c r="O312" s="240"/>
      <c r="P312" s="273">
        <f t="shared" si="10"/>
        <v>0</v>
      </c>
      <c r="Q312" s="240"/>
      <c r="R312" s="146">
        <f t="shared" si="11"/>
        <v>0</v>
      </c>
      <c r="S312" s="240"/>
      <c r="T312" s="270"/>
    </row>
    <row r="313" spans="1:20" x14ac:dyDescent="0.25">
      <c r="A313" s="240"/>
      <c r="B313" s="240"/>
      <c r="C313" s="240"/>
      <c r="D313" s="240"/>
      <c r="E313" s="240"/>
      <c r="F313" s="240"/>
      <c r="G313" s="240"/>
      <c r="H313" s="269"/>
      <c r="I313" s="240"/>
      <c r="J313" s="240"/>
      <c r="K313" s="240"/>
      <c r="L313" s="240"/>
      <c r="M313" s="240"/>
      <c r="N313" s="240"/>
      <c r="O313" s="240"/>
      <c r="P313" s="273">
        <f t="shared" si="10"/>
        <v>0</v>
      </c>
      <c r="Q313" s="240"/>
      <c r="R313" s="146">
        <f t="shared" si="11"/>
        <v>0</v>
      </c>
      <c r="S313" s="240"/>
      <c r="T313" s="270"/>
    </row>
    <row r="314" spans="1:20" x14ac:dyDescent="0.25">
      <c r="A314" s="240"/>
      <c r="B314" s="240"/>
      <c r="C314" s="240"/>
      <c r="D314" s="240"/>
      <c r="E314" s="240"/>
      <c r="F314" s="240"/>
      <c r="G314" s="240"/>
      <c r="H314" s="269"/>
      <c r="I314" s="240"/>
      <c r="J314" s="240"/>
      <c r="K314" s="240"/>
      <c r="L314" s="240"/>
      <c r="M314" s="240"/>
      <c r="N314" s="240"/>
      <c r="O314" s="240"/>
      <c r="P314" s="273">
        <f t="shared" si="10"/>
        <v>0</v>
      </c>
      <c r="Q314" s="240"/>
      <c r="R314" s="146">
        <f t="shared" si="11"/>
        <v>0</v>
      </c>
      <c r="S314" s="240"/>
      <c r="T314" s="270"/>
    </row>
    <row r="315" spans="1:20" x14ac:dyDescent="0.25">
      <c r="A315" s="240"/>
      <c r="B315" s="240"/>
      <c r="C315" s="240"/>
      <c r="D315" s="240"/>
      <c r="E315" s="240"/>
      <c r="F315" s="240"/>
      <c r="G315" s="240"/>
      <c r="H315" s="269"/>
      <c r="I315" s="240"/>
      <c r="J315" s="240"/>
      <c r="K315" s="240"/>
      <c r="L315" s="240"/>
      <c r="M315" s="240"/>
      <c r="N315" s="240"/>
      <c r="O315" s="240"/>
      <c r="P315" s="273">
        <f t="shared" si="10"/>
        <v>0</v>
      </c>
      <c r="Q315" s="240"/>
      <c r="R315" s="146">
        <f t="shared" si="11"/>
        <v>0</v>
      </c>
      <c r="S315" s="240"/>
      <c r="T315" s="270"/>
    </row>
    <row r="316" spans="1:20" x14ac:dyDescent="0.25">
      <c r="A316" s="240"/>
      <c r="B316" s="240"/>
      <c r="C316" s="240"/>
      <c r="D316" s="240"/>
      <c r="E316" s="240"/>
      <c r="F316" s="240"/>
      <c r="G316" s="240"/>
      <c r="H316" s="269"/>
      <c r="I316" s="240"/>
      <c r="J316" s="240"/>
      <c r="K316" s="240"/>
      <c r="L316" s="240"/>
      <c r="M316" s="240"/>
      <c r="N316" s="240"/>
      <c r="O316" s="240"/>
      <c r="P316" s="273">
        <f t="shared" si="10"/>
        <v>0</v>
      </c>
      <c r="Q316" s="240"/>
      <c r="R316" s="146">
        <f t="shared" si="11"/>
        <v>0</v>
      </c>
      <c r="S316" s="240"/>
      <c r="T316" s="270"/>
    </row>
    <row r="317" spans="1:20" x14ac:dyDescent="0.25">
      <c r="A317" s="240"/>
      <c r="B317" s="240"/>
      <c r="C317" s="240"/>
      <c r="D317" s="240"/>
      <c r="E317" s="240"/>
      <c r="F317" s="240"/>
      <c r="G317" s="240"/>
      <c r="H317" s="269"/>
      <c r="I317" s="240"/>
      <c r="J317" s="240"/>
      <c r="K317" s="240"/>
      <c r="L317" s="240"/>
      <c r="M317" s="240"/>
      <c r="N317" s="240"/>
      <c r="O317" s="240"/>
      <c r="P317" s="273">
        <f t="shared" si="10"/>
        <v>0</v>
      </c>
      <c r="Q317" s="240"/>
      <c r="R317" s="146">
        <f t="shared" si="11"/>
        <v>0</v>
      </c>
      <c r="S317" s="240"/>
      <c r="T317" s="270"/>
    </row>
    <row r="318" spans="1:20" x14ac:dyDescent="0.25">
      <c r="A318" s="240"/>
      <c r="B318" s="240"/>
      <c r="C318" s="240"/>
      <c r="D318" s="240"/>
      <c r="E318" s="240"/>
      <c r="F318" s="240"/>
      <c r="G318" s="240"/>
      <c r="H318" s="269"/>
      <c r="I318" s="240"/>
      <c r="J318" s="240"/>
      <c r="K318" s="240"/>
      <c r="L318" s="240"/>
      <c r="M318" s="240"/>
      <c r="N318" s="240"/>
      <c r="O318" s="240"/>
      <c r="P318" s="273">
        <f t="shared" si="10"/>
        <v>0</v>
      </c>
      <c r="Q318" s="240"/>
      <c r="R318" s="146">
        <f t="shared" si="11"/>
        <v>0</v>
      </c>
      <c r="S318" s="240"/>
      <c r="T318" s="270"/>
    </row>
    <row r="319" spans="1:20" x14ac:dyDescent="0.25">
      <c r="A319" s="240"/>
      <c r="B319" s="240"/>
      <c r="C319" s="240"/>
      <c r="D319" s="240"/>
      <c r="E319" s="240"/>
      <c r="F319" s="240"/>
      <c r="G319" s="240"/>
      <c r="H319" s="269"/>
      <c r="I319" s="240"/>
      <c r="J319" s="240"/>
      <c r="K319" s="240"/>
      <c r="L319" s="240"/>
      <c r="M319" s="240"/>
      <c r="N319" s="240"/>
      <c r="O319" s="240"/>
      <c r="P319" s="273">
        <f t="shared" si="10"/>
        <v>0</v>
      </c>
      <c r="Q319" s="240"/>
      <c r="R319" s="146">
        <f t="shared" si="11"/>
        <v>0</v>
      </c>
      <c r="S319" s="240"/>
      <c r="T319" s="270"/>
    </row>
    <row r="320" spans="1:20" x14ac:dyDescent="0.25">
      <c r="A320" s="240"/>
      <c r="B320" s="240"/>
      <c r="C320" s="240"/>
      <c r="D320" s="240"/>
      <c r="E320" s="240"/>
      <c r="F320" s="240"/>
      <c r="G320" s="240"/>
      <c r="H320" s="269"/>
      <c r="I320" s="240"/>
      <c r="J320" s="240"/>
      <c r="K320" s="240"/>
      <c r="L320" s="240"/>
      <c r="M320" s="240"/>
      <c r="N320" s="240"/>
      <c r="O320" s="240"/>
      <c r="P320" s="273">
        <f t="shared" si="10"/>
        <v>0</v>
      </c>
      <c r="Q320" s="240"/>
      <c r="R320" s="146">
        <f t="shared" si="11"/>
        <v>0</v>
      </c>
      <c r="S320" s="240"/>
      <c r="T320" s="270"/>
    </row>
    <row r="321" spans="1:20" x14ac:dyDescent="0.25">
      <c r="A321" s="240"/>
      <c r="B321" s="240"/>
      <c r="C321" s="240"/>
      <c r="D321" s="240"/>
      <c r="E321" s="240"/>
      <c r="F321" s="240"/>
      <c r="G321" s="240"/>
      <c r="H321" s="269"/>
      <c r="I321" s="240"/>
      <c r="J321" s="240"/>
      <c r="K321" s="240"/>
      <c r="L321" s="240"/>
      <c r="M321" s="240"/>
      <c r="N321" s="240"/>
      <c r="O321" s="240"/>
      <c r="P321" s="273">
        <f t="shared" si="10"/>
        <v>0</v>
      </c>
      <c r="Q321" s="240"/>
      <c r="R321" s="146">
        <f t="shared" si="11"/>
        <v>0</v>
      </c>
      <c r="S321" s="240"/>
      <c r="T321" s="270"/>
    </row>
    <row r="322" spans="1:20" x14ac:dyDescent="0.25">
      <c r="A322" s="240"/>
      <c r="B322" s="240"/>
      <c r="C322" s="240"/>
      <c r="D322" s="240"/>
      <c r="E322" s="240"/>
      <c r="F322" s="240"/>
      <c r="G322" s="240"/>
      <c r="H322" s="269"/>
      <c r="I322" s="240"/>
      <c r="J322" s="240"/>
      <c r="K322" s="240"/>
      <c r="L322" s="240"/>
      <c r="M322" s="240"/>
      <c r="N322" s="240"/>
      <c r="O322" s="240"/>
      <c r="P322" s="273">
        <f t="shared" si="10"/>
        <v>0</v>
      </c>
      <c r="Q322" s="240"/>
      <c r="R322" s="146">
        <f t="shared" si="11"/>
        <v>0</v>
      </c>
      <c r="S322" s="240"/>
      <c r="T322" s="270"/>
    </row>
    <row r="323" spans="1:20" x14ac:dyDescent="0.25">
      <c r="A323" s="240"/>
      <c r="B323" s="240"/>
      <c r="C323" s="240"/>
      <c r="D323" s="240"/>
      <c r="E323" s="240"/>
      <c r="F323" s="240"/>
      <c r="G323" s="240"/>
      <c r="H323" s="269"/>
      <c r="I323" s="240"/>
      <c r="J323" s="240"/>
      <c r="K323" s="240"/>
      <c r="L323" s="240"/>
      <c r="M323" s="240"/>
      <c r="N323" s="240"/>
      <c r="O323" s="240"/>
      <c r="P323" s="273">
        <f t="shared" si="10"/>
        <v>0</v>
      </c>
      <c r="Q323" s="240"/>
      <c r="R323" s="146">
        <f t="shared" si="11"/>
        <v>0</v>
      </c>
      <c r="S323" s="240"/>
      <c r="T323" s="270"/>
    </row>
    <row r="324" spans="1:20" x14ac:dyDescent="0.25">
      <c r="A324" s="240"/>
      <c r="B324" s="240"/>
      <c r="C324" s="240"/>
      <c r="D324" s="240"/>
      <c r="E324" s="240"/>
      <c r="F324" s="240"/>
      <c r="G324" s="240"/>
      <c r="H324" s="269"/>
      <c r="I324" s="240"/>
      <c r="J324" s="240"/>
      <c r="K324" s="240"/>
      <c r="L324" s="240"/>
      <c r="M324" s="240"/>
      <c r="N324" s="240"/>
      <c r="O324" s="240"/>
      <c r="P324" s="273">
        <f t="shared" si="10"/>
        <v>0</v>
      </c>
      <c r="Q324" s="240"/>
      <c r="R324" s="146">
        <f t="shared" si="11"/>
        <v>0</v>
      </c>
      <c r="S324" s="240"/>
      <c r="T324" s="270"/>
    </row>
    <row r="325" spans="1:20" x14ac:dyDescent="0.25">
      <c r="A325" s="240"/>
      <c r="B325" s="240"/>
      <c r="C325" s="240"/>
      <c r="D325" s="240"/>
      <c r="E325" s="240"/>
      <c r="F325" s="240"/>
      <c r="G325" s="240"/>
      <c r="H325" s="269"/>
      <c r="I325" s="240"/>
      <c r="J325" s="240"/>
      <c r="K325" s="240"/>
      <c r="L325" s="240"/>
      <c r="M325" s="240"/>
      <c r="N325" s="240"/>
      <c r="O325" s="240"/>
      <c r="P325" s="273">
        <f t="shared" si="10"/>
        <v>0</v>
      </c>
      <c r="Q325" s="240"/>
      <c r="R325" s="146">
        <f t="shared" si="11"/>
        <v>0</v>
      </c>
      <c r="S325" s="240"/>
      <c r="T325" s="270"/>
    </row>
    <row r="326" spans="1:20" x14ac:dyDescent="0.25">
      <c r="A326" s="240"/>
      <c r="B326" s="240"/>
      <c r="C326" s="240"/>
      <c r="D326" s="240"/>
      <c r="E326" s="240"/>
      <c r="F326" s="240"/>
      <c r="G326" s="240"/>
      <c r="H326" s="269"/>
      <c r="I326" s="240"/>
      <c r="J326" s="240"/>
      <c r="K326" s="240"/>
      <c r="L326" s="240"/>
      <c r="M326" s="240"/>
      <c r="N326" s="240"/>
      <c r="O326" s="240"/>
      <c r="P326" s="273">
        <f t="shared" si="10"/>
        <v>0</v>
      </c>
      <c r="Q326" s="240"/>
      <c r="R326" s="146">
        <f t="shared" si="11"/>
        <v>0</v>
      </c>
      <c r="S326" s="240"/>
      <c r="T326" s="270"/>
    </row>
    <row r="327" spans="1:20" x14ac:dyDescent="0.25">
      <c r="A327" s="240"/>
      <c r="B327" s="240"/>
      <c r="C327" s="240"/>
      <c r="D327" s="240"/>
      <c r="E327" s="240"/>
      <c r="F327" s="240"/>
      <c r="G327" s="240"/>
      <c r="H327" s="269"/>
      <c r="I327" s="240"/>
      <c r="J327" s="240"/>
      <c r="K327" s="240"/>
      <c r="L327" s="240"/>
      <c r="M327" s="240"/>
      <c r="N327" s="240"/>
      <c r="O327" s="240"/>
      <c r="P327" s="273">
        <f t="shared" si="10"/>
        <v>0</v>
      </c>
      <c r="Q327" s="240"/>
      <c r="R327" s="146">
        <f t="shared" si="11"/>
        <v>0</v>
      </c>
      <c r="S327" s="240"/>
      <c r="T327" s="270"/>
    </row>
    <row r="328" spans="1:20" x14ac:dyDescent="0.25">
      <c r="A328" s="240"/>
      <c r="B328" s="240"/>
      <c r="C328" s="240"/>
      <c r="D328" s="240"/>
      <c r="E328" s="240"/>
      <c r="F328" s="240"/>
      <c r="G328" s="240"/>
      <c r="H328" s="269"/>
      <c r="I328" s="240"/>
      <c r="J328" s="240"/>
      <c r="K328" s="240"/>
      <c r="L328" s="240"/>
      <c r="M328" s="240"/>
      <c r="N328" s="240"/>
      <c r="O328" s="240"/>
      <c r="P328" s="273">
        <f t="shared" si="10"/>
        <v>0</v>
      </c>
      <c r="Q328" s="240"/>
      <c r="R328" s="146">
        <f t="shared" si="11"/>
        <v>0</v>
      </c>
      <c r="S328" s="240"/>
      <c r="T328" s="270"/>
    </row>
    <row r="329" spans="1:20" x14ac:dyDescent="0.25">
      <c r="A329" s="240"/>
      <c r="B329" s="240"/>
      <c r="C329" s="240"/>
      <c r="D329" s="240"/>
      <c r="E329" s="240"/>
      <c r="F329" s="240"/>
      <c r="G329" s="240"/>
      <c r="H329" s="269"/>
      <c r="I329" s="240"/>
      <c r="J329" s="240"/>
      <c r="K329" s="240"/>
      <c r="L329" s="240"/>
      <c r="M329" s="240"/>
      <c r="N329" s="240"/>
      <c r="O329" s="240"/>
      <c r="P329" s="273">
        <f t="shared" si="10"/>
        <v>0</v>
      </c>
      <c r="Q329" s="240"/>
      <c r="R329" s="146">
        <f t="shared" si="11"/>
        <v>0</v>
      </c>
      <c r="S329" s="240"/>
      <c r="T329" s="270"/>
    </row>
    <row r="330" spans="1:20" x14ac:dyDescent="0.25">
      <c r="A330" s="240"/>
      <c r="B330" s="240"/>
      <c r="C330" s="240"/>
      <c r="D330" s="240"/>
      <c r="E330" s="240"/>
      <c r="F330" s="240"/>
      <c r="G330" s="240"/>
      <c r="H330" s="269"/>
      <c r="I330" s="240"/>
      <c r="J330" s="240"/>
      <c r="K330" s="240"/>
      <c r="L330" s="240"/>
      <c r="M330" s="240"/>
      <c r="N330" s="240"/>
      <c r="O330" s="240"/>
      <c r="P330" s="273">
        <f t="shared" si="10"/>
        <v>0</v>
      </c>
      <c r="Q330" s="240"/>
      <c r="R330" s="146">
        <f t="shared" si="11"/>
        <v>0</v>
      </c>
      <c r="S330" s="240"/>
      <c r="T330" s="270"/>
    </row>
    <row r="331" spans="1:20" x14ac:dyDescent="0.25">
      <c r="A331" s="240"/>
      <c r="B331" s="240"/>
      <c r="C331" s="240"/>
      <c r="D331" s="240"/>
      <c r="E331" s="240"/>
      <c r="F331" s="240"/>
      <c r="G331" s="240"/>
      <c r="H331" s="269"/>
      <c r="I331" s="240"/>
      <c r="J331" s="240"/>
      <c r="K331" s="240"/>
      <c r="L331" s="240"/>
      <c r="M331" s="240"/>
      <c r="N331" s="240"/>
      <c r="O331" s="240"/>
      <c r="P331" s="273">
        <f t="shared" si="10"/>
        <v>0</v>
      </c>
      <c r="Q331" s="240"/>
      <c r="R331" s="146">
        <f t="shared" si="11"/>
        <v>0</v>
      </c>
      <c r="S331" s="240"/>
      <c r="T331" s="270"/>
    </row>
    <row r="332" spans="1:20" x14ac:dyDescent="0.25">
      <c r="A332" s="240"/>
      <c r="B332" s="240"/>
      <c r="C332" s="240"/>
      <c r="D332" s="240"/>
      <c r="E332" s="240"/>
      <c r="F332" s="240"/>
      <c r="G332" s="240"/>
      <c r="H332" s="269"/>
      <c r="I332" s="240"/>
      <c r="J332" s="240"/>
      <c r="K332" s="240"/>
      <c r="L332" s="240"/>
      <c r="M332" s="240"/>
      <c r="N332" s="240"/>
      <c r="O332" s="240"/>
      <c r="P332" s="273">
        <f t="shared" si="10"/>
        <v>0</v>
      </c>
      <c r="Q332" s="240"/>
      <c r="R332" s="146">
        <f t="shared" si="11"/>
        <v>0</v>
      </c>
      <c r="S332" s="240"/>
      <c r="T332" s="270"/>
    </row>
    <row r="333" spans="1:20" x14ac:dyDescent="0.25">
      <c r="A333" s="240"/>
      <c r="B333" s="240"/>
      <c r="C333" s="240"/>
      <c r="D333" s="240"/>
      <c r="E333" s="240"/>
      <c r="F333" s="240"/>
      <c r="G333" s="240"/>
      <c r="H333" s="269"/>
      <c r="I333" s="240"/>
      <c r="J333" s="240"/>
      <c r="K333" s="240"/>
      <c r="L333" s="240"/>
      <c r="M333" s="240"/>
      <c r="N333" s="240"/>
      <c r="O333" s="240"/>
      <c r="P333" s="273">
        <f t="shared" ref="P333:P396" si="12">SUM(I333:O333)</f>
        <v>0</v>
      </c>
      <c r="Q333" s="240"/>
      <c r="R333" s="146">
        <f t="shared" si="11"/>
        <v>0</v>
      </c>
      <c r="S333" s="240"/>
      <c r="T333" s="270"/>
    </row>
    <row r="334" spans="1:20" x14ac:dyDescent="0.25">
      <c r="A334" s="240"/>
      <c r="B334" s="240"/>
      <c r="C334" s="240"/>
      <c r="D334" s="240"/>
      <c r="E334" s="240"/>
      <c r="F334" s="240"/>
      <c r="G334" s="240"/>
      <c r="H334" s="269"/>
      <c r="I334" s="240"/>
      <c r="J334" s="240"/>
      <c r="K334" s="240"/>
      <c r="L334" s="240"/>
      <c r="M334" s="240"/>
      <c r="N334" s="240"/>
      <c r="O334" s="240"/>
      <c r="P334" s="273">
        <f t="shared" si="12"/>
        <v>0</v>
      </c>
      <c r="Q334" s="240"/>
      <c r="R334" s="146">
        <f t="shared" si="11"/>
        <v>0</v>
      </c>
      <c r="S334" s="240"/>
      <c r="T334" s="270"/>
    </row>
    <row r="335" spans="1:20" x14ac:dyDescent="0.25">
      <c r="A335" s="240"/>
      <c r="B335" s="240"/>
      <c r="C335" s="240"/>
      <c r="D335" s="240"/>
      <c r="E335" s="240"/>
      <c r="F335" s="240"/>
      <c r="G335" s="240"/>
      <c r="H335" s="269"/>
      <c r="I335" s="240"/>
      <c r="J335" s="240"/>
      <c r="K335" s="240"/>
      <c r="L335" s="240"/>
      <c r="M335" s="240"/>
      <c r="N335" s="240"/>
      <c r="O335" s="240"/>
      <c r="P335" s="273">
        <f t="shared" si="12"/>
        <v>0</v>
      </c>
      <c r="Q335" s="240"/>
      <c r="R335" s="146">
        <f t="shared" si="11"/>
        <v>0</v>
      </c>
      <c r="S335" s="240"/>
      <c r="T335" s="270"/>
    </row>
    <row r="336" spans="1:20" x14ac:dyDescent="0.25">
      <c r="A336" s="240"/>
      <c r="B336" s="240"/>
      <c r="C336" s="240"/>
      <c r="D336" s="240"/>
      <c r="E336" s="240"/>
      <c r="F336" s="240"/>
      <c r="G336" s="240"/>
      <c r="H336" s="269"/>
      <c r="I336" s="240"/>
      <c r="J336" s="240"/>
      <c r="K336" s="240"/>
      <c r="L336" s="240"/>
      <c r="M336" s="240"/>
      <c r="N336" s="240"/>
      <c r="O336" s="240"/>
      <c r="P336" s="273">
        <f t="shared" si="12"/>
        <v>0</v>
      </c>
      <c r="Q336" s="240"/>
      <c r="R336" s="146">
        <f t="shared" si="11"/>
        <v>0</v>
      </c>
      <c r="S336" s="240"/>
      <c r="T336" s="270"/>
    </row>
    <row r="337" spans="1:20" x14ac:dyDescent="0.25">
      <c r="A337" s="240"/>
      <c r="B337" s="240"/>
      <c r="C337" s="240"/>
      <c r="D337" s="240"/>
      <c r="E337" s="240"/>
      <c r="F337" s="240"/>
      <c r="G337" s="240"/>
      <c r="H337" s="269"/>
      <c r="I337" s="240"/>
      <c r="J337" s="240"/>
      <c r="K337" s="240"/>
      <c r="L337" s="240"/>
      <c r="M337" s="240"/>
      <c r="N337" s="240"/>
      <c r="O337" s="240"/>
      <c r="P337" s="273">
        <f t="shared" si="12"/>
        <v>0</v>
      </c>
      <c r="Q337" s="240"/>
      <c r="R337" s="146">
        <f t="shared" si="11"/>
        <v>0</v>
      </c>
      <c r="S337" s="240"/>
      <c r="T337" s="270"/>
    </row>
    <row r="338" spans="1:20" x14ac:dyDescent="0.25">
      <c r="A338" s="240"/>
      <c r="B338" s="240"/>
      <c r="C338" s="240"/>
      <c r="D338" s="240"/>
      <c r="E338" s="240"/>
      <c r="F338" s="240"/>
      <c r="G338" s="240"/>
      <c r="H338" s="269"/>
      <c r="I338" s="240"/>
      <c r="J338" s="240"/>
      <c r="K338" s="240"/>
      <c r="L338" s="240"/>
      <c r="M338" s="240"/>
      <c r="N338" s="240"/>
      <c r="O338" s="240"/>
      <c r="P338" s="273">
        <f t="shared" si="12"/>
        <v>0</v>
      </c>
      <c r="Q338" s="240"/>
      <c r="R338" s="146">
        <f t="shared" si="11"/>
        <v>0</v>
      </c>
      <c r="S338" s="240"/>
      <c r="T338" s="270"/>
    </row>
    <row r="339" spans="1:20" x14ac:dyDescent="0.25">
      <c r="A339" s="240"/>
      <c r="B339" s="240"/>
      <c r="C339" s="240"/>
      <c r="D339" s="240"/>
      <c r="E339" s="240"/>
      <c r="F339" s="240"/>
      <c r="G339" s="240"/>
      <c r="H339" s="269"/>
      <c r="I339" s="240"/>
      <c r="J339" s="240"/>
      <c r="K339" s="240"/>
      <c r="L339" s="240"/>
      <c r="M339" s="240"/>
      <c r="N339" s="240"/>
      <c r="O339" s="240"/>
      <c r="P339" s="273">
        <f t="shared" si="12"/>
        <v>0</v>
      </c>
      <c r="Q339" s="240"/>
      <c r="R339" s="146">
        <f t="shared" si="11"/>
        <v>0</v>
      </c>
      <c r="S339" s="240"/>
      <c r="T339" s="270"/>
    </row>
    <row r="340" spans="1:20" x14ac:dyDescent="0.25">
      <c r="A340" s="240"/>
      <c r="B340" s="240"/>
      <c r="C340" s="240"/>
      <c r="D340" s="240"/>
      <c r="E340" s="240"/>
      <c r="F340" s="240"/>
      <c r="G340" s="240"/>
      <c r="H340" s="269"/>
      <c r="I340" s="240"/>
      <c r="J340" s="240"/>
      <c r="K340" s="240"/>
      <c r="L340" s="240"/>
      <c r="M340" s="240"/>
      <c r="N340" s="240"/>
      <c r="O340" s="240"/>
      <c r="P340" s="273">
        <f t="shared" si="12"/>
        <v>0</v>
      </c>
      <c r="Q340" s="240"/>
      <c r="R340" s="146">
        <f t="shared" si="11"/>
        <v>0</v>
      </c>
      <c r="S340" s="240"/>
      <c r="T340" s="270"/>
    </row>
    <row r="341" spans="1:20" x14ac:dyDescent="0.25">
      <c r="A341" s="240"/>
      <c r="B341" s="240"/>
      <c r="C341" s="240"/>
      <c r="D341" s="240"/>
      <c r="E341" s="240"/>
      <c r="F341" s="240"/>
      <c r="G341" s="240"/>
      <c r="H341" s="269"/>
      <c r="I341" s="240"/>
      <c r="J341" s="240"/>
      <c r="K341" s="240"/>
      <c r="L341" s="240"/>
      <c r="M341" s="240"/>
      <c r="N341" s="240"/>
      <c r="O341" s="240"/>
      <c r="P341" s="273">
        <f t="shared" si="12"/>
        <v>0</v>
      </c>
      <c r="Q341" s="240"/>
      <c r="R341" s="146">
        <f t="shared" si="11"/>
        <v>0</v>
      </c>
      <c r="S341" s="240"/>
      <c r="T341" s="270"/>
    </row>
    <row r="342" spans="1:20" x14ac:dyDescent="0.25">
      <c r="A342" s="240"/>
      <c r="B342" s="240"/>
      <c r="C342" s="240"/>
      <c r="D342" s="240"/>
      <c r="E342" s="240"/>
      <c r="F342" s="240"/>
      <c r="G342" s="240"/>
      <c r="H342" s="269"/>
      <c r="I342" s="240"/>
      <c r="J342" s="240"/>
      <c r="K342" s="240"/>
      <c r="L342" s="240"/>
      <c r="M342" s="240"/>
      <c r="N342" s="240"/>
      <c r="O342" s="240"/>
      <c r="P342" s="273">
        <f t="shared" si="12"/>
        <v>0</v>
      </c>
      <c r="Q342" s="240"/>
      <c r="R342" s="146">
        <f t="shared" si="11"/>
        <v>0</v>
      </c>
      <c r="S342" s="240"/>
      <c r="T342" s="270"/>
    </row>
    <row r="343" spans="1:20" x14ac:dyDescent="0.25">
      <c r="A343" s="240"/>
      <c r="B343" s="240"/>
      <c r="C343" s="240"/>
      <c r="D343" s="240"/>
      <c r="E343" s="240"/>
      <c r="F343" s="240"/>
      <c r="G343" s="240"/>
      <c r="H343" s="269"/>
      <c r="I343" s="240"/>
      <c r="J343" s="240"/>
      <c r="K343" s="240"/>
      <c r="L343" s="240"/>
      <c r="M343" s="240"/>
      <c r="N343" s="240"/>
      <c r="O343" s="240"/>
      <c r="P343" s="273">
        <f t="shared" si="12"/>
        <v>0</v>
      </c>
      <c r="Q343" s="240"/>
      <c r="R343" s="146">
        <f t="shared" si="11"/>
        <v>0</v>
      </c>
      <c r="S343" s="240"/>
      <c r="T343" s="270"/>
    </row>
    <row r="344" spans="1:20" x14ac:dyDescent="0.25">
      <c r="A344" s="240"/>
      <c r="B344" s="240"/>
      <c r="C344" s="240"/>
      <c r="D344" s="240"/>
      <c r="E344" s="240"/>
      <c r="F344" s="240"/>
      <c r="G344" s="240"/>
      <c r="H344" s="269"/>
      <c r="I344" s="240"/>
      <c r="J344" s="240"/>
      <c r="K344" s="240"/>
      <c r="L344" s="240"/>
      <c r="M344" s="240"/>
      <c r="N344" s="240"/>
      <c r="O344" s="240"/>
      <c r="P344" s="273">
        <f t="shared" si="12"/>
        <v>0</v>
      </c>
      <c r="Q344" s="240"/>
      <c r="R344" s="146">
        <f t="shared" si="11"/>
        <v>0</v>
      </c>
      <c r="S344" s="240"/>
      <c r="T344" s="270"/>
    </row>
    <row r="345" spans="1:20" x14ac:dyDescent="0.25">
      <c r="A345" s="240"/>
      <c r="B345" s="240"/>
      <c r="C345" s="240"/>
      <c r="D345" s="240"/>
      <c r="E345" s="240"/>
      <c r="F345" s="240"/>
      <c r="G345" s="240"/>
      <c r="H345" s="269"/>
      <c r="I345" s="240"/>
      <c r="J345" s="240"/>
      <c r="K345" s="240"/>
      <c r="L345" s="240"/>
      <c r="M345" s="240"/>
      <c r="N345" s="240"/>
      <c r="O345" s="240"/>
      <c r="P345" s="273">
        <f t="shared" si="12"/>
        <v>0</v>
      </c>
      <c r="Q345" s="240"/>
      <c r="R345" s="146">
        <f t="shared" si="11"/>
        <v>0</v>
      </c>
      <c r="S345" s="240"/>
      <c r="T345" s="270"/>
    </row>
    <row r="346" spans="1:20" x14ac:dyDescent="0.25">
      <c r="A346" s="240"/>
      <c r="B346" s="240"/>
      <c r="C346" s="240"/>
      <c r="D346" s="240"/>
      <c r="E346" s="240"/>
      <c r="F346" s="240"/>
      <c r="G346" s="240"/>
      <c r="H346" s="269"/>
      <c r="I346" s="240"/>
      <c r="J346" s="240"/>
      <c r="K346" s="240"/>
      <c r="L346" s="240"/>
      <c r="M346" s="240"/>
      <c r="N346" s="240"/>
      <c r="O346" s="240"/>
      <c r="P346" s="273">
        <f t="shared" si="12"/>
        <v>0</v>
      </c>
      <c r="Q346" s="240"/>
      <c r="R346" s="146">
        <f t="shared" ref="R346:R409" si="13">P346-Q346</f>
        <v>0</v>
      </c>
      <c r="S346" s="240"/>
      <c r="T346" s="270"/>
    </row>
    <row r="347" spans="1:20" x14ac:dyDescent="0.25">
      <c r="A347" s="240"/>
      <c r="B347" s="240"/>
      <c r="C347" s="240"/>
      <c r="D347" s="240"/>
      <c r="E347" s="240"/>
      <c r="F347" s="240"/>
      <c r="G347" s="240"/>
      <c r="H347" s="269"/>
      <c r="I347" s="240"/>
      <c r="J347" s="240"/>
      <c r="K347" s="240"/>
      <c r="L347" s="240"/>
      <c r="M347" s="240"/>
      <c r="N347" s="240"/>
      <c r="O347" s="240"/>
      <c r="P347" s="273">
        <f t="shared" si="12"/>
        <v>0</v>
      </c>
      <c r="Q347" s="240"/>
      <c r="R347" s="146">
        <f t="shared" si="13"/>
        <v>0</v>
      </c>
      <c r="S347" s="240"/>
      <c r="T347" s="270"/>
    </row>
    <row r="348" spans="1:20" x14ac:dyDescent="0.25">
      <c r="A348" s="240"/>
      <c r="B348" s="240"/>
      <c r="C348" s="240"/>
      <c r="D348" s="240"/>
      <c r="E348" s="240"/>
      <c r="F348" s="240"/>
      <c r="G348" s="240"/>
      <c r="H348" s="269"/>
      <c r="I348" s="240"/>
      <c r="J348" s="240"/>
      <c r="K348" s="240"/>
      <c r="L348" s="240"/>
      <c r="M348" s="240"/>
      <c r="N348" s="240"/>
      <c r="O348" s="240"/>
      <c r="P348" s="273">
        <f t="shared" si="12"/>
        <v>0</v>
      </c>
      <c r="Q348" s="240"/>
      <c r="R348" s="146">
        <f t="shared" si="13"/>
        <v>0</v>
      </c>
      <c r="S348" s="240"/>
      <c r="T348" s="270"/>
    </row>
    <row r="349" spans="1:20" x14ac:dyDescent="0.25">
      <c r="A349" s="240"/>
      <c r="B349" s="240"/>
      <c r="C349" s="240"/>
      <c r="D349" s="240"/>
      <c r="E349" s="240"/>
      <c r="F349" s="240"/>
      <c r="G349" s="240"/>
      <c r="H349" s="269"/>
      <c r="I349" s="240"/>
      <c r="J349" s="240"/>
      <c r="K349" s="240"/>
      <c r="L349" s="240"/>
      <c r="M349" s="240"/>
      <c r="N349" s="240"/>
      <c r="O349" s="240"/>
      <c r="P349" s="273">
        <f t="shared" si="12"/>
        <v>0</v>
      </c>
      <c r="Q349" s="240"/>
      <c r="R349" s="146">
        <f t="shared" si="13"/>
        <v>0</v>
      </c>
      <c r="S349" s="240"/>
      <c r="T349" s="270"/>
    </row>
    <row r="350" spans="1:20" x14ac:dyDescent="0.25">
      <c r="A350" s="240"/>
      <c r="B350" s="240"/>
      <c r="C350" s="240"/>
      <c r="D350" s="240"/>
      <c r="E350" s="240"/>
      <c r="F350" s="240"/>
      <c r="G350" s="240"/>
      <c r="H350" s="269"/>
      <c r="I350" s="240"/>
      <c r="J350" s="240"/>
      <c r="K350" s="240"/>
      <c r="L350" s="240"/>
      <c r="M350" s="240"/>
      <c r="N350" s="240"/>
      <c r="O350" s="240"/>
      <c r="P350" s="273">
        <f t="shared" si="12"/>
        <v>0</v>
      </c>
      <c r="Q350" s="240"/>
      <c r="R350" s="146">
        <f t="shared" si="13"/>
        <v>0</v>
      </c>
      <c r="S350" s="240"/>
      <c r="T350" s="270"/>
    </row>
    <row r="351" spans="1:20" x14ac:dyDescent="0.25">
      <c r="A351" s="240"/>
      <c r="B351" s="240"/>
      <c r="C351" s="240"/>
      <c r="D351" s="240"/>
      <c r="E351" s="240"/>
      <c r="F351" s="240"/>
      <c r="G351" s="240"/>
      <c r="H351" s="269"/>
      <c r="I351" s="240"/>
      <c r="J351" s="240"/>
      <c r="K351" s="240"/>
      <c r="L351" s="240"/>
      <c r="M351" s="240"/>
      <c r="N351" s="240"/>
      <c r="O351" s="240"/>
      <c r="P351" s="273">
        <f t="shared" si="12"/>
        <v>0</v>
      </c>
      <c r="Q351" s="240"/>
      <c r="R351" s="146">
        <f t="shared" si="13"/>
        <v>0</v>
      </c>
      <c r="S351" s="240"/>
      <c r="T351" s="270"/>
    </row>
    <row r="352" spans="1:20" x14ac:dyDescent="0.25">
      <c r="A352" s="240"/>
      <c r="B352" s="240"/>
      <c r="C352" s="240"/>
      <c r="D352" s="240"/>
      <c r="E352" s="240"/>
      <c r="F352" s="240"/>
      <c r="G352" s="240"/>
      <c r="H352" s="269"/>
      <c r="I352" s="240"/>
      <c r="J352" s="240"/>
      <c r="K352" s="240"/>
      <c r="L352" s="240"/>
      <c r="M352" s="240"/>
      <c r="N352" s="240"/>
      <c r="O352" s="240"/>
      <c r="P352" s="273">
        <f t="shared" si="12"/>
        <v>0</v>
      </c>
      <c r="Q352" s="240"/>
      <c r="R352" s="146">
        <f t="shared" si="13"/>
        <v>0</v>
      </c>
      <c r="S352" s="240"/>
      <c r="T352" s="270"/>
    </row>
    <row r="353" spans="1:20" x14ac:dyDescent="0.25">
      <c r="A353" s="240"/>
      <c r="B353" s="240"/>
      <c r="C353" s="240"/>
      <c r="D353" s="240"/>
      <c r="E353" s="240"/>
      <c r="F353" s="240"/>
      <c r="G353" s="240"/>
      <c r="H353" s="269"/>
      <c r="I353" s="240"/>
      <c r="J353" s="240"/>
      <c r="K353" s="240"/>
      <c r="L353" s="240"/>
      <c r="M353" s="240"/>
      <c r="N353" s="240"/>
      <c r="O353" s="240"/>
      <c r="P353" s="273">
        <f t="shared" si="12"/>
        <v>0</v>
      </c>
      <c r="Q353" s="240"/>
      <c r="R353" s="146">
        <f t="shared" si="13"/>
        <v>0</v>
      </c>
      <c r="S353" s="240"/>
      <c r="T353" s="270"/>
    </row>
    <row r="354" spans="1:20" x14ac:dyDescent="0.25">
      <c r="A354" s="240"/>
      <c r="B354" s="240"/>
      <c r="C354" s="240"/>
      <c r="D354" s="240"/>
      <c r="E354" s="240"/>
      <c r="F354" s="240"/>
      <c r="G354" s="240"/>
      <c r="H354" s="269"/>
      <c r="I354" s="240"/>
      <c r="J354" s="240"/>
      <c r="K354" s="240"/>
      <c r="L354" s="240"/>
      <c r="M354" s="240"/>
      <c r="N354" s="240"/>
      <c r="O354" s="240"/>
      <c r="P354" s="273">
        <f t="shared" si="12"/>
        <v>0</v>
      </c>
      <c r="Q354" s="240"/>
      <c r="R354" s="146">
        <f t="shared" si="13"/>
        <v>0</v>
      </c>
      <c r="S354" s="240"/>
      <c r="T354" s="270"/>
    </row>
    <row r="355" spans="1:20" x14ac:dyDescent="0.25">
      <c r="A355" s="240"/>
      <c r="B355" s="240"/>
      <c r="C355" s="240"/>
      <c r="D355" s="240"/>
      <c r="E355" s="240"/>
      <c r="F355" s="240"/>
      <c r="G355" s="240"/>
      <c r="H355" s="269"/>
      <c r="I355" s="240"/>
      <c r="J355" s="240"/>
      <c r="K355" s="240"/>
      <c r="L355" s="240"/>
      <c r="M355" s="240"/>
      <c r="N355" s="240"/>
      <c r="O355" s="240"/>
      <c r="P355" s="273">
        <f t="shared" si="12"/>
        <v>0</v>
      </c>
      <c r="Q355" s="240"/>
      <c r="R355" s="146">
        <f t="shared" si="13"/>
        <v>0</v>
      </c>
      <c r="S355" s="240"/>
      <c r="T355" s="270"/>
    </row>
    <row r="356" spans="1:20" x14ac:dyDescent="0.25">
      <c r="A356" s="240"/>
      <c r="B356" s="240"/>
      <c r="C356" s="240"/>
      <c r="D356" s="240"/>
      <c r="E356" s="240"/>
      <c r="F356" s="240"/>
      <c r="G356" s="240"/>
      <c r="H356" s="269"/>
      <c r="I356" s="240"/>
      <c r="J356" s="240"/>
      <c r="K356" s="240"/>
      <c r="L356" s="240"/>
      <c r="M356" s="240"/>
      <c r="N356" s="240"/>
      <c r="O356" s="240"/>
      <c r="P356" s="273">
        <f t="shared" si="12"/>
        <v>0</v>
      </c>
      <c r="Q356" s="240"/>
      <c r="R356" s="146">
        <f t="shared" si="13"/>
        <v>0</v>
      </c>
      <c r="S356" s="240"/>
      <c r="T356" s="270"/>
    </row>
    <row r="357" spans="1:20" x14ac:dyDescent="0.25">
      <c r="A357" s="240"/>
      <c r="B357" s="240"/>
      <c r="C357" s="240"/>
      <c r="D357" s="240"/>
      <c r="E357" s="240"/>
      <c r="F357" s="240"/>
      <c r="G357" s="240"/>
      <c r="H357" s="269"/>
      <c r="I357" s="240"/>
      <c r="J357" s="240"/>
      <c r="K357" s="240"/>
      <c r="L357" s="240"/>
      <c r="M357" s="240"/>
      <c r="N357" s="240"/>
      <c r="O357" s="240"/>
      <c r="P357" s="273">
        <f t="shared" si="12"/>
        <v>0</v>
      </c>
      <c r="Q357" s="240"/>
      <c r="R357" s="146">
        <f t="shared" si="13"/>
        <v>0</v>
      </c>
      <c r="S357" s="240"/>
      <c r="T357" s="270"/>
    </row>
    <row r="358" spans="1:20" x14ac:dyDescent="0.25">
      <c r="A358" s="240"/>
      <c r="B358" s="240"/>
      <c r="C358" s="240"/>
      <c r="D358" s="240"/>
      <c r="E358" s="240"/>
      <c r="F358" s="240"/>
      <c r="G358" s="240"/>
      <c r="H358" s="269"/>
      <c r="I358" s="240"/>
      <c r="J358" s="240"/>
      <c r="K358" s="240"/>
      <c r="L358" s="240"/>
      <c r="M358" s="240"/>
      <c r="N358" s="240"/>
      <c r="O358" s="240"/>
      <c r="P358" s="273">
        <f t="shared" si="12"/>
        <v>0</v>
      </c>
      <c r="Q358" s="240"/>
      <c r="R358" s="146">
        <f t="shared" si="13"/>
        <v>0</v>
      </c>
      <c r="S358" s="240"/>
      <c r="T358" s="270"/>
    </row>
    <row r="359" spans="1:20" x14ac:dyDescent="0.25">
      <c r="A359" s="240"/>
      <c r="B359" s="240"/>
      <c r="C359" s="240"/>
      <c r="D359" s="240"/>
      <c r="E359" s="240"/>
      <c r="F359" s="240"/>
      <c r="G359" s="240"/>
      <c r="H359" s="269"/>
      <c r="I359" s="240"/>
      <c r="J359" s="240"/>
      <c r="K359" s="240"/>
      <c r="L359" s="240"/>
      <c r="M359" s="240"/>
      <c r="N359" s="240"/>
      <c r="O359" s="240"/>
      <c r="P359" s="273">
        <f t="shared" si="12"/>
        <v>0</v>
      </c>
      <c r="Q359" s="240"/>
      <c r="R359" s="146">
        <f t="shared" si="13"/>
        <v>0</v>
      </c>
      <c r="S359" s="240"/>
      <c r="T359" s="270"/>
    </row>
    <row r="360" spans="1:20" x14ac:dyDescent="0.25">
      <c r="A360" s="240"/>
      <c r="B360" s="240"/>
      <c r="C360" s="240"/>
      <c r="D360" s="240"/>
      <c r="E360" s="240"/>
      <c r="F360" s="240"/>
      <c r="G360" s="240"/>
      <c r="H360" s="269"/>
      <c r="I360" s="240"/>
      <c r="J360" s="240"/>
      <c r="K360" s="240"/>
      <c r="L360" s="240"/>
      <c r="M360" s="240"/>
      <c r="N360" s="240"/>
      <c r="O360" s="240"/>
      <c r="P360" s="273">
        <f t="shared" si="12"/>
        <v>0</v>
      </c>
      <c r="Q360" s="240"/>
      <c r="R360" s="146">
        <f t="shared" si="13"/>
        <v>0</v>
      </c>
      <c r="S360" s="240"/>
      <c r="T360" s="270"/>
    </row>
    <row r="361" spans="1:20" x14ac:dyDescent="0.25">
      <c r="A361" s="240"/>
      <c r="B361" s="240"/>
      <c r="C361" s="240"/>
      <c r="D361" s="240"/>
      <c r="E361" s="240"/>
      <c r="F361" s="240"/>
      <c r="G361" s="240"/>
      <c r="H361" s="269"/>
      <c r="I361" s="240"/>
      <c r="J361" s="240"/>
      <c r="K361" s="240"/>
      <c r="L361" s="240"/>
      <c r="M361" s="240"/>
      <c r="N361" s="240"/>
      <c r="O361" s="240"/>
      <c r="P361" s="273">
        <f t="shared" si="12"/>
        <v>0</v>
      </c>
      <c r="Q361" s="240"/>
      <c r="R361" s="146">
        <f t="shared" si="13"/>
        <v>0</v>
      </c>
      <c r="S361" s="240"/>
      <c r="T361" s="270"/>
    </row>
    <row r="362" spans="1:20" x14ac:dyDescent="0.25">
      <c r="A362" s="240"/>
      <c r="B362" s="240"/>
      <c r="C362" s="240"/>
      <c r="D362" s="240"/>
      <c r="E362" s="240"/>
      <c r="F362" s="240"/>
      <c r="G362" s="240"/>
      <c r="H362" s="269"/>
      <c r="I362" s="240"/>
      <c r="J362" s="240"/>
      <c r="K362" s="240"/>
      <c r="L362" s="240"/>
      <c r="M362" s="240"/>
      <c r="N362" s="240"/>
      <c r="O362" s="240"/>
      <c r="P362" s="273">
        <f t="shared" si="12"/>
        <v>0</v>
      </c>
      <c r="Q362" s="240"/>
      <c r="R362" s="146">
        <f t="shared" si="13"/>
        <v>0</v>
      </c>
      <c r="S362" s="240"/>
      <c r="T362" s="270"/>
    </row>
    <row r="363" spans="1:20" x14ac:dyDescent="0.25">
      <c r="A363" s="240"/>
      <c r="B363" s="240"/>
      <c r="C363" s="240"/>
      <c r="D363" s="240"/>
      <c r="E363" s="240"/>
      <c r="F363" s="240"/>
      <c r="G363" s="240"/>
      <c r="H363" s="269"/>
      <c r="I363" s="240"/>
      <c r="J363" s="240"/>
      <c r="K363" s="240"/>
      <c r="L363" s="240"/>
      <c r="M363" s="240"/>
      <c r="N363" s="240"/>
      <c r="O363" s="240"/>
      <c r="P363" s="273">
        <f t="shared" si="12"/>
        <v>0</v>
      </c>
      <c r="Q363" s="240"/>
      <c r="R363" s="146">
        <f t="shared" si="13"/>
        <v>0</v>
      </c>
      <c r="S363" s="240"/>
      <c r="T363" s="270"/>
    </row>
    <row r="364" spans="1:20" x14ac:dyDescent="0.25">
      <c r="A364" s="240"/>
      <c r="B364" s="240"/>
      <c r="C364" s="240"/>
      <c r="D364" s="240"/>
      <c r="E364" s="240"/>
      <c r="F364" s="240"/>
      <c r="G364" s="240"/>
      <c r="H364" s="269"/>
      <c r="I364" s="240"/>
      <c r="J364" s="240"/>
      <c r="K364" s="240"/>
      <c r="L364" s="240"/>
      <c r="M364" s="240"/>
      <c r="N364" s="240"/>
      <c r="O364" s="240"/>
      <c r="P364" s="273">
        <f t="shared" si="12"/>
        <v>0</v>
      </c>
      <c r="Q364" s="240"/>
      <c r="R364" s="146">
        <f t="shared" si="13"/>
        <v>0</v>
      </c>
      <c r="S364" s="240"/>
      <c r="T364" s="270"/>
    </row>
    <row r="365" spans="1:20" x14ac:dyDescent="0.25">
      <c r="A365" s="240"/>
      <c r="B365" s="240"/>
      <c r="C365" s="240"/>
      <c r="D365" s="240"/>
      <c r="E365" s="240"/>
      <c r="F365" s="240"/>
      <c r="G365" s="240"/>
      <c r="H365" s="269"/>
      <c r="I365" s="240"/>
      <c r="J365" s="240"/>
      <c r="K365" s="240"/>
      <c r="L365" s="240"/>
      <c r="M365" s="240"/>
      <c r="N365" s="240"/>
      <c r="O365" s="240"/>
      <c r="P365" s="273">
        <f t="shared" si="12"/>
        <v>0</v>
      </c>
      <c r="Q365" s="240"/>
      <c r="R365" s="146">
        <f t="shared" si="13"/>
        <v>0</v>
      </c>
      <c r="S365" s="240"/>
      <c r="T365" s="270"/>
    </row>
    <row r="366" spans="1:20" x14ac:dyDescent="0.25">
      <c r="A366" s="240"/>
      <c r="B366" s="240"/>
      <c r="C366" s="240"/>
      <c r="D366" s="240"/>
      <c r="E366" s="240"/>
      <c r="F366" s="240"/>
      <c r="G366" s="240"/>
      <c r="H366" s="269"/>
      <c r="I366" s="240"/>
      <c r="J366" s="240"/>
      <c r="K366" s="240"/>
      <c r="L366" s="240"/>
      <c r="M366" s="240"/>
      <c r="N366" s="240"/>
      <c r="O366" s="240"/>
      <c r="P366" s="273">
        <f t="shared" si="12"/>
        <v>0</v>
      </c>
      <c r="Q366" s="240"/>
      <c r="R366" s="146">
        <f t="shared" si="13"/>
        <v>0</v>
      </c>
      <c r="S366" s="240"/>
      <c r="T366" s="270"/>
    </row>
    <row r="367" spans="1:20" x14ac:dyDescent="0.25">
      <c r="A367" s="240"/>
      <c r="B367" s="240"/>
      <c r="C367" s="240"/>
      <c r="D367" s="240"/>
      <c r="E367" s="240"/>
      <c r="F367" s="240"/>
      <c r="G367" s="240"/>
      <c r="H367" s="269"/>
      <c r="I367" s="240"/>
      <c r="J367" s="240"/>
      <c r="K367" s="240"/>
      <c r="L367" s="240"/>
      <c r="M367" s="240"/>
      <c r="N367" s="240"/>
      <c r="O367" s="240"/>
      <c r="P367" s="273">
        <f t="shared" si="12"/>
        <v>0</v>
      </c>
      <c r="Q367" s="240"/>
      <c r="R367" s="146">
        <f t="shared" si="13"/>
        <v>0</v>
      </c>
      <c r="S367" s="240"/>
      <c r="T367" s="270"/>
    </row>
    <row r="368" spans="1:20" x14ac:dyDescent="0.25">
      <c r="A368" s="240"/>
      <c r="B368" s="240"/>
      <c r="C368" s="240"/>
      <c r="D368" s="240"/>
      <c r="E368" s="240"/>
      <c r="F368" s="240"/>
      <c r="G368" s="240"/>
      <c r="H368" s="269"/>
      <c r="I368" s="240"/>
      <c r="J368" s="240"/>
      <c r="K368" s="240"/>
      <c r="L368" s="240"/>
      <c r="M368" s="240"/>
      <c r="N368" s="240"/>
      <c r="O368" s="240"/>
      <c r="P368" s="273">
        <f t="shared" si="12"/>
        <v>0</v>
      </c>
      <c r="Q368" s="240"/>
      <c r="R368" s="146">
        <f t="shared" si="13"/>
        <v>0</v>
      </c>
      <c r="S368" s="240"/>
      <c r="T368" s="270"/>
    </row>
    <row r="369" spans="1:20" x14ac:dyDescent="0.25">
      <c r="A369" s="240"/>
      <c r="B369" s="240"/>
      <c r="C369" s="240"/>
      <c r="D369" s="240"/>
      <c r="E369" s="240"/>
      <c r="F369" s="240"/>
      <c r="G369" s="240"/>
      <c r="H369" s="269"/>
      <c r="I369" s="240"/>
      <c r="J369" s="240"/>
      <c r="K369" s="240"/>
      <c r="L369" s="240"/>
      <c r="M369" s="240"/>
      <c r="N369" s="240"/>
      <c r="O369" s="240"/>
      <c r="P369" s="273">
        <f t="shared" si="12"/>
        <v>0</v>
      </c>
      <c r="Q369" s="240"/>
      <c r="R369" s="146">
        <f t="shared" si="13"/>
        <v>0</v>
      </c>
      <c r="S369" s="240"/>
      <c r="T369" s="270"/>
    </row>
    <row r="370" spans="1:20" x14ac:dyDescent="0.25">
      <c r="A370" s="240"/>
      <c r="B370" s="240"/>
      <c r="C370" s="240"/>
      <c r="D370" s="240"/>
      <c r="E370" s="240"/>
      <c r="F370" s="240"/>
      <c r="G370" s="240"/>
      <c r="H370" s="269"/>
      <c r="I370" s="240"/>
      <c r="J370" s="240"/>
      <c r="K370" s="240"/>
      <c r="L370" s="240"/>
      <c r="M370" s="240"/>
      <c r="N370" s="240"/>
      <c r="O370" s="240"/>
      <c r="P370" s="273">
        <f t="shared" si="12"/>
        <v>0</v>
      </c>
      <c r="Q370" s="240"/>
      <c r="R370" s="146">
        <f t="shared" si="13"/>
        <v>0</v>
      </c>
      <c r="S370" s="240"/>
      <c r="T370" s="270"/>
    </row>
    <row r="371" spans="1:20" x14ac:dyDescent="0.25">
      <c r="A371" s="240"/>
      <c r="B371" s="240"/>
      <c r="C371" s="240"/>
      <c r="D371" s="240"/>
      <c r="E371" s="240"/>
      <c r="F371" s="240"/>
      <c r="G371" s="240"/>
      <c r="H371" s="269"/>
      <c r="I371" s="240"/>
      <c r="J371" s="240"/>
      <c r="K371" s="240"/>
      <c r="L371" s="240"/>
      <c r="M371" s="240"/>
      <c r="N371" s="240"/>
      <c r="O371" s="240"/>
      <c r="P371" s="273">
        <f t="shared" si="12"/>
        <v>0</v>
      </c>
      <c r="Q371" s="240"/>
      <c r="R371" s="146">
        <f t="shared" si="13"/>
        <v>0</v>
      </c>
      <c r="S371" s="240"/>
      <c r="T371" s="270"/>
    </row>
    <row r="372" spans="1:20" x14ac:dyDescent="0.25">
      <c r="A372" s="240"/>
      <c r="B372" s="240"/>
      <c r="C372" s="240"/>
      <c r="D372" s="240"/>
      <c r="E372" s="240"/>
      <c r="F372" s="240"/>
      <c r="G372" s="240"/>
      <c r="H372" s="269"/>
      <c r="I372" s="240"/>
      <c r="J372" s="240"/>
      <c r="K372" s="240"/>
      <c r="L372" s="240"/>
      <c r="M372" s="240"/>
      <c r="N372" s="240"/>
      <c r="O372" s="240"/>
      <c r="P372" s="273">
        <f t="shared" si="12"/>
        <v>0</v>
      </c>
      <c r="Q372" s="240"/>
      <c r="R372" s="146">
        <f t="shared" si="13"/>
        <v>0</v>
      </c>
      <c r="S372" s="240"/>
      <c r="T372" s="270"/>
    </row>
    <row r="373" spans="1:20" x14ac:dyDescent="0.25">
      <c r="A373" s="240"/>
      <c r="B373" s="240"/>
      <c r="C373" s="240"/>
      <c r="D373" s="240"/>
      <c r="E373" s="240"/>
      <c r="F373" s="240"/>
      <c r="G373" s="240"/>
      <c r="H373" s="269"/>
      <c r="I373" s="240"/>
      <c r="J373" s="240"/>
      <c r="K373" s="240"/>
      <c r="L373" s="240"/>
      <c r="M373" s="240"/>
      <c r="N373" s="240"/>
      <c r="O373" s="240"/>
      <c r="P373" s="273">
        <f t="shared" si="12"/>
        <v>0</v>
      </c>
      <c r="Q373" s="240"/>
      <c r="R373" s="146">
        <f t="shared" si="13"/>
        <v>0</v>
      </c>
      <c r="S373" s="240"/>
      <c r="T373" s="270"/>
    </row>
    <row r="374" spans="1:20" x14ac:dyDescent="0.25">
      <c r="A374" s="240"/>
      <c r="B374" s="240"/>
      <c r="C374" s="240"/>
      <c r="D374" s="240"/>
      <c r="E374" s="240"/>
      <c r="F374" s="240"/>
      <c r="G374" s="240"/>
      <c r="H374" s="269"/>
      <c r="I374" s="240"/>
      <c r="J374" s="240"/>
      <c r="K374" s="240"/>
      <c r="L374" s="240"/>
      <c r="M374" s="240"/>
      <c r="N374" s="240"/>
      <c r="O374" s="240"/>
      <c r="P374" s="273">
        <f t="shared" si="12"/>
        <v>0</v>
      </c>
      <c r="Q374" s="240"/>
      <c r="R374" s="146">
        <f t="shared" si="13"/>
        <v>0</v>
      </c>
      <c r="S374" s="240"/>
      <c r="T374" s="270"/>
    </row>
    <row r="375" spans="1:20" x14ac:dyDescent="0.25">
      <c r="A375" s="240"/>
      <c r="B375" s="240"/>
      <c r="C375" s="240"/>
      <c r="D375" s="240"/>
      <c r="E375" s="240"/>
      <c r="F375" s="240"/>
      <c r="G375" s="240"/>
      <c r="H375" s="269"/>
      <c r="I375" s="240"/>
      <c r="J375" s="240"/>
      <c r="K375" s="240"/>
      <c r="L375" s="240"/>
      <c r="M375" s="240"/>
      <c r="N375" s="240"/>
      <c r="O375" s="240"/>
      <c r="P375" s="273">
        <f t="shared" si="12"/>
        <v>0</v>
      </c>
      <c r="Q375" s="240"/>
      <c r="R375" s="146">
        <f t="shared" si="13"/>
        <v>0</v>
      </c>
      <c r="S375" s="240"/>
      <c r="T375" s="270"/>
    </row>
    <row r="376" spans="1:20" x14ac:dyDescent="0.25">
      <c r="A376" s="240"/>
      <c r="B376" s="240"/>
      <c r="C376" s="240"/>
      <c r="D376" s="240"/>
      <c r="E376" s="240"/>
      <c r="F376" s="240"/>
      <c r="G376" s="240"/>
      <c r="H376" s="269"/>
      <c r="I376" s="240"/>
      <c r="J376" s="240"/>
      <c r="K376" s="240"/>
      <c r="L376" s="240"/>
      <c r="M376" s="240"/>
      <c r="N376" s="240"/>
      <c r="O376" s="240"/>
      <c r="P376" s="273">
        <f t="shared" si="12"/>
        <v>0</v>
      </c>
      <c r="Q376" s="240"/>
      <c r="R376" s="146">
        <f t="shared" si="13"/>
        <v>0</v>
      </c>
      <c r="S376" s="240"/>
      <c r="T376" s="270"/>
    </row>
    <row r="377" spans="1:20" x14ac:dyDescent="0.25">
      <c r="A377" s="240"/>
      <c r="B377" s="240"/>
      <c r="C377" s="240"/>
      <c r="D377" s="240"/>
      <c r="E377" s="240"/>
      <c r="F377" s="240"/>
      <c r="G377" s="240"/>
      <c r="H377" s="269"/>
      <c r="I377" s="240"/>
      <c r="J377" s="240"/>
      <c r="K377" s="240"/>
      <c r="L377" s="240"/>
      <c r="M377" s="240"/>
      <c r="N377" s="240"/>
      <c r="O377" s="240"/>
      <c r="P377" s="273">
        <f t="shared" si="12"/>
        <v>0</v>
      </c>
      <c r="Q377" s="240"/>
      <c r="R377" s="146">
        <f t="shared" si="13"/>
        <v>0</v>
      </c>
      <c r="S377" s="240"/>
      <c r="T377" s="270"/>
    </row>
    <row r="378" spans="1:20" x14ac:dyDescent="0.25">
      <c r="A378" s="240"/>
      <c r="B378" s="240"/>
      <c r="C378" s="240"/>
      <c r="D378" s="240"/>
      <c r="E378" s="240"/>
      <c r="F378" s="240"/>
      <c r="G378" s="240"/>
      <c r="H378" s="269"/>
      <c r="I378" s="240"/>
      <c r="J378" s="240"/>
      <c r="K378" s="240"/>
      <c r="L378" s="240"/>
      <c r="M378" s="240"/>
      <c r="N378" s="240"/>
      <c r="O378" s="240"/>
      <c r="P378" s="273">
        <f t="shared" si="12"/>
        <v>0</v>
      </c>
      <c r="Q378" s="240"/>
      <c r="R378" s="146">
        <f t="shared" si="13"/>
        <v>0</v>
      </c>
      <c r="S378" s="240"/>
      <c r="T378" s="270"/>
    </row>
    <row r="379" spans="1:20" x14ac:dyDescent="0.25">
      <c r="A379" s="240"/>
      <c r="B379" s="240"/>
      <c r="C379" s="240"/>
      <c r="D379" s="240"/>
      <c r="E379" s="240"/>
      <c r="F379" s="240"/>
      <c r="G379" s="240"/>
      <c r="H379" s="269"/>
      <c r="I379" s="240"/>
      <c r="J379" s="240"/>
      <c r="K379" s="240"/>
      <c r="L379" s="240"/>
      <c r="M379" s="240"/>
      <c r="N379" s="240"/>
      <c r="O379" s="240"/>
      <c r="P379" s="273">
        <f t="shared" si="12"/>
        <v>0</v>
      </c>
      <c r="Q379" s="240"/>
      <c r="R379" s="146">
        <f t="shared" si="13"/>
        <v>0</v>
      </c>
      <c r="S379" s="240"/>
      <c r="T379" s="270"/>
    </row>
    <row r="380" spans="1:20" x14ac:dyDescent="0.25">
      <c r="A380" s="240"/>
      <c r="B380" s="240"/>
      <c r="C380" s="240"/>
      <c r="D380" s="240"/>
      <c r="E380" s="240"/>
      <c r="F380" s="240"/>
      <c r="G380" s="240"/>
      <c r="H380" s="269"/>
      <c r="I380" s="240"/>
      <c r="J380" s="240"/>
      <c r="K380" s="240"/>
      <c r="L380" s="240"/>
      <c r="M380" s="240"/>
      <c r="N380" s="240"/>
      <c r="O380" s="240"/>
      <c r="P380" s="273">
        <f t="shared" si="12"/>
        <v>0</v>
      </c>
      <c r="Q380" s="240"/>
      <c r="R380" s="146">
        <f t="shared" si="13"/>
        <v>0</v>
      </c>
      <c r="S380" s="240"/>
      <c r="T380" s="270"/>
    </row>
    <row r="381" spans="1:20" x14ac:dyDescent="0.25">
      <c r="A381" s="240"/>
      <c r="B381" s="240"/>
      <c r="C381" s="240"/>
      <c r="D381" s="240"/>
      <c r="E381" s="240"/>
      <c r="F381" s="240"/>
      <c r="G381" s="240"/>
      <c r="H381" s="269"/>
      <c r="I381" s="240"/>
      <c r="J381" s="240"/>
      <c r="K381" s="240"/>
      <c r="L381" s="240"/>
      <c r="M381" s="240"/>
      <c r="N381" s="240"/>
      <c r="O381" s="240"/>
      <c r="P381" s="273">
        <f t="shared" si="12"/>
        <v>0</v>
      </c>
      <c r="Q381" s="240"/>
      <c r="R381" s="146">
        <f t="shared" si="13"/>
        <v>0</v>
      </c>
      <c r="S381" s="240"/>
      <c r="T381" s="270"/>
    </row>
    <row r="382" spans="1:20" x14ac:dyDescent="0.25">
      <c r="A382" s="240"/>
      <c r="B382" s="240"/>
      <c r="C382" s="240"/>
      <c r="D382" s="240"/>
      <c r="E382" s="240"/>
      <c r="F382" s="240"/>
      <c r="G382" s="240"/>
      <c r="H382" s="269"/>
      <c r="I382" s="240"/>
      <c r="J382" s="240"/>
      <c r="K382" s="240"/>
      <c r="L382" s="240"/>
      <c r="M382" s="240"/>
      <c r="N382" s="240"/>
      <c r="O382" s="240"/>
      <c r="P382" s="273">
        <f t="shared" si="12"/>
        <v>0</v>
      </c>
      <c r="Q382" s="240"/>
      <c r="R382" s="146">
        <f t="shared" si="13"/>
        <v>0</v>
      </c>
      <c r="S382" s="240"/>
      <c r="T382" s="270"/>
    </row>
    <row r="383" spans="1:20" x14ac:dyDescent="0.25">
      <c r="A383" s="240"/>
      <c r="B383" s="240"/>
      <c r="C383" s="240"/>
      <c r="D383" s="240"/>
      <c r="E383" s="240"/>
      <c r="F383" s="240"/>
      <c r="G383" s="240"/>
      <c r="H383" s="269"/>
      <c r="I383" s="240"/>
      <c r="J383" s="240"/>
      <c r="K383" s="240"/>
      <c r="L383" s="240"/>
      <c r="M383" s="240"/>
      <c r="N383" s="240"/>
      <c r="O383" s="240"/>
      <c r="P383" s="273">
        <f t="shared" si="12"/>
        <v>0</v>
      </c>
      <c r="Q383" s="240"/>
      <c r="R383" s="146">
        <f t="shared" si="13"/>
        <v>0</v>
      </c>
      <c r="S383" s="240"/>
      <c r="T383" s="270"/>
    </row>
    <row r="384" spans="1:20" x14ac:dyDescent="0.25">
      <c r="A384" s="240"/>
      <c r="B384" s="240"/>
      <c r="C384" s="240"/>
      <c r="D384" s="240"/>
      <c r="E384" s="240"/>
      <c r="F384" s="240"/>
      <c r="G384" s="240"/>
      <c r="H384" s="269"/>
      <c r="I384" s="240"/>
      <c r="J384" s="240"/>
      <c r="K384" s="240"/>
      <c r="L384" s="240"/>
      <c r="M384" s="240"/>
      <c r="N384" s="240"/>
      <c r="O384" s="240"/>
      <c r="P384" s="273">
        <f t="shared" si="12"/>
        <v>0</v>
      </c>
      <c r="Q384" s="240"/>
      <c r="R384" s="146">
        <f t="shared" si="13"/>
        <v>0</v>
      </c>
      <c r="S384" s="240"/>
      <c r="T384" s="270"/>
    </row>
    <row r="385" spans="1:20" x14ac:dyDescent="0.25">
      <c r="A385" s="240"/>
      <c r="B385" s="240"/>
      <c r="C385" s="240"/>
      <c r="D385" s="240"/>
      <c r="E385" s="240"/>
      <c r="F385" s="240"/>
      <c r="G385" s="240"/>
      <c r="H385" s="269"/>
      <c r="I385" s="240"/>
      <c r="J385" s="240"/>
      <c r="K385" s="240"/>
      <c r="L385" s="240"/>
      <c r="M385" s="240"/>
      <c r="N385" s="240"/>
      <c r="O385" s="240"/>
      <c r="P385" s="273">
        <f t="shared" si="12"/>
        <v>0</v>
      </c>
      <c r="Q385" s="240"/>
      <c r="R385" s="146">
        <f t="shared" si="13"/>
        <v>0</v>
      </c>
      <c r="S385" s="240"/>
      <c r="T385" s="270"/>
    </row>
    <row r="386" spans="1:20" x14ac:dyDescent="0.25">
      <c r="A386" s="240"/>
      <c r="B386" s="240"/>
      <c r="C386" s="240"/>
      <c r="D386" s="240"/>
      <c r="E386" s="240"/>
      <c r="F386" s="240"/>
      <c r="G386" s="240"/>
      <c r="H386" s="269"/>
      <c r="I386" s="240"/>
      <c r="J386" s="240"/>
      <c r="K386" s="240"/>
      <c r="L386" s="240"/>
      <c r="M386" s="240"/>
      <c r="N386" s="240"/>
      <c r="O386" s="240"/>
      <c r="P386" s="273">
        <f t="shared" si="12"/>
        <v>0</v>
      </c>
      <c r="Q386" s="240"/>
      <c r="R386" s="146">
        <f t="shared" si="13"/>
        <v>0</v>
      </c>
      <c r="S386" s="240"/>
      <c r="T386" s="270"/>
    </row>
    <row r="387" spans="1:20" x14ac:dyDescent="0.25">
      <c r="A387" s="240"/>
      <c r="B387" s="240"/>
      <c r="C387" s="240"/>
      <c r="D387" s="240"/>
      <c r="E387" s="240"/>
      <c r="F387" s="240"/>
      <c r="G387" s="240"/>
      <c r="H387" s="269"/>
      <c r="I387" s="240"/>
      <c r="J387" s="240"/>
      <c r="K387" s="240"/>
      <c r="L387" s="240"/>
      <c r="M387" s="240"/>
      <c r="N387" s="240"/>
      <c r="O387" s="240"/>
      <c r="P387" s="273">
        <f t="shared" si="12"/>
        <v>0</v>
      </c>
      <c r="Q387" s="240"/>
      <c r="R387" s="146">
        <f t="shared" si="13"/>
        <v>0</v>
      </c>
      <c r="S387" s="240"/>
      <c r="T387" s="270"/>
    </row>
    <row r="388" spans="1:20" x14ac:dyDescent="0.25">
      <c r="A388" s="240"/>
      <c r="B388" s="240"/>
      <c r="C388" s="240"/>
      <c r="D388" s="240"/>
      <c r="E388" s="240"/>
      <c r="F388" s="240"/>
      <c r="G388" s="240"/>
      <c r="H388" s="269"/>
      <c r="I388" s="240"/>
      <c r="J388" s="240"/>
      <c r="K388" s="240"/>
      <c r="L388" s="240"/>
      <c r="M388" s="240"/>
      <c r="N388" s="240"/>
      <c r="O388" s="240"/>
      <c r="P388" s="273">
        <f t="shared" si="12"/>
        <v>0</v>
      </c>
      <c r="Q388" s="240"/>
      <c r="R388" s="146">
        <f t="shared" si="13"/>
        <v>0</v>
      </c>
      <c r="S388" s="240"/>
      <c r="T388" s="270"/>
    </row>
    <row r="389" spans="1:20" x14ac:dyDescent="0.25">
      <c r="A389" s="240"/>
      <c r="B389" s="240"/>
      <c r="C389" s="240"/>
      <c r="D389" s="240"/>
      <c r="E389" s="240"/>
      <c r="F389" s="240"/>
      <c r="G389" s="240"/>
      <c r="H389" s="269"/>
      <c r="I389" s="240"/>
      <c r="J389" s="240"/>
      <c r="K389" s="240"/>
      <c r="L389" s="240"/>
      <c r="M389" s="240"/>
      <c r="N389" s="240"/>
      <c r="O389" s="240"/>
      <c r="P389" s="273">
        <f t="shared" si="12"/>
        <v>0</v>
      </c>
      <c r="Q389" s="240"/>
      <c r="R389" s="146">
        <f t="shared" si="13"/>
        <v>0</v>
      </c>
      <c r="S389" s="240"/>
      <c r="T389" s="270"/>
    </row>
    <row r="390" spans="1:20" x14ac:dyDescent="0.25">
      <c r="A390" s="240"/>
      <c r="B390" s="240"/>
      <c r="C390" s="240"/>
      <c r="D390" s="240"/>
      <c r="E390" s="240"/>
      <c r="F390" s="240"/>
      <c r="G390" s="240"/>
      <c r="H390" s="269"/>
      <c r="I390" s="240"/>
      <c r="J390" s="240"/>
      <c r="K390" s="240"/>
      <c r="L390" s="240"/>
      <c r="M390" s="240"/>
      <c r="N390" s="240"/>
      <c r="O390" s="240"/>
      <c r="P390" s="273">
        <f t="shared" si="12"/>
        <v>0</v>
      </c>
      <c r="Q390" s="240"/>
      <c r="R390" s="146">
        <f t="shared" si="13"/>
        <v>0</v>
      </c>
      <c r="S390" s="240"/>
      <c r="T390" s="270"/>
    </row>
    <row r="391" spans="1:20" x14ac:dyDescent="0.25">
      <c r="A391" s="240"/>
      <c r="B391" s="240"/>
      <c r="C391" s="240"/>
      <c r="D391" s="240"/>
      <c r="E391" s="240"/>
      <c r="F391" s="240"/>
      <c r="G391" s="240"/>
      <c r="H391" s="269"/>
      <c r="I391" s="240"/>
      <c r="J391" s="240"/>
      <c r="K391" s="240"/>
      <c r="L391" s="240"/>
      <c r="M391" s="240"/>
      <c r="N391" s="240"/>
      <c r="O391" s="240"/>
      <c r="P391" s="273">
        <f t="shared" si="12"/>
        <v>0</v>
      </c>
      <c r="Q391" s="240"/>
      <c r="R391" s="146">
        <f t="shared" si="13"/>
        <v>0</v>
      </c>
      <c r="S391" s="240"/>
      <c r="T391" s="270"/>
    </row>
    <row r="392" spans="1:20" x14ac:dyDescent="0.25">
      <c r="A392" s="240"/>
      <c r="B392" s="240"/>
      <c r="C392" s="240"/>
      <c r="D392" s="240"/>
      <c r="E392" s="240"/>
      <c r="F392" s="240"/>
      <c r="G392" s="240"/>
      <c r="H392" s="269"/>
      <c r="I392" s="240"/>
      <c r="J392" s="240"/>
      <c r="K392" s="240"/>
      <c r="L392" s="240"/>
      <c r="M392" s="240"/>
      <c r="N392" s="240"/>
      <c r="O392" s="240"/>
      <c r="P392" s="273">
        <f t="shared" si="12"/>
        <v>0</v>
      </c>
      <c r="Q392" s="240"/>
      <c r="R392" s="146">
        <f t="shared" si="13"/>
        <v>0</v>
      </c>
      <c r="S392" s="240"/>
      <c r="T392" s="270"/>
    </row>
    <row r="393" spans="1:20" x14ac:dyDescent="0.25">
      <c r="A393" s="240"/>
      <c r="B393" s="240"/>
      <c r="C393" s="240"/>
      <c r="D393" s="240"/>
      <c r="E393" s="240"/>
      <c r="F393" s="240"/>
      <c r="G393" s="240"/>
      <c r="H393" s="269"/>
      <c r="I393" s="240"/>
      <c r="J393" s="240"/>
      <c r="K393" s="240"/>
      <c r="L393" s="240"/>
      <c r="M393" s="240"/>
      <c r="N393" s="240"/>
      <c r="O393" s="240"/>
      <c r="P393" s="273">
        <f t="shared" si="12"/>
        <v>0</v>
      </c>
      <c r="Q393" s="240"/>
      <c r="R393" s="146">
        <f t="shared" si="13"/>
        <v>0</v>
      </c>
      <c r="S393" s="240"/>
      <c r="T393" s="270"/>
    </row>
    <row r="394" spans="1:20" x14ac:dyDescent="0.25">
      <c r="A394" s="240"/>
      <c r="B394" s="240"/>
      <c r="C394" s="240"/>
      <c r="D394" s="240"/>
      <c r="E394" s="240"/>
      <c r="F394" s="240"/>
      <c r="G394" s="240"/>
      <c r="H394" s="269"/>
      <c r="I394" s="240"/>
      <c r="J394" s="240"/>
      <c r="K394" s="240"/>
      <c r="L394" s="240"/>
      <c r="M394" s="240"/>
      <c r="N394" s="240"/>
      <c r="O394" s="240"/>
      <c r="P394" s="273">
        <f t="shared" si="12"/>
        <v>0</v>
      </c>
      <c r="Q394" s="240"/>
      <c r="R394" s="146">
        <f t="shared" si="13"/>
        <v>0</v>
      </c>
      <c r="S394" s="240"/>
      <c r="T394" s="270"/>
    </row>
    <row r="395" spans="1:20" x14ac:dyDescent="0.25">
      <c r="A395" s="240"/>
      <c r="B395" s="240"/>
      <c r="C395" s="240"/>
      <c r="D395" s="240"/>
      <c r="E395" s="240"/>
      <c r="F395" s="240"/>
      <c r="G395" s="240"/>
      <c r="H395" s="269"/>
      <c r="I395" s="240"/>
      <c r="J395" s="240"/>
      <c r="K395" s="240"/>
      <c r="L395" s="240"/>
      <c r="M395" s="240"/>
      <c r="N395" s="240"/>
      <c r="O395" s="240"/>
      <c r="P395" s="273">
        <f t="shared" si="12"/>
        <v>0</v>
      </c>
      <c r="Q395" s="240"/>
      <c r="R395" s="146">
        <f t="shared" si="13"/>
        <v>0</v>
      </c>
      <c r="S395" s="240"/>
      <c r="T395" s="270"/>
    </row>
    <row r="396" spans="1:20" x14ac:dyDescent="0.25">
      <c r="A396" s="240"/>
      <c r="B396" s="240"/>
      <c r="C396" s="240"/>
      <c r="D396" s="240"/>
      <c r="E396" s="240"/>
      <c r="F396" s="240"/>
      <c r="G396" s="240"/>
      <c r="H396" s="269"/>
      <c r="I396" s="240"/>
      <c r="J396" s="240"/>
      <c r="K396" s="240"/>
      <c r="L396" s="240"/>
      <c r="M396" s="240"/>
      <c r="N396" s="240"/>
      <c r="O396" s="240"/>
      <c r="P396" s="273">
        <f t="shared" si="12"/>
        <v>0</v>
      </c>
      <c r="Q396" s="240"/>
      <c r="R396" s="146">
        <f t="shared" si="13"/>
        <v>0</v>
      </c>
      <c r="S396" s="240"/>
      <c r="T396" s="270"/>
    </row>
    <row r="397" spans="1:20" x14ac:dyDescent="0.25">
      <c r="A397" s="240"/>
      <c r="B397" s="240"/>
      <c r="C397" s="240"/>
      <c r="D397" s="240"/>
      <c r="E397" s="240"/>
      <c r="F397" s="240"/>
      <c r="G397" s="240"/>
      <c r="H397" s="269"/>
      <c r="I397" s="240"/>
      <c r="J397" s="240"/>
      <c r="K397" s="240"/>
      <c r="L397" s="240"/>
      <c r="M397" s="240"/>
      <c r="N397" s="240"/>
      <c r="O397" s="240"/>
      <c r="P397" s="273">
        <f t="shared" ref="P397:P460" si="14">SUM(I397:O397)</f>
        <v>0</v>
      </c>
      <c r="Q397" s="240"/>
      <c r="R397" s="146">
        <f t="shared" si="13"/>
        <v>0</v>
      </c>
      <c r="S397" s="240"/>
      <c r="T397" s="270"/>
    </row>
    <row r="398" spans="1:20" x14ac:dyDescent="0.25">
      <c r="A398" s="240"/>
      <c r="B398" s="240"/>
      <c r="C398" s="240"/>
      <c r="D398" s="240"/>
      <c r="E398" s="240"/>
      <c r="F398" s="240"/>
      <c r="G398" s="240"/>
      <c r="H398" s="269"/>
      <c r="I398" s="240"/>
      <c r="J398" s="240"/>
      <c r="K398" s="240"/>
      <c r="L398" s="240"/>
      <c r="M398" s="240"/>
      <c r="N398" s="240"/>
      <c r="O398" s="240"/>
      <c r="P398" s="273">
        <f t="shared" si="14"/>
        <v>0</v>
      </c>
      <c r="Q398" s="240"/>
      <c r="R398" s="146">
        <f t="shared" si="13"/>
        <v>0</v>
      </c>
      <c r="S398" s="240"/>
      <c r="T398" s="270"/>
    </row>
    <row r="399" spans="1:20" x14ac:dyDescent="0.25">
      <c r="A399" s="240"/>
      <c r="B399" s="240"/>
      <c r="C399" s="240"/>
      <c r="D399" s="240"/>
      <c r="E399" s="240"/>
      <c r="F399" s="240"/>
      <c r="G399" s="240"/>
      <c r="H399" s="269"/>
      <c r="I399" s="240"/>
      <c r="J399" s="240"/>
      <c r="K399" s="240"/>
      <c r="L399" s="240"/>
      <c r="M399" s="240"/>
      <c r="N399" s="240"/>
      <c r="O399" s="240"/>
      <c r="P399" s="273">
        <f t="shared" si="14"/>
        <v>0</v>
      </c>
      <c r="Q399" s="240"/>
      <c r="R399" s="146">
        <f t="shared" si="13"/>
        <v>0</v>
      </c>
      <c r="S399" s="240"/>
      <c r="T399" s="270"/>
    </row>
    <row r="400" spans="1:20" x14ac:dyDescent="0.25">
      <c r="A400" s="240"/>
      <c r="B400" s="240"/>
      <c r="C400" s="240"/>
      <c r="D400" s="240"/>
      <c r="E400" s="240"/>
      <c r="F400" s="240"/>
      <c r="G400" s="240"/>
      <c r="H400" s="269"/>
      <c r="I400" s="240"/>
      <c r="J400" s="240"/>
      <c r="K400" s="240"/>
      <c r="L400" s="240"/>
      <c r="M400" s="240"/>
      <c r="N400" s="240"/>
      <c r="O400" s="240"/>
      <c r="P400" s="273">
        <f t="shared" si="14"/>
        <v>0</v>
      </c>
      <c r="Q400" s="240"/>
      <c r="R400" s="146">
        <f t="shared" si="13"/>
        <v>0</v>
      </c>
      <c r="S400" s="240"/>
      <c r="T400" s="270"/>
    </row>
    <row r="401" spans="1:20" x14ac:dyDescent="0.25">
      <c r="A401" s="240"/>
      <c r="B401" s="240"/>
      <c r="C401" s="240"/>
      <c r="D401" s="240"/>
      <c r="E401" s="240"/>
      <c r="F401" s="240"/>
      <c r="G401" s="240"/>
      <c r="H401" s="269"/>
      <c r="I401" s="240"/>
      <c r="J401" s="240"/>
      <c r="K401" s="240"/>
      <c r="L401" s="240"/>
      <c r="M401" s="240"/>
      <c r="N401" s="240"/>
      <c r="O401" s="240"/>
      <c r="P401" s="273">
        <f t="shared" si="14"/>
        <v>0</v>
      </c>
      <c r="Q401" s="240"/>
      <c r="R401" s="146">
        <f t="shared" si="13"/>
        <v>0</v>
      </c>
      <c r="S401" s="240"/>
      <c r="T401" s="270"/>
    </row>
    <row r="402" spans="1:20" x14ac:dyDescent="0.25">
      <c r="A402" s="240"/>
      <c r="B402" s="240"/>
      <c r="C402" s="240"/>
      <c r="D402" s="240"/>
      <c r="E402" s="240"/>
      <c r="F402" s="240"/>
      <c r="G402" s="240"/>
      <c r="H402" s="269"/>
      <c r="I402" s="240"/>
      <c r="J402" s="240"/>
      <c r="K402" s="240"/>
      <c r="L402" s="240"/>
      <c r="M402" s="240"/>
      <c r="N402" s="240"/>
      <c r="O402" s="240"/>
      <c r="P402" s="273">
        <f t="shared" si="14"/>
        <v>0</v>
      </c>
      <c r="Q402" s="240"/>
      <c r="R402" s="146">
        <f t="shared" si="13"/>
        <v>0</v>
      </c>
      <c r="S402" s="240"/>
      <c r="T402" s="270"/>
    </row>
    <row r="403" spans="1:20" x14ac:dyDescent="0.25">
      <c r="A403" s="240"/>
      <c r="B403" s="240"/>
      <c r="C403" s="240"/>
      <c r="D403" s="240"/>
      <c r="E403" s="240"/>
      <c r="F403" s="240"/>
      <c r="G403" s="240"/>
      <c r="H403" s="269"/>
      <c r="I403" s="240"/>
      <c r="J403" s="240"/>
      <c r="K403" s="240"/>
      <c r="L403" s="240"/>
      <c r="M403" s="240"/>
      <c r="N403" s="240"/>
      <c r="O403" s="240"/>
      <c r="P403" s="273">
        <f t="shared" si="14"/>
        <v>0</v>
      </c>
      <c r="Q403" s="240"/>
      <c r="R403" s="146">
        <f t="shared" si="13"/>
        <v>0</v>
      </c>
      <c r="S403" s="240"/>
      <c r="T403" s="270"/>
    </row>
    <row r="404" spans="1:20" x14ac:dyDescent="0.25">
      <c r="A404" s="240"/>
      <c r="B404" s="240"/>
      <c r="C404" s="240"/>
      <c r="D404" s="240"/>
      <c r="E404" s="240"/>
      <c r="F404" s="240"/>
      <c r="G404" s="240"/>
      <c r="H404" s="269"/>
      <c r="I404" s="240"/>
      <c r="J404" s="240"/>
      <c r="K404" s="240"/>
      <c r="L404" s="240"/>
      <c r="M404" s="240"/>
      <c r="N404" s="240"/>
      <c r="O404" s="240"/>
      <c r="P404" s="273">
        <f t="shared" si="14"/>
        <v>0</v>
      </c>
      <c r="Q404" s="240"/>
      <c r="R404" s="146">
        <f t="shared" si="13"/>
        <v>0</v>
      </c>
      <c r="S404" s="240"/>
      <c r="T404" s="270"/>
    </row>
    <row r="405" spans="1:20" x14ac:dyDescent="0.25">
      <c r="A405" s="240"/>
      <c r="B405" s="240"/>
      <c r="C405" s="240"/>
      <c r="D405" s="240"/>
      <c r="E405" s="240"/>
      <c r="F405" s="240"/>
      <c r="G405" s="240"/>
      <c r="H405" s="269"/>
      <c r="I405" s="240"/>
      <c r="J405" s="240"/>
      <c r="K405" s="240"/>
      <c r="L405" s="240"/>
      <c r="M405" s="240"/>
      <c r="N405" s="240"/>
      <c r="O405" s="240"/>
      <c r="P405" s="273">
        <f t="shared" si="14"/>
        <v>0</v>
      </c>
      <c r="Q405" s="240"/>
      <c r="R405" s="146">
        <f t="shared" si="13"/>
        <v>0</v>
      </c>
      <c r="S405" s="240"/>
      <c r="T405" s="270"/>
    </row>
    <row r="406" spans="1:20" x14ac:dyDescent="0.25">
      <c r="A406" s="240"/>
      <c r="B406" s="240"/>
      <c r="C406" s="240"/>
      <c r="D406" s="240"/>
      <c r="E406" s="240"/>
      <c r="F406" s="240"/>
      <c r="G406" s="240"/>
      <c r="H406" s="269"/>
      <c r="I406" s="240"/>
      <c r="J406" s="240"/>
      <c r="K406" s="240"/>
      <c r="L406" s="240"/>
      <c r="M406" s="240"/>
      <c r="N406" s="240"/>
      <c r="O406" s="240"/>
      <c r="P406" s="273">
        <f t="shared" si="14"/>
        <v>0</v>
      </c>
      <c r="Q406" s="240"/>
      <c r="R406" s="146">
        <f t="shared" si="13"/>
        <v>0</v>
      </c>
      <c r="S406" s="240"/>
      <c r="T406" s="270"/>
    </row>
    <row r="407" spans="1:20" x14ac:dyDescent="0.25">
      <c r="A407" s="240"/>
      <c r="B407" s="240"/>
      <c r="C407" s="240"/>
      <c r="D407" s="240"/>
      <c r="E407" s="240"/>
      <c r="F407" s="240"/>
      <c r="G407" s="240"/>
      <c r="H407" s="269"/>
      <c r="I407" s="240"/>
      <c r="J407" s="240"/>
      <c r="K407" s="240"/>
      <c r="L407" s="240"/>
      <c r="M407" s="240"/>
      <c r="N407" s="240"/>
      <c r="O407" s="240"/>
      <c r="P407" s="273">
        <f t="shared" si="14"/>
        <v>0</v>
      </c>
      <c r="Q407" s="240"/>
      <c r="R407" s="146">
        <f t="shared" si="13"/>
        <v>0</v>
      </c>
      <c r="S407" s="240"/>
      <c r="T407" s="270"/>
    </row>
    <row r="408" spans="1:20" x14ac:dyDescent="0.25">
      <c r="A408" s="240"/>
      <c r="B408" s="240"/>
      <c r="C408" s="240"/>
      <c r="D408" s="240"/>
      <c r="E408" s="240"/>
      <c r="F408" s="240"/>
      <c r="G408" s="240"/>
      <c r="H408" s="269"/>
      <c r="I408" s="240"/>
      <c r="J408" s="240"/>
      <c r="K408" s="240"/>
      <c r="L408" s="240"/>
      <c r="M408" s="240"/>
      <c r="N408" s="240"/>
      <c r="O408" s="240"/>
      <c r="P408" s="273">
        <f t="shared" si="14"/>
        <v>0</v>
      </c>
      <c r="Q408" s="240"/>
      <c r="R408" s="146">
        <f t="shared" si="13"/>
        <v>0</v>
      </c>
      <c r="S408" s="240"/>
      <c r="T408" s="270"/>
    </row>
    <row r="409" spans="1:20" x14ac:dyDescent="0.25">
      <c r="A409" s="240"/>
      <c r="B409" s="240"/>
      <c r="C409" s="240"/>
      <c r="D409" s="240"/>
      <c r="E409" s="240"/>
      <c r="F409" s="240"/>
      <c r="G409" s="240"/>
      <c r="H409" s="269"/>
      <c r="I409" s="240"/>
      <c r="J409" s="240"/>
      <c r="K409" s="240"/>
      <c r="L409" s="240"/>
      <c r="M409" s="240"/>
      <c r="N409" s="240"/>
      <c r="O409" s="240"/>
      <c r="P409" s="273">
        <f t="shared" si="14"/>
        <v>0</v>
      </c>
      <c r="Q409" s="240"/>
      <c r="R409" s="146">
        <f t="shared" si="13"/>
        <v>0</v>
      </c>
      <c r="S409" s="240"/>
      <c r="T409" s="270"/>
    </row>
    <row r="410" spans="1:20" x14ac:dyDescent="0.25">
      <c r="A410" s="240"/>
      <c r="B410" s="240"/>
      <c r="C410" s="240"/>
      <c r="D410" s="240"/>
      <c r="E410" s="240"/>
      <c r="F410" s="240"/>
      <c r="G410" s="240"/>
      <c r="H410" s="269"/>
      <c r="I410" s="240"/>
      <c r="J410" s="240"/>
      <c r="K410" s="240"/>
      <c r="L410" s="240"/>
      <c r="M410" s="240"/>
      <c r="N410" s="240"/>
      <c r="O410" s="240"/>
      <c r="P410" s="273">
        <f t="shared" si="14"/>
        <v>0</v>
      </c>
      <c r="Q410" s="240"/>
      <c r="R410" s="146">
        <f t="shared" ref="R410:R473" si="15">P410-Q410</f>
        <v>0</v>
      </c>
      <c r="S410" s="240"/>
      <c r="T410" s="270"/>
    </row>
    <row r="411" spans="1:20" x14ac:dyDescent="0.25">
      <c r="A411" s="240"/>
      <c r="B411" s="240"/>
      <c r="C411" s="240"/>
      <c r="D411" s="240"/>
      <c r="E411" s="240"/>
      <c r="F411" s="240"/>
      <c r="G411" s="240"/>
      <c r="H411" s="269"/>
      <c r="I411" s="240"/>
      <c r="J411" s="240"/>
      <c r="K411" s="240"/>
      <c r="L411" s="240"/>
      <c r="M411" s="240"/>
      <c r="N411" s="240"/>
      <c r="O411" s="240"/>
      <c r="P411" s="273">
        <f t="shared" si="14"/>
        <v>0</v>
      </c>
      <c r="Q411" s="240"/>
      <c r="R411" s="146">
        <f t="shared" si="15"/>
        <v>0</v>
      </c>
      <c r="S411" s="240"/>
      <c r="T411" s="270"/>
    </row>
    <row r="412" spans="1:20" x14ac:dyDescent="0.25">
      <c r="A412" s="240"/>
      <c r="B412" s="240"/>
      <c r="C412" s="240"/>
      <c r="D412" s="240"/>
      <c r="E412" s="240"/>
      <c r="F412" s="240"/>
      <c r="G412" s="240"/>
      <c r="H412" s="269"/>
      <c r="I412" s="240"/>
      <c r="J412" s="240"/>
      <c r="K412" s="240"/>
      <c r="L412" s="240"/>
      <c r="M412" s="240"/>
      <c r="N412" s="240"/>
      <c r="O412" s="240"/>
      <c r="P412" s="273">
        <f t="shared" si="14"/>
        <v>0</v>
      </c>
      <c r="Q412" s="240"/>
      <c r="R412" s="146">
        <f t="shared" si="15"/>
        <v>0</v>
      </c>
      <c r="S412" s="240"/>
      <c r="T412" s="270"/>
    </row>
    <row r="413" spans="1:20" x14ac:dyDescent="0.25">
      <c r="A413" s="240"/>
      <c r="B413" s="240"/>
      <c r="C413" s="240"/>
      <c r="D413" s="240"/>
      <c r="E413" s="240"/>
      <c r="F413" s="240"/>
      <c r="G413" s="240"/>
      <c r="H413" s="269"/>
      <c r="I413" s="240"/>
      <c r="J413" s="240"/>
      <c r="K413" s="240"/>
      <c r="L413" s="240"/>
      <c r="M413" s="240"/>
      <c r="N413" s="240"/>
      <c r="O413" s="240"/>
      <c r="P413" s="273">
        <f t="shared" si="14"/>
        <v>0</v>
      </c>
      <c r="Q413" s="240"/>
      <c r="R413" s="146">
        <f t="shared" si="15"/>
        <v>0</v>
      </c>
      <c r="S413" s="240"/>
      <c r="T413" s="270"/>
    </row>
    <row r="414" spans="1:20" x14ac:dyDescent="0.25">
      <c r="A414" s="240"/>
      <c r="B414" s="240"/>
      <c r="C414" s="240"/>
      <c r="D414" s="240"/>
      <c r="E414" s="240"/>
      <c r="F414" s="240"/>
      <c r="G414" s="240"/>
      <c r="H414" s="269"/>
      <c r="I414" s="240"/>
      <c r="J414" s="240"/>
      <c r="K414" s="240"/>
      <c r="L414" s="240"/>
      <c r="M414" s="240"/>
      <c r="N414" s="240"/>
      <c r="O414" s="240"/>
      <c r="P414" s="273">
        <f t="shared" si="14"/>
        <v>0</v>
      </c>
      <c r="Q414" s="240"/>
      <c r="R414" s="146">
        <f t="shared" si="15"/>
        <v>0</v>
      </c>
      <c r="S414" s="240"/>
      <c r="T414" s="270"/>
    </row>
    <row r="415" spans="1:20" x14ac:dyDescent="0.25">
      <c r="A415" s="240"/>
      <c r="B415" s="240"/>
      <c r="C415" s="240"/>
      <c r="D415" s="240"/>
      <c r="E415" s="240"/>
      <c r="F415" s="240"/>
      <c r="G415" s="240"/>
      <c r="H415" s="269"/>
      <c r="I415" s="240"/>
      <c r="J415" s="240"/>
      <c r="K415" s="240"/>
      <c r="L415" s="240"/>
      <c r="M415" s="240"/>
      <c r="N415" s="240"/>
      <c r="O415" s="240"/>
      <c r="P415" s="273">
        <f t="shared" si="14"/>
        <v>0</v>
      </c>
      <c r="Q415" s="240"/>
      <c r="R415" s="146">
        <f t="shared" si="15"/>
        <v>0</v>
      </c>
      <c r="S415" s="240"/>
      <c r="T415" s="270"/>
    </row>
    <row r="416" spans="1:20" x14ac:dyDescent="0.25">
      <c r="A416" s="240"/>
      <c r="B416" s="240"/>
      <c r="C416" s="240"/>
      <c r="D416" s="240"/>
      <c r="E416" s="240"/>
      <c r="F416" s="240"/>
      <c r="G416" s="240"/>
      <c r="H416" s="269"/>
      <c r="I416" s="240"/>
      <c r="J416" s="240"/>
      <c r="K416" s="240"/>
      <c r="L416" s="240"/>
      <c r="M416" s="240"/>
      <c r="N416" s="240"/>
      <c r="O416" s="240"/>
      <c r="P416" s="273">
        <f t="shared" si="14"/>
        <v>0</v>
      </c>
      <c r="Q416" s="240"/>
      <c r="R416" s="146">
        <f t="shared" si="15"/>
        <v>0</v>
      </c>
      <c r="S416" s="240"/>
      <c r="T416" s="270"/>
    </row>
    <row r="417" spans="1:20" x14ac:dyDescent="0.25">
      <c r="A417" s="240"/>
      <c r="B417" s="240"/>
      <c r="C417" s="240"/>
      <c r="D417" s="240"/>
      <c r="E417" s="240"/>
      <c r="F417" s="240"/>
      <c r="G417" s="240"/>
      <c r="H417" s="269"/>
      <c r="I417" s="240"/>
      <c r="J417" s="240"/>
      <c r="K417" s="240"/>
      <c r="L417" s="240"/>
      <c r="M417" s="240"/>
      <c r="N417" s="240"/>
      <c r="O417" s="240"/>
      <c r="P417" s="273">
        <f t="shared" si="14"/>
        <v>0</v>
      </c>
      <c r="Q417" s="240"/>
      <c r="R417" s="146">
        <f t="shared" si="15"/>
        <v>0</v>
      </c>
      <c r="S417" s="240"/>
      <c r="T417" s="270"/>
    </row>
    <row r="418" spans="1:20" x14ac:dyDescent="0.25">
      <c r="A418" s="240"/>
      <c r="B418" s="240"/>
      <c r="C418" s="240"/>
      <c r="D418" s="240"/>
      <c r="E418" s="240"/>
      <c r="F418" s="240"/>
      <c r="G418" s="240"/>
      <c r="H418" s="269"/>
      <c r="I418" s="240"/>
      <c r="J418" s="240"/>
      <c r="K418" s="240"/>
      <c r="L418" s="240"/>
      <c r="M418" s="240"/>
      <c r="N418" s="240"/>
      <c r="O418" s="240"/>
      <c r="P418" s="273">
        <f t="shared" si="14"/>
        <v>0</v>
      </c>
      <c r="Q418" s="240"/>
      <c r="R418" s="146">
        <f t="shared" si="15"/>
        <v>0</v>
      </c>
      <c r="S418" s="240"/>
      <c r="T418" s="270"/>
    </row>
    <row r="419" spans="1:20" x14ac:dyDescent="0.25">
      <c r="A419" s="240"/>
      <c r="B419" s="240"/>
      <c r="C419" s="240"/>
      <c r="D419" s="240"/>
      <c r="E419" s="240"/>
      <c r="F419" s="240"/>
      <c r="G419" s="240"/>
      <c r="H419" s="269"/>
      <c r="I419" s="240"/>
      <c r="J419" s="240"/>
      <c r="K419" s="240"/>
      <c r="L419" s="240"/>
      <c r="M419" s="240"/>
      <c r="N419" s="240"/>
      <c r="O419" s="240"/>
      <c r="P419" s="273">
        <f t="shared" si="14"/>
        <v>0</v>
      </c>
      <c r="Q419" s="240"/>
      <c r="R419" s="146">
        <f t="shared" si="15"/>
        <v>0</v>
      </c>
      <c r="S419" s="240"/>
      <c r="T419" s="270"/>
    </row>
    <row r="420" spans="1:20" x14ac:dyDescent="0.25">
      <c r="A420" s="240"/>
      <c r="B420" s="240"/>
      <c r="C420" s="240"/>
      <c r="D420" s="240"/>
      <c r="E420" s="240"/>
      <c r="F420" s="240"/>
      <c r="G420" s="240"/>
      <c r="H420" s="269"/>
      <c r="I420" s="240"/>
      <c r="J420" s="240"/>
      <c r="K420" s="240"/>
      <c r="L420" s="240"/>
      <c r="M420" s="240"/>
      <c r="N420" s="240"/>
      <c r="O420" s="240"/>
      <c r="P420" s="273">
        <f t="shared" si="14"/>
        <v>0</v>
      </c>
      <c r="Q420" s="240"/>
      <c r="R420" s="146">
        <f t="shared" si="15"/>
        <v>0</v>
      </c>
      <c r="S420" s="240"/>
      <c r="T420" s="270"/>
    </row>
    <row r="421" spans="1:20" x14ac:dyDescent="0.25">
      <c r="A421" s="240"/>
      <c r="B421" s="240"/>
      <c r="C421" s="240"/>
      <c r="D421" s="240"/>
      <c r="E421" s="240"/>
      <c r="F421" s="240"/>
      <c r="G421" s="240"/>
      <c r="H421" s="269"/>
      <c r="I421" s="240"/>
      <c r="J421" s="240"/>
      <c r="K421" s="240"/>
      <c r="L421" s="240"/>
      <c r="M421" s="240"/>
      <c r="N421" s="240"/>
      <c r="O421" s="240"/>
      <c r="P421" s="273">
        <f t="shared" si="14"/>
        <v>0</v>
      </c>
      <c r="Q421" s="240"/>
      <c r="R421" s="146">
        <f t="shared" si="15"/>
        <v>0</v>
      </c>
      <c r="S421" s="240"/>
      <c r="T421" s="270"/>
    </row>
    <row r="422" spans="1:20" x14ac:dyDescent="0.25">
      <c r="A422" s="240"/>
      <c r="B422" s="240"/>
      <c r="C422" s="240"/>
      <c r="D422" s="240"/>
      <c r="E422" s="240"/>
      <c r="F422" s="240"/>
      <c r="G422" s="240"/>
      <c r="H422" s="269"/>
      <c r="I422" s="240"/>
      <c r="J422" s="240"/>
      <c r="K422" s="240"/>
      <c r="L422" s="240"/>
      <c r="M422" s="240"/>
      <c r="N422" s="240"/>
      <c r="O422" s="240"/>
      <c r="P422" s="273">
        <f t="shared" si="14"/>
        <v>0</v>
      </c>
      <c r="Q422" s="240"/>
      <c r="R422" s="146">
        <f t="shared" si="15"/>
        <v>0</v>
      </c>
      <c r="S422" s="240"/>
      <c r="T422" s="270"/>
    </row>
    <row r="423" spans="1:20" x14ac:dyDescent="0.25">
      <c r="A423" s="240"/>
      <c r="B423" s="240"/>
      <c r="C423" s="240"/>
      <c r="D423" s="240"/>
      <c r="E423" s="240"/>
      <c r="F423" s="240"/>
      <c r="G423" s="240"/>
      <c r="H423" s="269"/>
      <c r="I423" s="240"/>
      <c r="J423" s="240"/>
      <c r="K423" s="240"/>
      <c r="L423" s="240"/>
      <c r="M423" s="240"/>
      <c r="N423" s="240"/>
      <c r="O423" s="240"/>
      <c r="P423" s="273">
        <f t="shared" si="14"/>
        <v>0</v>
      </c>
      <c r="Q423" s="240"/>
      <c r="R423" s="146">
        <f t="shared" si="15"/>
        <v>0</v>
      </c>
      <c r="S423" s="240"/>
      <c r="T423" s="270"/>
    </row>
    <row r="424" spans="1:20" x14ac:dyDescent="0.25">
      <c r="A424" s="240"/>
      <c r="B424" s="240"/>
      <c r="C424" s="240"/>
      <c r="D424" s="240"/>
      <c r="E424" s="240"/>
      <c r="F424" s="240"/>
      <c r="G424" s="240"/>
      <c r="H424" s="269"/>
      <c r="I424" s="240"/>
      <c r="J424" s="240"/>
      <c r="K424" s="240"/>
      <c r="L424" s="240"/>
      <c r="M424" s="240"/>
      <c r="N424" s="240"/>
      <c r="O424" s="240"/>
      <c r="P424" s="273">
        <f t="shared" si="14"/>
        <v>0</v>
      </c>
      <c r="Q424" s="240"/>
      <c r="R424" s="146">
        <f t="shared" si="15"/>
        <v>0</v>
      </c>
      <c r="S424" s="240"/>
      <c r="T424" s="270"/>
    </row>
    <row r="425" spans="1:20" x14ac:dyDescent="0.25">
      <c r="A425" s="240"/>
      <c r="B425" s="240"/>
      <c r="C425" s="240"/>
      <c r="D425" s="240"/>
      <c r="E425" s="240"/>
      <c r="F425" s="240"/>
      <c r="G425" s="240"/>
      <c r="H425" s="269"/>
      <c r="I425" s="240"/>
      <c r="J425" s="240"/>
      <c r="K425" s="240"/>
      <c r="L425" s="240"/>
      <c r="M425" s="240"/>
      <c r="N425" s="240"/>
      <c r="O425" s="240"/>
      <c r="P425" s="273">
        <f t="shared" si="14"/>
        <v>0</v>
      </c>
      <c r="Q425" s="240"/>
      <c r="R425" s="146">
        <f t="shared" si="15"/>
        <v>0</v>
      </c>
      <c r="S425" s="240"/>
      <c r="T425" s="270"/>
    </row>
    <row r="426" spans="1:20" x14ac:dyDescent="0.25">
      <c r="A426" s="240"/>
      <c r="B426" s="240"/>
      <c r="C426" s="240"/>
      <c r="D426" s="240"/>
      <c r="E426" s="240"/>
      <c r="F426" s="240"/>
      <c r="G426" s="240"/>
      <c r="H426" s="269"/>
      <c r="I426" s="240"/>
      <c r="J426" s="240"/>
      <c r="K426" s="240"/>
      <c r="L426" s="240"/>
      <c r="M426" s="240"/>
      <c r="N426" s="240"/>
      <c r="O426" s="240"/>
      <c r="P426" s="273">
        <f t="shared" si="14"/>
        <v>0</v>
      </c>
      <c r="Q426" s="240"/>
      <c r="R426" s="146">
        <f t="shared" si="15"/>
        <v>0</v>
      </c>
      <c r="S426" s="240"/>
      <c r="T426" s="270"/>
    </row>
    <row r="427" spans="1:20" x14ac:dyDescent="0.25">
      <c r="A427" s="240"/>
      <c r="B427" s="240"/>
      <c r="C427" s="240"/>
      <c r="D427" s="240"/>
      <c r="E427" s="240"/>
      <c r="F427" s="240"/>
      <c r="G427" s="240"/>
      <c r="H427" s="269"/>
      <c r="I427" s="240"/>
      <c r="J427" s="240"/>
      <c r="K427" s="240"/>
      <c r="L427" s="240"/>
      <c r="M427" s="240"/>
      <c r="N427" s="240"/>
      <c r="O427" s="240"/>
      <c r="P427" s="273">
        <f t="shared" si="14"/>
        <v>0</v>
      </c>
      <c r="Q427" s="240"/>
      <c r="R427" s="146">
        <f t="shared" si="15"/>
        <v>0</v>
      </c>
      <c r="S427" s="240"/>
      <c r="T427" s="270"/>
    </row>
    <row r="428" spans="1:20" x14ac:dyDescent="0.25">
      <c r="A428" s="240"/>
      <c r="B428" s="240"/>
      <c r="C428" s="240"/>
      <c r="D428" s="240"/>
      <c r="E428" s="240"/>
      <c r="F428" s="240"/>
      <c r="G428" s="240"/>
      <c r="H428" s="269"/>
      <c r="I428" s="240"/>
      <c r="J428" s="240"/>
      <c r="K428" s="240"/>
      <c r="L428" s="240"/>
      <c r="M428" s="240"/>
      <c r="N428" s="240"/>
      <c r="O428" s="240"/>
      <c r="P428" s="273">
        <f t="shared" si="14"/>
        <v>0</v>
      </c>
      <c r="Q428" s="240"/>
      <c r="R428" s="146">
        <f t="shared" si="15"/>
        <v>0</v>
      </c>
      <c r="S428" s="240"/>
      <c r="T428" s="270"/>
    </row>
    <row r="429" spans="1:20" x14ac:dyDescent="0.25">
      <c r="A429" s="240"/>
      <c r="B429" s="240"/>
      <c r="C429" s="240"/>
      <c r="D429" s="240"/>
      <c r="E429" s="240"/>
      <c r="F429" s="240"/>
      <c r="G429" s="240"/>
      <c r="H429" s="269"/>
      <c r="I429" s="240"/>
      <c r="J429" s="240"/>
      <c r="K429" s="240"/>
      <c r="L429" s="240"/>
      <c r="M429" s="240"/>
      <c r="N429" s="240"/>
      <c r="O429" s="240"/>
      <c r="P429" s="273">
        <f t="shared" si="14"/>
        <v>0</v>
      </c>
      <c r="Q429" s="240"/>
      <c r="R429" s="146">
        <f t="shared" si="15"/>
        <v>0</v>
      </c>
      <c r="S429" s="240"/>
      <c r="T429" s="270"/>
    </row>
    <row r="430" spans="1:20" x14ac:dyDescent="0.25">
      <c r="A430" s="240"/>
      <c r="B430" s="240"/>
      <c r="C430" s="240"/>
      <c r="D430" s="240"/>
      <c r="E430" s="240"/>
      <c r="F430" s="240"/>
      <c r="G430" s="240"/>
      <c r="H430" s="269"/>
      <c r="I430" s="240"/>
      <c r="J430" s="240"/>
      <c r="K430" s="240"/>
      <c r="L430" s="240"/>
      <c r="M430" s="240"/>
      <c r="N430" s="240"/>
      <c r="O430" s="240"/>
      <c r="P430" s="273">
        <f t="shared" si="14"/>
        <v>0</v>
      </c>
      <c r="Q430" s="240"/>
      <c r="R430" s="146">
        <f t="shared" si="15"/>
        <v>0</v>
      </c>
      <c r="S430" s="240"/>
      <c r="T430" s="270"/>
    </row>
    <row r="431" spans="1:20" x14ac:dyDescent="0.25">
      <c r="A431" s="240"/>
      <c r="B431" s="240"/>
      <c r="C431" s="240"/>
      <c r="D431" s="240"/>
      <c r="E431" s="240"/>
      <c r="F431" s="240"/>
      <c r="G431" s="240"/>
      <c r="H431" s="269"/>
      <c r="I431" s="240"/>
      <c r="J431" s="240"/>
      <c r="K431" s="240"/>
      <c r="L431" s="240"/>
      <c r="M431" s="240"/>
      <c r="N431" s="240"/>
      <c r="O431" s="240"/>
      <c r="P431" s="273">
        <f t="shared" si="14"/>
        <v>0</v>
      </c>
      <c r="Q431" s="240"/>
      <c r="R431" s="146">
        <f t="shared" si="15"/>
        <v>0</v>
      </c>
      <c r="S431" s="240"/>
      <c r="T431" s="270"/>
    </row>
    <row r="432" spans="1:20" x14ac:dyDescent="0.25">
      <c r="A432" s="240"/>
      <c r="B432" s="240"/>
      <c r="C432" s="240"/>
      <c r="D432" s="240"/>
      <c r="E432" s="240"/>
      <c r="F432" s="240"/>
      <c r="G432" s="240"/>
      <c r="H432" s="269"/>
      <c r="I432" s="240"/>
      <c r="J432" s="240"/>
      <c r="K432" s="240"/>
      <c r="L432" s="240"/>
      <c r="M432" s="240"/>
      <c r="N432" s="240"/>
      <c r="O432" s="240"/>
      <c r="P432" s="273">
        <f t="shared" si="14"/>
        <v>0</v>
      </c>
      <c r="Q432" s="240"/>
      <c r="R432" s="146">
        <f t="shared" si="15"/>
        <v>0</v>
      </c>
      <c r="S432" s="240"/>
      <c r="T432" s="270"/>
    </row>
    <row r="433" spans="1:20" x14ac:dyDescent="0.25">
      <c r="A433" s="240"/>
      <c r="B433" s="240"/>
      <c r="C433" s="240"/>
      <c r="D433" s="240"/>
      <c r="E433" s="240"/>
      <c r="F433" s="240"/>
      <c r="G433" s="240"/>
      <c r="H433" s="269"/>
      <c r="I433" s="240"/>
      <c r="J433" s="240"/>
      <c r="K433" s="240"/>
      <c r="L433" s="240"/>
      <c r="M433" s="240"/>
      <c r="N433" s="240"/>
      <c r="O433" s="240"/>
      <c r="P433" s="273">
        <f t="shared" si="14"/>
        <v>0</v>
      </c>
      <c r="Q433" s="240"/>
      <c r="R433" s="146">
        <f t="shared" si="15"/>
        <v>0</v>
      </c>
      <c r="S433" s="240"/>
      <c r="T433" s="270"/>
    </row>
    <row r="434" spans="1:20" x14ac:dyDescent="0.25">
      <c r="A434" s="240"/>
      <c r="B434" s="240"/>
      <c r="C434" s="240"/>
      <c r="D434" s="240"/>
      <c r="E434" s="240"/>
      <c r="F434" s="240"/>
      <c r="G434" s="240"/>
      <c r="H434" s="269"/>
      <c r="I434" s="240"/>
      <c r="J434" s="240"/>
      <c r="K434" s="240"/>
      <c r="L434" s="240"/>
      <c r="M434" s="240"/>
      <c r="N434" s="240"/>
      <c r="O434" s="240"/>
      <c r="P434" s="273">
        <f t="shared" si="14"/>
        <v>0</v>
      </c>
      <c r="Q434" s="240"/>
      <c r="R434" s="146">
        <f t="shared" si="15"/>
        <v>0</v>
      </c>
      <c r="S434" s="240"/>
      <c r="T434" s="270"/>
    </row>
    <row r="435" spans="1:20" x14ac:dyDescent="0.25">
      <c r="A435" s="240"/>
      <c r="B435" s="240"/>
      <c r="C435" s="240"/>
      <c r="D435" s="240"/>
      <c r="E435" s="240"/>
      <c r="F435" s="240"/>
      <c r="G435" s="240"/>
      <c r="H435" s="269"/>
      <c r="I435" s="240"/>
      <c r="J435" s="240"/>
      <c r="K435" s="240"/>
      <c r="L435" s="240"/>
      <c r="M435" s="240"/>
      <c r="N435" s="240"/>
      <c r="O435" s="240"/>
      <c r="P435" s="273">
        <f t="shared" si="14"/>
        <v>0</v>
      </c>
      <c r="Q435" s="240"/>
      <c r="R435" s="146">
        <f t="shared" si="15"/>
        <v>0</v>
      </c>
      <c r="S435" s="240"/>
      <c r="T435" s="270"/>
    </row>
    <row r="436" spans="1:20" x14ac:dyDescent="0.25">
      <c r="A436" s="240"/>
      <c r="B436" s="240"/>
      <c r="C436" s="240"/>
      <c r="D436" s="240"/>
      <c r="E436" s="240"/>
      <c r="F436" s="240"/>
      <c r="G436" s="240"/>
      <c r="H436" s="269"/>
      <c r="I436" s="240"/>
      <c r="J436" s="240"/>
      <c r="K436" s="240"/>
      <c r="L436" s="240"/>
      <c r="M436" s="240"/>
      <c r="N436" s="240"/>
      <c r="O436" s="240"/>
      <c r="P436" s="273">
        <f t="shared" si="14"/>
        <v>0</v>
      </c>
      <c r="Q436" s="240"/>
      <c r="R436" s="146">
        <f t="shared" si="15"/>
        <v>0</v>
      </c>
      <c r="S436" s="240"/>
      <c r="T436" s="270"/>
    </row>
    <row r="437" spans="1:20" x14ac:dyDescent="0.25">
      <c r="A437" s="240"/>
      <c r="B437" s="240"/>
      <c r="C437" s="240"/>
      <c r="D437" s="240"/>
      <c r="E437" s="240"/>
      <c r="F437" s="240"/>
      <c r="G437" s="240"/>
      <c r="H437" s="269"/>
      <c r="I437" s="240"/>
      <c r="J437" s="240"/>
      <c r="K437" s="240"/>
      <c r="L437" s="240"/>
      <c r="M437" s="240"/>
      <c r="N437" s="240"/>
      <c r="O437" s="240"/>
      <c r="P437" s="273">
        <f t="shared" si="14"/>
        <v>0</v>
      </c>
      <c r="Q437" s="240"/>
      <c r="R437" s="146">
        <f t="shared" si="15"/>
        <v>0</v>
      </c>
      <c r="S437" s="240"/>
      <c r="T437" s="270"/>
    </row>
    <row r="438" spans="1:20" x14ac:dyDescent="0.25">
      <c r="A438" s="240"/>
      <c r="B438" s="240"/>
      <c r="C438" s="240"/>
      <c r="D438" s="240"/>
      <c r="E438" s="240"/>
      <c r="F438" s="240"/>
      <c r="G438" s="240"/>
      <c r="H438" s="269"/>
      <c r="I438" s="240"/>
      <c r="J438" s="240"/>
      <c r="K438" s="240"/>
      <c r="L438" s="240"/>
      <c r="M438" s="240"/>
      <c r="N438" s="240"/>
      <c r="O438" s="240"/>
      <c r="P438" s="273">
        <f t="shared" si="14"/>
        <v>0</v>
      </c>
      <c r="Q438" s="240"/>
      <c r="R438" s="146">
        <f t="shared" si="15"/>
        <v>0</v>
      </c>
      <c r="S438" s="240"/>
      <c r="T438" s="270"/>
    </row>
    <row r="439" spans="1:20" x14ac:dyDescent="0.25">
      <c r="A439" s="240"/>
      <c r="B439" s="240"/>
      <c r="C439" s="240"/>
      <c r="D439" s="240"/>
      <c r="E439" s="240"/>
      <c r="F439" s="240"/>
      <c r="G439" s="240"/>
      <c r="H439" s="269"/>
      <c r="I439" s="240"/>
      <c r="J439" s="240"/>
      <c r="K439" s="240"/>
      <c r="L439" s="240"/>
      <c r="M439" s="240"/>
      <c r="N439" s="240"/>
      <c r="O439" s="240"/>
      <c r="P439" s="273">
        <f t="shared" si="14"/>
        <v>0</v>
      </c>
      <c r="Q439" s="240"/>
      <c r="R439" s="146">
        <f t="shared" si="15"/>
        <v>0</v>
      </c>
      <c r="S439" s="240"/>
      <c r="T439" s="270"/>
    </row>
    <row r="440" spans="1:20" x14ac:dyDescent="0.25">
      <c r="A440" s="240"/>
      <c r="B440" s="240"/>
      <c r="C440" s="240"/>
      <c r="D440" s="240"/>
      <c r="E440" s="240"/>
      <c r="F440" s="240"/>
      <c r="G440" s="240"/>
      <c r="H440" s="269"/>
      <c r="I440" s="240"/>
      <c r="J440" s="240"/>
      <c r="K440" s="240"/>
      <c r="L440" s="240"/>
      <c r="M440" s="240"/>
      <c r="N440" s="240"/>
      <c r="O440" s="240"/>
      <c r="P440" s="273">
        <f t="shared" si="14"/>
        <v>0</v>
      </c>
      <c r="Q440" s="240"/>
      <c r="R440" s="146">
        <f t="shared" si="15"/>
        <v>0</v>
      </c>
      <c r="S440" s="240"/>
      <c r="T440" s="270"/>
    </row>
    <row r="441" spans="1:20" x14ac:dyDescent="0.25">
      <c r="A441" s="240"/>
      <c r="B441" s="240"/>
      <c r="C441" s="240"/>
      <c r="D441" s="240"/>
      <c r="E441" s="240"/>
      <c r="F441" s="240"/>
      <c r="G441" s="240"/>
      <c r="H441" s="269"/>
      <c r="I441" s="240"/>
      <c r="J441" s="240"/>
      <c r="K441" s="240"/>
      <c r="L441" s="240"/>
      <c r="M441" s="240"/>
      <c r="N441" s="240"/>
      <c r="O441" s="240"/>
      <c r="P441" s="273">
        <f t="shared" si="14"/>
        <v>0</v>
      </c>
      <c r="Q441" s="240"/>
      <c r="R441" s="146">
        <f t="shared" si="15"/>
        <v>0</v>
      </c>
      <c r="S441" s="240"/>
      <c r="T441" s="270"/>
    </row>
    <row r="442" spans="1:20" x14ac:dyDescent="0.25">
      <c r="A442" s="240"/>
      <c r="B442" s="240"/>
      <c r="C442" s="240"/>
      <c r="D442" s="240"/>
      <c r="E442" s="240"/>
      <c r="F442" s="240"/>
      <c r="G442" s="240"/>
      <c r="H442" s="269"/>
      <c r="I442" s="240"/>
      <c r="J442" s="240"/>
      <c r="K442" s="240"/>
      <c r="L442" s="240"/>
      <c r="M442" s="240"/>
      <c r="N442" s="240"/>
      <c r="O442" s="240"/>
      <c r="P442" s="273">
        <f t="shared" si="14"/>
        <v>0</v>
      </c>
      <c r="Q442" s="240"/>
      <c r="R442" s="146">
        <f t="shared" si="15"/>
        <v>0</v>
      </c>
      <c r="S442" s="240"/>
      <c r="T442" s="270"/>
    </row>
    <row r="443" spans="1:20" x14ac:dyDescent="0.25">
      <c r="A443" s="240"/>
      <c r="B443" s="240"/>
      <c r="C443" s="240"/>
      <c r="D443" s="240"/>
      <c r="E443" s="240"/>
      <c r="F443" s="240"/>
      <c r="G443" s="240"/>
      <c r="H443" s="269"/>
      <c r="I443" s="240"/>
      <c r="J443" s="240"/>
      <c r="K443" s="240"/>
      <c r="L443" s="240"/>
      <c r="M443" s="240"/>
      <c r="N443" s="240"/>
      <c r="O443" s="240"/>
      <c r="P443" s="273">
        <f t="shared" si="14"/>
        <v>0</v>
      </c>
      <c r="Q443" s="240"/>
      <c r="R443" s="146">
        <f t="shared" si="15"/>
        <v>0</v>
      </c>
      <c r="S443" s="240"/>
      <c r="T443" s="270"/>
    </row>
    <row r="444" spans="1:20" x14ac:dyDescent="0.25">
      <c r="A444" s="240"/>
      <c r="B444" s="240"/>
      <c r="C444" s="240"/>
      <c r="D444" s="240"/>
      <c r="E444" s="240"/>
      <c r="F444" s="240"/>
      <c r="G444" s="240"/>
      <c r="H444" s="269"/>
      <c r="I444" s="240"/>
      <c r="J444" s="240"/>
      <c r="K444" s="240"/>
      <c r="L444" s="240"/>
      <c r="M444" s="240"/>
      <c r="N444" s="240"/>
      <c r="O444" s="240"/>
      <c r="P444" s="273">
        <f t="shared" si="14"/>
        <v>0</v>
      </c>
      <c r="Q444" s="240"/>
      <c r="R444" s="146">
        <f t="shared" si="15"/>
        <v>0</v>
      </c>
      <c r="S444" s="240"/>
      <c r="T444" s="270"/>
    </row>
    <row r="445" spans="1:20" x14ac:dyDescent="0.25">
      <c r="A445" s="240"/>
      <c r="B445" s="240"/>
      <c r="C445" s="240"/>
      <c r="D445" s="240"/>
      <c r="E445" s="240"/>
      <c r="F445" s="240"/>
      <c r="G445" s="240"/>
      <c r="H445" s="269"/>
      <c r="I445" s="240"/>
      <c r="J445" s="240"/>
      <c r="K445" s="240"/>
      <c r="L445" s="240"/>
      <c r="M445" s="240"/>
      <c r="N445" s="240"/>
      <c r="O445" s="240"/>
      <c r="P445" s="273">
        <f t="shared" si="14"/>
        <v>0</v>
      </c>
      <c r="Q445" s="240"/>
      <c r="R445" s="146">
        <f t="shared" si="15"/>
        <v>0</v>
      </c>
      <c r="S445" s="240"/>
      <c r="T445" s="270"/>
    </row>
    <row r="446" spans="1:20" x14ac:dyDescent="0.25">
      <c r="A446" s="240"/>
      <c r="B446" s="240"/>
      <c r="C446" s="240"/>
      <c r="D446" s="240"/>
      <c r="E446" s="240"/>
      <c r="F446" s="240"/>
      <c r="G446" s="240"/>
      <c r="H446" s="269"/>
      <c r="I446" s="240"/>
      <c r="J446" s="240"/>
      <c r="K446" s="240"/>
      <c r="L446" s="240"/>
      <c r="M446" s="240"/>
      <c r="N446" s="240"/>
      <c r="O446" s="240"/>
      <c r="P446" s="273">
        <f t="shared" si="14"/>
        <v>0</v>
      </c>
      <c r="Q446" s="240"/>
      <c r="R446" s="146">
        <f t="shared" si="15"/>
        <v>0</v>
      </c>
      <c r="S446" s="240"/>
      <c r="T446" s="270"/>
    </row>
    <row r="447" spans="1:20" x14ac:dyDescent="0.25">
      <c r="A447" s="240"/>
      <c r="B447" s="240"/>
      <c r="C447" s="240"/>
      <c r="D447" s="240"/>
      <c r="E447" s="240"/>
      <c r="F447" s="240"/>
      <c r="G447" s="240"/>
      <c r="H447" s="269"/>
      <c r="I447" s="240"/>
      <c r="J447" s="240"/>
      <c r="K447" s="240"/>
      <c r="L447" s="240"/>
      <c r="M447" s="240"/>
      <c r="N447" s="240"/>
      <c r="O447" s="240"/>
      <c r="P447" s="273">
        <f t="shared" si="14"/>
        <v>0</v>
      </c>
      <c r="Q447" s="240"/>
      <c r="R447" s="146">
        <f t="shared" si="15"/>
        <v>0</v>
      </c>
      <c r="S447" s="240"/>
      <c r="T447" s="270"/>
    </row>
    <row r="448" spans="1:20" x14ac:dyDescent="0.25">
      <c r="A448" s="240"/>
      <c r="B448" s="240"/>
      <c r="C448" s="240"/>
      <c r="D448" s="240"/>
      <c r="E448" s="240"/>
      <c r="F448" s="240"/>
      <c r="G448" s="240"/>
      <c r="H448" s="269"/>
      <c r="I448" s="240"/>
      <c r="J448" s="240"/>
      <c r="K448" s="240"/>
      <c r="L448" s="240"/>
      <c r="M448" s="240"/>
      <c r="N448" s="240"/>
      <c r="O448" s="240"/>
      <c r="P448" s="273">
        <f t="shared" si="14"/>
        <v>0</v>
      </c>
      <c r="Q448" s="240"/>
      <c r="R448" s="146">
        <f t="shared" si="15"/>
        <v>0</v>
      </c>
      <c r="S448" s="240"/>
      <c r="T448" s="270"/>
    </row>
    <row r="449" spans="1:20" x14ac:dyDescent="0.25">
      <c r="A449" s="240"/>
      <c r="B449" s="240"/>
      <c r="C449" s="240"/>
      <c r="D449" s="240"/>
      <c r="E449" s="240"/>
      <c r="F449" s="240"/>
      <c r="G449" s="240"/>
      <c r="H449" s="269"/>
      <c r="I449" s="240"/>
      <c r="J449" s="240"/>
      <c r="K449" s="240"/>
      <c r="L449" s="240"/>
      <c r="M449" s="240"/>
      <c r="N449" s="240"/>
      <c r="O449" s="240"/>
      <c r="P449" s="273">
        <f t="shared" si="14"/>
        <v>0</v>
      </c>
      <c r="Q449" s="240"/>
      <c r="R449" s="146">
        <f t="shared" si="15"/>
        <v>0</v>
      </c>
      <c r="S449" s="240"/>
      <c r="T449" s="270"/>
    </row>
    <row r="450" spans="1:20" x14ac:dyDescent="0.25">
      <c r="A450" s="240"/>
      <c r="B450" s="240"/>
      <c r="C450" s="240"/>
      <c r="D450" s="240"/>
      <c r="E450" s="240"/>
      <c r="F450" s="240"/>
      <c r="G450" s="240"/>
      <c r="H450" s="269"/>
      <c r="I450" s="240"/>
      <c r="J450" s="240"/>
      <c r="K450" s="240"/>
      <c r="L450" s="240"/>
      <c r="M450" s="240"/>
      <c r="N450" s="240"/>
      <c r="O450" s="240"/>
      <c r="P450" s="273">
        <f t="shared" si="14"/>
        <v>0</v>
      </c>
      <c r="Q450" s="240"/>
      <c r="R450" s="146">
        <f t="shared" si="15"/>
        <v>0</v>
      </c>
      <c r="S450" s="240"/>
      <c r="T450" s="270"/>
    </row>
    <row r="451" spans="1:20" x14ac:dyDescent="0.25">
      <c r="A451" s="240"/>
      <c r="B451" s="240"/>
      <c r="C451" s="240"/>
      <c r="D451" s="240"/>
      <c r="E451" s="240"/>
      <c r="F451" s="240"/>
      <c r="G451" s="240"/>
      <c r="H451" s="269"/>
      <c r="I451" s="240"/>
      <c r="J451" s="240"/>
      <c r="K451" s="240"/>
      <c r="L451" s="240"/>
      <c r="M451" s="240"/>
      <c r="N451" s="240"/>
      <c r="O451" s="240"/>
      <c r="P451" s="273">
        <f t="shared" si="14"/>
        <v>0</v>
      </c>
      <c r="Q451" s="240"/>
      <c r="R451" s="146">
        <f t="shared" si="15"/>
        <v>0</v>
      </c>
      <c r="S451" s="240"/>
      <c r="T451" s="270"/>
    </row>
    <row r="452" spans="1:20" x14ac:dyDescent="0.25">
      <c r="A452" s="240"/>
      <c r="B452" s="240"/>
      <c r="C452" s="240"/>
      <c r="D452" s="240"/>
      <c r="E452" s="240"/>
      <c r="F452" s="240"/>
      <c r="G452" s="240"/>
      <c r="H452" s="269"/>
      <c r="I452" s="240"/>
      <c r="J452" s="240"/>
      <c r="K452" s="240"/>
      <c r="L452" s="240"/>
      <c r="M452" s="240"/>
      <c r="N452" s="240"/>
      <c r="O452" s="240"/>
      <c r="P452" s="273">
        <f t="shared" si="14"/>
        <v>0</v>
      </c>
      <c r="Q452" s="240"/>
      <c r="R452" s="146">
        <f t="shared" si="15"/>
        <v>0</v>
      </c>
      <c r="S452" s="240"/>
      <c r="T452" s="270"/>
    </row>
    <row r="453" spans="1:20" x14ac:dyDescent="0.25">
      <c r="A453" s="240"/>
      <c r="B453" s="240"/>
      <c r="C453" s="240"/>
      <c r="D453" s="240"/>
      <c r="E453" s="240"/>
      <c r="F453" s="240"/>
      <c r="G453" s="240"/>
      <c r="H453" s="269"/>
      <c r="I453" s="240"/>
      <c r="J453" s="240"/>
      <c r="K453" s="240"/>
      <c r="L453" s="240"/>
      <c r="M453" s="240"/>
      <c r="N453" s="240"/>
      <c r="O453" s="240"/>
      <c r="P453" s="273">
        <f t="shared" si="14"/>
        <v>0</v>
      </c>
      <c r="Q453" s="240"/>
      <c r="R453" s="146">
        <f t="shared" si="15"/>
        <v>0</v>
      </c>
      <c r="S453" s="240"/>
      <c r="T453" s="270"/>
    </row>
    <row r="454" spans="1:20" x14ac:dyDescent="0.25">
      <c r="A454" s="240"/>
      <c r="B454" s="240"/>
      <c r="C454" s="240"/>
      <c r="D454" s="240"/>
      <c r="E454" s="240"/>
      <c r="F454" s="240"/>
      <c r="G454" s="240"/>
      <c r="H454" s="269"/>
      <c r="I454" s="240"/>
      <c r="J454" s="240"/>
      <c r="K454" s="240"/>
      <c r="L454" s="240"/>
      <c r="M454" s="240"/>
      <c r="N454" s="240"/>
      <c r="O454" s="240"/>
      <c r="P454" s="273">
        <f t="shared" si="14"/>
        <v>0</v>
      </c>
      <c r="Q454" s="240"/>
      <c r="R454" s="146">
        <f t="shared" si="15"/>
        <v>0</v>
      </c>
      <c r="S454" s="240"/>
      <c r="T454" s="270"/>
    </row>
    <row r="455" spans="1:20" x14ac:dyDescent="0.25">
      <c r="A455" s="240"/>
      <c r="B455" s="240"/>
      <c r="C455" s="240"/>
      <c r="D455" s="240"/>
      <c r="E455" s="240"/>
      <c r="F455" s="240"/>
      <c r="G455" s="240"/>
      <c r="H455" s="269"/>
      <c r="I455" s="240"/>
      <c r="J455" s="240"/>
      <c r="K455" s="240"/>
      <c r="L455" s="240"/>
      <c r="M455" s="240"/>
      <c r="N455" s="240"/>
      <c r="O455" s="240"/>
      <c r="P455" s="273">
        <f t="shared" si="14"/>
        <v>0</v>
      </c>
      <c r="Q455" s="240"/>
      <c r="R455" s="146">
        <f t="shared" si="15"/>
        <v>0</v>
      </c>
      <c r="S455" s="240"/>
      <c r="T455" s="270"/>
    </row>
    <row r="456" spans="1:20" x14ac:dyDescent="0.25">
      <c r="A456" s="240"/>
      <c r="B456" s="240"/>
      <c r="C456" s="240"/>
      <c r="D456" s="240"/>
      <c r="E456" s="240"/>
      <c r="F456" s="240"/>
      <c r="G456" s="240"/>
      <c r="H456" s="269"/>
      <c r="I456" s="240"/>
      <c r="J456" s="240"/>
      <c r="K456" s="240"/>
      <c r="L456" s="240"/>
      <c r="M456" s="240"/>
      <c r="N456" s="240"/>
      <c r="O456" s="240"/>
      <c r="P456" s="273">
        <f t="shared" si="14"/>
        <v>0</v>
      </c>
      <c r="Q456" s="240"/>
      <c r="R456" s="146">
        <f t="shared" si="15"/>
        <v>0</v>
      </c>
      <c r="S456" s="240"/>
      <c r="T456" s="270"/>
    </row>
    <row r="457" spans="1:20" x14ac:dyDescent="0.25">
      <c r="A457" s="240"/>
      <c r="B457" s="240"/>
      <c r="C457" s="240"/>
      <c r="D457" s="240"/>
      <c r="E457" s="240"/>
      <c r="F457" s="240"/>
      <c r="G457" s="240"/>
      <c r="H457" s="269"/>
      <c r="I457" s="240"/>
      <c r="J457" s="240"/>
      <c r="K457" s="240"/>
      <c r="L457" s="240"/>
      <c r="M457" s="240"/>
      <c r="N457" s="240"/>
      <c r="O457" s="240"/>
      <c r="P457" s="273">
        <f t="shared" si="14"/>
        <v>0</v>
      </c>
      <c r="Q457" s="240"/>
      <c r="R457" s="146">
        <f t="shared" si="15"/>
        <v>0</v>
      </c>
      <c r="S457" s="240"/>
      <c r="T457" s="270"/>
    </row>
    <row r="458" spans="1:20" x14ac:dyDescent="0.25">
      <c r="A458" s="240"/>
      <c r="B458" s="240"/>
      <c r="C458" s="240"/>
      <c r="D458" s="240"/>
      <c r="E458" s="240"/>
      <c r="F458" s="240"/>
      <c r="G458" s="240"/>
      <c r="H458" s="269"/>
      <c r="I458" s="240"/>
      <c r="J458" s="240"/>
      <c r="K458" s="240"/>
      <c r="L458" s="240"/>
      <c r="M458" s="240"/>
      <c r="N458" s="240"/>
      <c r="O458" s="240"/>
      <c r="P458" s="273">
        <f t="shared" si="14"/>
        <v>0</v>
      </c>
      <c r="Q458" s="240"/>
      <c r="R458" s="146">
        <f t="shared" si="15"/>
        <v>0</v>
      </c>
      <c r="S458" s="240"/>
      <c r="T458" s="270"/>
    </row>
    <row r="459" spans="1:20" x14ac:dyDescent="0.25">
      <c r="A459" s="240"/>
      <c r="B459" s="240"/>
      <c r="C459" s="240"/>
      <c r="D459" s="240"/>
      <c r="E459" s="240"/>
      <c r="F459" s="240"/>
      <c r="G459" s="240"/>
      <c r="H459" s="269"/>
      <c r="I459" s="240"/>
      <c r="J459" s="240"/>
      <c r="K459" s="240"/>
      <c r="L459" s="240"/>
      <c r="M459" s="240"/>
      <c r="N459" s="240"/>
      <c r="O459" s="240"/>
      <c r="P459" s="273">
        <f t="shared" si="14"/>
        <v>0</v>
      </c>
      <c r="Q459" s="240"/>
      <c r="R459" s="146">
        <f t="shared" si="15"/>
        <v>0</v>
      </c>
      <c r="S459" s="240"/>
      <c r="T459" s="270"/>
    </row>
    <row r="460" spans="1:20" x14ac:dyDescent="0.25">
      <c r="A460" s="240"/>
      <c r="B460" s="240"/>
      <c r="C460" s="240"/>
      <c r="D460" s="240"/>
      <c r="E460" s="240"/>
      <c r="F460" s="240"/>
      <c r="G460" s="240"/>
      <c r="H460" s="269"/>
      <c r="I460" s="240"/>
      <c r="J460" s="240"/>
      <c r="K460" s="240"/>
      <c r="L460" s="240"/>
      <c r="M460" s="240"/>
      <c r="N460" s="240"/>
      <c r="O460" s="240"/>
      <c r="P460" s="273">
        <f t="shared" si="14"/>
        <v>0</v>
      </c>
      <c r="Q460" s="240"/>
      <c r="R460" s="146">
        <f t="shared" si="15"/>
        <v>0</v>
      </c>
      <c r="S460" s="240"/>
      <c r="T460" s="270"/>
    </row>
    <row r="461" spans="1:20" x14ac:dyDescent="0.25">
      <c r="A461" s="240"/>
      <c r="B461" s="240"/>
      <c r="C461" s="240"/>
      <c r="D461" s="240"/>
      <c r="E461" s="240"/>
      <c r="F461" s="240"/>
      <c r="G461" s="240"/>
      <c r="H461" s="269"/>
      <c r="I461" s="240"/>
      <c r="J461" s="240"/>
      <c r="K461" s="240"/>
      <c r="L461" s="240"/>
      <c r="M461" s="240"/>
      <c r="N461" s="240"/>
      <c r="O461" s="240"/>
      <c r="P461" s="273">
        <f t="shared" ref="P461:P499" si="16">SUM(I461:O461)</f>
        <v>0</v>
      </c>
      <c r="Q461" s="240"/>
      <c r="R461" s="146">
        <f t="shared" si="15"/>
        <v>0</v>
      </c>
      <c r="S461" s="240"/>
      <c r="T461" s="270"/>
    </row>
    <row r="462" spans="1:20" x14ac:dyDescent="0.25">
      <c r="A462" s="240"/>
      <c r="B462" s="240"/>
      <c r="C462" s="240"/>
      <c r="D462" s="240"/>
      <c r="E462" s="240"/>
      <c r="F462" s="240"/>
      <c r="G462" s="240"/>
      <c r="H462" s="269"/>
      <c r="I462" s="240"/>
      <c r="J462" s="240"/>
      <c r="K462" s="240"/>
      <c r="L462" s="240"/>
      <c r="M462" s="240"/>
      <c r="N462" s="240"/>
      <c r="O462" s="240"/>
      <c r="P462" s="273">
        <f t="shared" si="16"/>
        <v>0</v>
      </c>
      <c r="Q462" s="240"/>
      <c r="R462" s="146">
        <f t="shared" si="15"/>
        <v>0</v>
      </c>
      <c r="S462" s="240"/>
      <c r="T462" s="270"/>
    </row>
    <row r="463" spans="1:20" x14ac:dyDescent="0.25">
      <c r="A463" s="240"/>
      <c r="B463" s="240"/>
      <c r="C463" s="240"/>
      <c r="D463" s="240"/>
      <c r="E463" s="240"/>
      <c r="F463" s="240"/>
      <c r="G463" s="240"/>
      <c r="H463" s="269"/>
      <c r="I463" s="240"/>
      <c r="J463" s="240"/>
      <c r="K463" s="240"/>
      <c r="L463" s="240"/>
      <c r="M463" s="240"/>
      <c r="N463" s="240"/>
      <c r="O463" s="240"/>
      <c r="P463" s="273">
        <f t="shared" si="16"/>
        <v>0</v>
      </c>
      <c r="Q463" s="240"/>
      <c r="R463" s="146">
        <f t="shared" si="15"/>
        <v>0</v>
      </c>
      <c r="S463" s="240"/>
      <c r="T463" s="270"/>
    </row>
    <row r="464" spans="1:20" x14ac:dyDescent="0.25">
      <c r="A464" s="240"/>
      <c r="B464" s="240"/>
      <c r="C464" s="240"/>
      <c r="D464" s="240"/>
      <c r="E464" s="240"/>
      <c r="F464" s="240"/>
      <c r="G464" s="240"/>
      <c r="H464" s="269"/>
      <c r="I464" s="240"/>
      <c r="J464" s="240"/>
      <c r="K464" s="240"/>
      <c r="L464" s="240"/>
      <c r="M464" s="240"/>
      <c r="N464" s="240"/>
      <c r="O464" s="240"/>
      <c r="P464" s="273">
        <f t="shared" si="16"/>
        <v>0</v>
      </c>
      <c r="Q464" s="240"/>
      <c r="R464" s="146">
        <f t="shared" si="15"/>
        <v>0</v>
      </c>
      <c r="S464" s="240"/>
      <c r="T464" s="270"/>
    </row>
    <row r="465" spans="1:20" x14ac:dyDescent="0.25">
      <c r="A465" s="240"/>
      <c r="B465" s="240"/>
      <c r="C465" s="240"/>
      <c r="D465" s="240"/>
      <c r="E465" s="240"/>
      <c r="F465" s="240"/>
      <c r="G465" s="240"/>
      <c r="H465" s="269"/>
      <c r="I465" s="240"/>
      <c r="J465" s="240"/>
      <c r="K465" s="240"/>
      <c r="L465" s="240"/>
      <c r="M465" s="240"/>
      <c r="N465" s="240"/>
      <c r="O465" s="240"/>
      <c r="P465" s="273">
        <f t="shared" si="16"/>
        <v>0</v>
      </c>
      <c r="Q465" s="240"/>
      <c r="R465" s="146">
        <f t="shared" si="15"/>
        <v>0</v>
      </c>
      <c r="S465" s="240"/>
      <c r="T465" s="270"/>
    </row>
    <row r="466" spans="1:20" x14ac:dyDescent="0.25">
      <c r="A466" s="240"/>
      <c r="B466" s="240"/>
      <c r="C466" s="240"/>
      <c r="D466" s="240"/>
      <c r="E466" s="240"/>
      <c r="F466" s="240"/>
      <c r="G466" s="240"/>
      <c r="H466" s="269"/>
      <c r="I466" s="240"/>
      <c r="J466" s="240"/>
      <c r="K466" s="240"/>
      <c r="L466" s="240"/>
      <c r="M466" s="240"/>
      <c r="N466" s="240"/>
      <c r="O466" s="240"/>
      <c r="P466" s="273">
        <f t="shared" si="16"/>
        <v>0</v>
      </c>
      <c r="Q466" s="240"/>
      <c r="R466" s="146">
        <f t="shared" si="15"/>
        <v>0</v>
      </c>
      <c r="S466" s="240"/>
      <c r="T466" s="270"/>
    </row>
    <row r="467" spans="1:20" x14ac:dyDescent="0.25">
      <c r="A467" s="240"/>
      <c r="B467" s="240"/>
      <c r="C467" s="240"/>
      <c r="D467" s="240"/>
      <c r="E467" s="240"/>
      <c r="F467" s="240"/>
      <c r="G467" s="240"/>
      <c r="H467" s="269"/>
      <c r="I467" s="240"/>
      <c r="J467" s="240"/>
      <c r="K467" s="240"/>
      <c r="L467" s="240"/>
      <c r="M467" s="240"/>
      <c r="N467" s="240"/>
      <c r="O467" s="240"/>
      <c r="P467" s="273">
        <f t="shared" si="16"/>
        <v>0</v>
      </c>
      <c r="Q467" s="240"/>
      <c r="R467" s="146">
        <f t="shared" si="15"/>
        <v>0</v>
      </c>
      <c r="S467" s="240"/>
      <c r="T467" s="270"/>
    </row>
    <row r="468" spans="1:20" x14ac:dyDescent="0.25">
      <c r="A468" s="240"/>
      <c r="B468" s="240"/>
      <c r="C468" s="240"/>
      <c r="D468" s="240"/>
      <c r="E468" s="240"/>
      <c r="F468" s="240"/>
      <c r="G468" s="240"/>
      <c r="H468" s="269"/>
      <c r="I468" s="240"/>
      <c r="J468" s="240"/>
      <c r="K468" s="240"/>
      <c r="L468" s="240"/>
      <c r="M468" s="240"/>
      <c r="N468" s="240"/>
      <c r="O468" s="240"/>
      <c r="P468" s="273">
        <f t="shared" si="16"/>
        <v>0</v>
      </c>
      <c r="Q468" s="240"/>
      <c r="R468" s="146">
        <f t="shared" si="15"/>
        <v>0</v>
      </c>
      <c r="S468" s="240"/>
      <c r="T468" s="270"/>
    </row>
    <row r="469" spans="1:20" x14ac:dyDescent="0.25">
      <c r="A469" s="240"/>
      <c r="B469" s="240"/>
      <c r="C469" s="240"/>
      <c r="D469" s="240"/>
      <c r="E469" s="240"/>
      <c r="F469" s="240"/>
      <c r="G469" s="240"/>
      <c r="H469" s="269"/>
      <c r="I469" s="240"/>
      <c r="J469" s="240"/>
      <c r="K469" s="240"/>
      <c r="L469" s="240"/>
      <c r="M469" s="240"/>
      <c r="N469" s="240"/>
      <c r="O469" s="240"/>
      <c r="P469" s="273">
        <f t="shared" si="16"/>
        <v>0</v>
      </c>
      <c r="Q469" s="240"/>
      <c r="R469" s="146">
        <f t="shared" si="15"/>
        <v>0</v>
      </c>
      <c r="S469" s="240"/>
      <c r="T469" s="270"/>
    </row>
    <row r="470" spans="1:20" x14ac:dyDescent="0.25">
      <c r="A470" s="240"/>
      <c r="B470" s="240"/>
      <c r="C470" s="240"/>
      <c r="D470" s="240"/>
      <c r="E470" s="240"/>
      <c r="F470" s="240"/>
      <c r="G470" s="240"/>
      <c r="H470" s="269"/>
      <c r="I470" s="240"/>
      <c r="J470" s="240"/>
      <c r="K470" s="240"/>
      <c r="L470" s="240"/>
      <c r="M470" s="240"/>
      <c r="N470" s="240"/>
      <c r="O470" s="240"/>
      <c r="P470" s="273">
        <f t="shared" si="16"/>
        <v>0</v>
      </c>
      <c r="Q470" s="240"/>
      <c r="R470" s="146">
        <f t="shared" si="15"/>
        <v>0</v>
      </c>
      <c r="S470" s="240"/>
      <c r="T470" s="270"/>
    </row>
    <row r="471" spans="1:20" x14ac:dyDescent="0.25">
      <c r="A471" s="240"/>
      <c r="B471" s="240"/>
      <c r="C471" s="240"/>
      <c r="D471" s="240"/>
      <c r="E471" s="240"/>
      <c r="F471" s="240"/>
      <c r="G471" s="240"/>
      <c r="H471" s="269"/>
      <c r="I471" s="240"/>
      <c r="J471" s="240"/>
      <c r="K471" s="240"/>
      <c r="L471" s="240"/>
      <c r="M471" s="240"/>
      <c r="N471" s="240"/>
      <c r="O471" s="240"/>
      <c r="P471" s="273">
        <f t="shared" si="16"/>
        <v>0</v>
      </c>
      <c r="Q471" s="240"/>
      <c r="R471" s="146">
        <f t="shared" si="15"/>
        <v>0</v>
      </c>
      <c r="S471" s="240"/>
      <c r="T471" s="270"/>
    </row>
    <row r="472" spans="1:20" x14ac:dyDescent="0.25">
      <c r="A472" s="240"/>
      <c r="B472" s="240"/>
      <c r="C472" s="240"/>
      <c r="D472" s="240"/>
      <c r="E472" s="240"/>
      <c r="F472" s="240"/>
      <c r="G472" s="240"/>
      <c r="H472" s="269"/>
      <c r="I472" s="240"/>
      <c r="J472" s="240"/>
      <c r="K472" s="240"/>
      <c r="L472" s="240"/>
      <c r="M472" s="240"/>
      <c r="N472" s="240"/>
      <c r="O472" s="240"/>
      <c r="P472" s="273">
        <f t="shared" si="16"/>
        <v>0</v>
      </c>
      <c r="Q472" s="240"/>
      <c r="R472" s="146">
        <f t="shared" si="15"/>
        <v>0</v>
      </c>
      <c r="S472" s="240"/>
      <c r="T472" s="270"/>
    </row>
    <row r="473" spans="1:20" x14ac:dyDescent="0.25">
      <c r="A473" s="240"/>
      <c r="B473" s="240"/>
      <c r="C473" s="240"/>
      <c r="D473" s="240"/>
      <c r="E473" s="240"/>
      <c r="F473" s="240"/>
      <c r="G473" s="240"/>
      <c r="H473" s="269"/>
      <c r="I473" s="240"/>
      <c r="J473" s="240"/>
      <c r="K473" s="240"/>
      <c r="L473" s="240"/>
      <c r="M473" s="240"/>
      <c r="N473" s="240"/>
      <c r="O473" s="240"/>
      <c r="P473" s="273">
        <f t="shared" si="16"/>
        <v>0</v>
      </c>
      <c r="Q473" s="240"/>
      <c r="R473" s="146">
        <f t="shared" si="15"/>
        <v>0</v>
      </c>
      <c r="S473" s="240"/>
      <c r="T473" s="270"/>
    </row>
    <row r="474" spans="1:20" x14ac:dyDescent="0.25">
      <c r="A474" s="240"/>
      <c r="B474" s="240"/>
      <c r="C474" s="240"/>
      <c r="D474" s="240"/>
      <c r="E474" s="240"/>
      <c r="F474" s="240"/>
      <c r="G474" s="240"/>
      <c r="H474" s="269"/>
      <c r="I474" s="240"/>
      <c r="J474" s="240"/>
      <c r="K474" s="240"/>
      <c r="L474" s="240"/>
      <c r="M474" s="240"/>
      <c r="N474" s="240"/>
      <c r="O474" s="240"/>
      <c r="P474" s="273">
        <f t="shared" si="16"/>
        <v>0</v>
      </c>
      <c r="Q474" s="240"/>
      <c r="R474" s="146">
        <f t="shared" ref="R474:R537" si="17">P474-Q474</f>
        <v>0</v>
      </c>
      <c r="S474" s="240"/>
      <c r="T474" s="270"/>
    </row>
    <row r="475" spans="1:20" x14ac:dyDescent="0.25">
      <c r="A475" s="240"/>
      <c r="B475" s="240"/>
      <c r="C475" s="240"/>
      <c r="D475" s="240"/>
      <c r="E475" s="240"/>
      <c r="F475" s="240"/>
      <c r="G475" s="240"/>
      <c r="H475" s="269"/>
      <c r="I475" s="240"/>
      <c r="J475" s="240"/>
      <c r="K475" s="240"/>
      <c r="L475" s="240"/>
      <c r="M475" s="240"/>
      <c r="N475" s="240"/>
      <c r="O475" s="240"/>
      <c r="P475" s="273">
        <f t="shared" si="16"/>
        <v>0</v>
      </c>
      <c r="Q475" s="240"/>
      <c r="R475" s="146">
        <f t="shared" si="17"/>
        <v>0</v>
      </c>
      <c r="S475" s="240"/>
      <c r="T475" s="270"/>
    </row>
    <row r="476" spans="1:20" x14ac:dyDescent="0.25">
      <c r="A476" s="240"/>
      <c r="B476" s="240"/>
      <c r="C476" s="240"/>
      <c r="D476" s="240"/>
      <c r="E476" s="240"/>
      <c r="F476" s="240"/>
      <c r="G476" s="240"/>
      <c r="H476" s="269"/>
      <c r="I476" s="240"/>
      <c r="J476" s="240"/>
      <c r="K476" s="240"/>
      <c r="L476" s="240"/>
      <c r="M476" s="240"/>
      <c r="N476" s="240"/>
      <c r="O476" s="240"/>
      <c r="P476" s="273">
        <f t="shared" si="16"/>
        <v>0</v>
      </c>
      <c r="Q476" s="240"/>
      <c r="R476" s="146">
        <f t="shared" si="17"/>
        <v>0</v>
      </c>
      <c r="S476" s="240"/>
      <c r="T476" s="270"/>
    </row>
    <row r="477" spans="1:20" x14ac:dyDescent="0.25">
      <c r="A477" s="240"/>
      <c r="B477" s="240"/>
      <c r="C477" s="240"/>
      <c r="D477" s="240"/>
      <c r="E477" s="240"/>
      <c r="F477" s="240"/>
      <c r="G477" s="240"/>
      <c r="H477" s="269"/>
      <c r="I477" s="240"/>
      <c r="J477" s="240"/>
      <c r="K477" s="240"/>
      <c r="L477" s="240"/>
      <c r="M477" s="240"/>
      <c r="N477" s="240"/>
      <c r="O477" s="240"/>
      <c r="P477" s="273">
        <f t="shared" si="16"/>
        <v>0</v>
      </c>
      <c r="Q477" s="240"/>
      <c r="R477" s="146">
        <f t="shared" si="17"/>
        <v>0</v>
      </c>
      <c r="S477" s="240"/>
      <c r="T477" s="270"/>
    </row>
    <row r="478" spans="1:20" x14ac:dyDescent="0.25">
      <c r="A478" s="240"/>
      <c r="B478" s="240"/>
      <c r="C478" s="240"/>
      <c r="D478" s="240"/>
      <c r="E478" s="240"/>
      <c r="F478" s="240"/>
      <c r="G478" s="240"/>
      <c r="H478" s="269"/>
      <c r="I478" s="240"/>
      <c r="J478" s="240"/>
      <c r="K478" s="240"/>
      <c r="L478" s="240"/>
      <c r="M478" s="240"/>
      <c r="N478" s="240"/>
      <c r="O478" s="240"/>
      <c r="P478" s="273">
        <f t="shared" si="16"/>
        <v>0</v>
      </c>
      <c r="Q478" s="240"/>
      <c r="R478" s="146">
        <f t="shared" si="17"/>
        <v>0</v>
      </c>
      <c r="S478" s="240"/>
      <c r="T478" s="270"/>
    </row>
    <row r="479" spans="1:20" x14ac:dyDescent="0.25">
      <c r="A479" s="240"/>
      <c r="B479" s="240"/>
      <c r="C479" s="240"/>
      <c r="D479" s="240"/>
      <c r="E479" s="240"/>
      <c r="F479" s="240"/>
      <c r="G479" s="240"/>
      <c r="H479" s="269"/>
      <c r="I479" s="240"/>
      <c r="J479" s="240"/>
      <c r="K479" s="240"/>
      <c r="L479" s="240"/>
      <c r="M479" s="240"/>
      <c r="N479" s="240"/>
      <c r="O479" s="240"/>
      <c r="P479" s="273">
        <f t="shared" si="16"/>
        <v>0</v>
      </c>
      <c r="Q479" s="240"/>
      <c r="R479" s="146">
        <f t="shared" si="17"/>
        <v>0</v>
      </c>
      <c r="S479" s="240"/>
      <c r="T479" s="270"/>
    </row>
    <row r="480" spans="1:20" x14ac:dyDescent="0.25">
      <c r="A480" s="240"/>
      <c r="B480" s="240"/>
      <c r="C480" s="240"/>
      <c r="D480" s="240"/>
      <c r="E480" s="240"/>
      <c r="F480" s="240"/>
      <c r="G480" s="240"/>
      <c r="H480" s="269"/>
      <c r="I480" s="240"/>
      <c r="J480" s="240"/>
      <c r="K480" s="240"/>
      <c r="L480" s="240"/>
      <c r="M480" s="240"/>
      <c r="N480" s="240"/>
      <c r="O480" s="240"/>
      <c r="P480" s="273">
        <f t="shared" si="16"/>
        <v>0</v>
      </c>
      <c r="Q480" s="240"/>
      <c r="R480" s="146">
        <f t="shared" si="17"/>
        <v>0</v>
      </c>
      <c r="S480" s="240"/>
      <c r="T480" s="270"/>
    </row>
    <row r="481" spans="1:20" x14ac:dyDescent="0.25">
      <c r="A481" s="240"/>
      <c r="B481" s="240"/>
      <c r="C481" s="240"/>
      <c r="D481" s="240"/>
      <c r="E481" s="240"/>
      <c r="F481" s="240"/>
      <c r="G481" s="240"/>
      <c r="H481" s="269"/>
      <c r="I481" s="240"/>
      <c r="J481" s="240"/>
      <c r="K481" s="240"/>
      <c r="L481" s="240"/>
      <c r="M481" s="240"/>
      <c r="N481" s="240"/>
      <c r="O481" s="240"/>
      <c r="P481" s="273">
        <f t="shared" si="16"/>
        <v>0</v>
      </c>
      <c r="Q481" s="240"/>
      <c r="R481" s="146">
        <f t="shared" si="17"/>
        <v>0</v>
      </c>
      <c r="S481" s="240"/>
      <c r="T481" s="270"/>
    </row>
    <row r="482" spans="1:20" x14ac:dyDescent="0.25">
      <c r="A482" s="240"/>
      <c r="B482" s="240"/>
      <c r="C482" s="240"/>
      <c r="D482" s="240"/>
      <c r="E482" s="240"/>
      <c r="F482" s="240"/>
      <c r="G482" s="240"/>
      <c r="H482" s="269"/>
      <c r="I482" s="240"/>
      <c r="J482" s="240"/>
      <c r="K482" s="240"/>
      <c r="L482" s="240"/>
      <c r="M482" s="240"/>
      <c r="N482" s="240"/>
      <c r="O482" s="240"/>
      <c r="P482" s="273">
        <f t="shared" si="16"/>
        <v>0</v>
      </c>
      <c r="Q482" s="240"/>
      <c r="R482" s="146">
        <f t="shared" si="17"/>
        <v>0</v>
      </c>
      <c r="S482" s="240"/>
      <c r="T482" s="270"/>
    </row>
    <row r="483" spans="1:20" x14ac:dyDescent="0.25">
      <c r="A483" s="240"/>
      <c r="B483" s="240"/>
      <c r="C483" s="240"/>
      <c r="D483" s="240"/>
      <c r="E483" s="240"/>
      <c r="F483" s="240"/>
      <c r="G483" s="240"/>
      <c r="H483" s="269"/>
      <c r="I483" s="240"/>
      <c r="J483" s="240"/>
      <c r="K483" s="240"/>
      <c r="L483" s="240"/>
      <c r="M483" s="240"/>
      <c r="N483" s="240"/>
      <c r="O483" s="240"/>
      <c r="P483" s="273">
        <f t="shared" si="16"/>
        <v>0</v>
      </c>
      <c r="Q483" s="240"/>
      <c r="R483" s="146">
        <f t="shared" si="17"/>
        <v>0</v>
      </c>
      <c r="S483" s="240"/>
      <c r="T483" s="270"/>
    </row>
    <row r="484" spans="1:20" x14ac:dyDescent="0.25">
      <c r="A484" s="240"/>
      <c r="B484" s="240"/>
      <c r="C484" s="240"/>
      <c r="D484" s="240"/>
      <c r="E484" s="240"/>
      <c r="F484" s="240"/>
      <c r="G484" s="240"/>
      <c r="H484" s="269"/>
      <c r="I484" s="240"/>
      <c r="J484" s="240"/>
      <c r="K484" s="240"/>
      <c r="L484" s="240"/>
      <c r="M484" s="240"/>
      <c r="N484" s="240"/>
      <c r="O484" s="240"/>
      <c r="P484" s="273">
        <f t="shared" si="16"/>
        <v>0</v>
      </c>
      <c r="Q484" s="240"/>
      <c r="R484" s="146">
        <f t="shared" si="17"/>
        <v>0</v>
      </c>
      <c r="S484" s="240"/>
      <c r="T484" s="270"/>
    </row>
    <row r="485" spans="1:20" x14ac:dyDescent="0.25">
      <c r="A485" s="240"/>
      <c r="B485" s="240"/>
      <c r="C485" s="240"/>
      <c r="D485" s="240"/>
      <c r="E485" s="240"/>
      <c r="F485" s="240"/>
      <c r="G485" s="240"/>
      <c r="H485" s="269"/>
      <c r="I485" s="240"/>
      <c r="J485" s="240"/>
      <c r="K485" s="240"/>
      <c r="L485" s="240"/>
      <c r="M485" s="240"/>
      <c r="N485" s="240"/>
      <c r="O485" s="240"/>
      <c r="P485" s="273">
        <f t="shared" si="16"/>
        <v>0</v>
      </c>
      <c r="Q485" s="240"/>
      <c r="R485" s="146">
        <f t="shared" si="17"/>
        <v>0</v>
      </c>
      <c r="S485" s="240"/>
      <c r="T485" s="270"/>
    </row>
    <row r="486" spans="1:20" x14ac:dyDescent="0.25">
      <c r="A486" s="240"/>
      <c r="B486" s="240"/>
      <c r="C486" s="240"/>
      <c r="D486" s="240"/>
      <c r="E486" s="240"/>
      <c r="F486" s="240"/>
      <c r="G486" s="240"/>
      <c r="H486" s="269"/>
      <c r="I486" s="240"/>
      <c r="J486" s="240"/>
      <c r="K486" s="240"/>
      <c r="L486" s="240"/>
      <c r="M486" s="240"/>
      <c r="N486" s="240"/>
      <c r="O486" s="240"/>
      <c r="P486" s="273">
        <f t="shared" si="16"/>
        <v>0</v>
      </c>
      <c r="Q486" s="240"/>
      <c r="R486" s="146">
        <f t="shared" si="17"/>
        <v>0</v>
      </c>
      <c r="S486" s="240"/>
      <c r="T486" s="270"/>
    </row>
    <row r="487" spans="1:20" x14ac:dyDescent="0.25">
      <c r="A487" s="240"/>
      <c r="B487" s="240"/>
      <c r="C487" s="240"/>
      <c r="D487" s="240"/>
      <c r="E487" s="240"/>
      <c r="F487" s="240"/>
      <c r="G487" s="240"/>
      <c r="H487" s="269"/>
      <c r="I487" s="240"/>
      <c r="J487" s="240"/>
      <c r="K487" s="240"/>
      <c r="L487" s="240"/>
      <c r="M487" s="240"/>
      <c r="N487" s="240"/>
      <c r="O487" s="240"/>
      <c r="P487" s="273">
        <f t="shared" si="16"/>
        <v>0</v>
      </c>
      <c r="Q487" s="240"/>
      <c r="R487" s="146">
        <f t="shared" si="17"/>
        <v>0</v>
      </c>
      <c r="S487" s="240"/>
      <c r="T487" s="270"/>
    </row>
    <row r="488" spans="1:20" x14ac:dyDescent="0.25">
      <c r="A488" s="240"/>
      <c r="B488" s="240"/>
      <c r="C488" s="240"/>
      <c r="D488" s="240"/>
      <c r="E488" s="240"/>
      <c r="F488" s="240"/>
      <c r="G488" s="240"/>
      <c r="H488" s="269"/>
      <c r="I488" s="240"/>
      <c r="J488" s="240"/>
      <c r="K488" s="240"/>
      <c r="L488" s="240"/>
      <c r="M488" s="240"/>
      <c r="N488" s="240"/>
      <c r="O488" s="240"/>
      <c r="P488" s="273">
        <f t="shared" si="16"/>
        <v>0</v>
      </c>
      <c r="Q488" s="240"/>
      <c r="R488" s="146">
        <f t="shared" si="17"/>
        <v>0</v>
      </c>
      <c r="S488" s="240"/>
      <c r="T488" s="270"/>
    </row>
    <row r="489" spans="1:20" x14ac:dyDescent="0.25">
      <c r="A489" s="240"/>
      <c r="B489" s="240"/>
      <c r="C489" s="240"/>
      <c r="D489" s="240"/>
      <c r="E489" s="240"/>
      <c r="F489" s="240"/>
      <c r="G489" s="240"/>
      <c r="H489" s="269"/>
      <c r="I489" s="240"/>
      <c r="J489" s="240"/>
      <c r="K489" s="240"/>
      <c r="L489" s="240"/>
      <c r="M489" s="240"/>
      <c r="N489" s="240"/>
      <c r="O489" s="240"/>
      <c r="P489" s="273">
        <f t="shared" si="16"/>
        <v>0</v>
      </c>
      <c r="Q489" s="240"/>
      <c r="R489" s="146">
        <f t="shared" si="17"/>
        <v>0</v>
      </c>
      <c r="S489" s="240"/>
      <c r="T489" s="270"/>
    </row>
    <row r="490" spans="1:20" x14ac:dyDescent="0.25">
      <c r="A490" s="240"/>
      <c r="B490" s="240"/>
      <c r="C490" s="240"/>
      <c r="D490" s="240"/>
      <c r="E490" s="240"/>
      <c r="F490" s="240"/>
      <c r="G490" s="240"/>
      <c r="H490" s="269"/>
      <c r="I490" s="240"/>
      <c r="J490" s="240"/>
      <c r="K490" s="240"/>
      <c r="L490" s="240"/>
      <c r="M490" s="240"/>
      <c r="N490" s="240"/>
      <c r="O490" s="240"/>
      <c r="P490" s="273">
        <f t="shared" si="16"/>
        <v>0</v>
      </c>
      <c r="Q490" s="240"/>
      <c r="R490" s="146">
        <f t="shared" si="17"/>
        <v>0</v>
      </c>
      <c r="S490" s="240"/>
      <c r="T490" s="270"/>
    </row>
    <row r="491" spans="1:20" x14ac:dyDescent="0.25">
      <c r="A491" s="240"/>
      <c r="B491" s="240"/>
      <c r="C491" s="240"/>
      <c r="D491" s="240"/>
      <c r="E491" s="240"/>
      <c r="F491" s="240"/>
      <c r="G491" s="240"/>
      <c r="H491" s="269"/>
      <c r="I491" s="240"/>
      <c r="J491" s="240"/>
      <c r="K491" s="240"/>
      <c r="L491" s="240"/>
      <c r="M491" s="240"/>
      <c r="N491" s="240"/>
      <c r="O491" s="240"/>
      <c r="P491" s="273">
        <f t="shared" si="16"/>
        <v>0</v>
      </c>
      <c r="Q491" s="240"/>
      <c r="R491" s="146">
        <f t="shared" si="17"/>
        <v>0</v>
      </c>
      <c r="S491" s="240"/>
      <c r="T491" s="270"/>
    </row>
    <row r="492" spans="1:20" x14ac:dyDescent="0.25">
      <c r="A492" s="240"/>
      <c r="B492" s="240"/>
      <c r="C492" s="240"/>
      <c r="D492" s="240"/>
      <c r="E492" s="240"/>
      <c r="F492" s="240"/>
      <c r="G492" s="240"/>
      <c r="H492" s="269"/>
      <c r="I492" s="240"/>
      <c r="J492" s="240"/>
      <c r="K492" s="240"/>
      <c r="L492" s="240"/>
      <c r="M492" s="240"/>
      <c r="N492" s="240"/>
      <c r="O492" s="240"/>
      <c r="P492" s="273">
        <f t="shared" si="16"/>
        <v>0</v>
      </c>
      <c r="Q492" s="240"/>
      <c r="R492" s="146">
        <f t="shared" si="17"/>
        <v>0</v>
      </c>
      <c r="S492" s="240"/>
      <c r="T492" s="270"/>
    </row>
    <row r="493" spans="1:20" x14ac:dyDescent="0.25">
      <c r="A493" s="240"/>
      <c r="B493" s="240"/>
      <c r="C493" s="240"/>
      <c r="D493" s="240"/>
      <c r="E493" s="240"/>
      <c r="F493" s="240"/>
      <c r="G493" s="240"/>
      <c r="H493" s="269"/>
      <c r="I493" s="240"/>
      <c r="J493" s="240"/>
      <c r="K493" s="240"/>
      <c r="L493" s="240"/>
      <c r="M493" s="240"/>
      <c r="N493" s="240"/>
      <c r="O493" s="240"/>
      <c r="P493" s="273">
        <f t="shared" si="16"/>
        <v>0</v>
      </c>
      <c r="Q493" s="240"/>
      <c r="R493" s="146">
        <f t="shared" si="17"/>
        <v>0</v>
      </c>
      <c r="S493" s="240"/>
      <c r="T493" s="270"/>
    </row>
    <row r="494" spans="1:20" x14ac:dyDescent="0.25">
      <c r="A494" s="240"/>
      <c r="B494" s="240"/>
      <c r="C494" s="240"/>
      <c r="D494" s="240"/>
      <c r="E494" s="240"/>
      <c r="F494" s="240"/>
      <c r="G494" s="240"/>
      <c r="H494" s="269"/>
      <c r="I494" s="240"/>
      <c r="J494" s="240"/>
      <c r="K494" s="240"/>
      <c r="L494" s="240"/>
      <c r="M494" s="240"/>
      <c r="N494" s="240"/>
      <c r="O494" s="240"/>
      <c r="P494" s="273">
        <f t="shared" si="16"/>
        <v>0</v>
      </c>
      <c r="Q494" s="240"/>
      <c r="R494" s="146">
        <f t="shared" si="17"/>
        <v>0</v>
      </c>
      <c r="S494" s="240"/>
      <c r="T494" s="270"/>
    </row>
    <row r="495" spans="1:20" x14ac:dyDescent="0.25">
      <c r="A495" s="240"/>
      <c r="B495" s="240"/>
      <c r="C495" s="240"/>
      <c r="D495" s="240"/>
      <c r="E495" s="240"/>
      <c r="F495" s="240"/>
      <c r="G495" s="240"/>
      <c r="H495" s="269"/>
      <c r="I495" s="240"/>
      <c r="J495" s="240"/>
      <c r="K495" s="240"/>
      <c r="L495" s="240"/>
      <c r="M495" s="240"/>
      <c r="N495" s="240"/>
      <c r="O495" s="240"/>
      <c r="P495" s="273">
        <f t="shared" si="16"/>
        <v>0</v>
      </c>
      <c r="Q495" s="240"/>
      <c r="R495" s="146">
        <f t="shared" si="17"/>
        <v>0</v>
      </c>
      <c r="S495" s="240"/>
      <c r="T495" s="270"/>
    </row>
    <row r="496" spans="1:20" x14ac:dyDescent="0.25">
      <c r="A496" s="240"/>
      <c r="B496" s="240"/>
      <c r="C496" s="240"/>
      <c r="D496" s="240"/>
      <c r="E496" s="240"/>
      <c r="F496" s="240"/>
      <c r="G496" s="240"/>
      <c r="H496" s="269"/>
      <c r="I496" s="240"/>
      <c r="J496" s="240"/>
      <c r="K496" s="240"/>
      <c r="L496" s="240"/>
      <c r="M496" s="240"/>
      <c r="N496" s="240"/>
      <c r="O496" s="240"/>
      <c r="P496" s="273">
        <f t="shared" si="16"/>
        <v>0</v>
      </c>
      <c r="Q496" s="240"/>
      <c r="R496" s="146">
        <f t="shared" si="17"/>
        <v>0</v>
      </c>
      <c r="S496" s="240"/>
      <c r="T496" s="270"/>
    </row>
    <row r="497" spans="1:20" x14ac:dyDescent="0.25">
      <c r="A497" s="240"/>
      <c r="B497" s="240"/>
      <c r="C497" s="240"/>
      <c r="D497" s="240"/>
      <c r="E497" s="240"/>
      <c r="F497" s="240"/>
      <c r="G497" s="240"/>
      <c r="H497" s="269"/>
      <c r="I497" s="240"/>
      <c r="J497" s="240"/>
      <c r="K497" s="240"/>
      <c r="L497" s="240"/>
      <c r="M497" s="240"/>
      <c r="N497" s="240"/>
      <c r="O497" s="240"/>
      <c r="P497" s="273">
        <f t="shared" si="16"/>
        <v>0</v>
      </c>
      <c r="Q497" s="240"/>
      <c r="R497" s="146">
        <f t="shared" si="17"/>
        <v>0</v>
      </c>
      <c r="S497" s="240"/>
      <c r="T497" s="270"/>
    </row>
    <row r="498" spans="1:20" x14ac:dyDescent="0.25">
      <c r="A498" s="240"/>
      <c r="B498" s="240"/>
      <c r="C498" s="240"/>
      <c r="D498" s="240"/>
      <c r="E498" s="240"/>
      <c r="F498" s="240"/>
      <c r="G498" s="240"/>
      <c r="H498" s="269"/>
      <c r="I498" s="240"/>
      <c r="J498" s="240"/>
      <c r="K498" s="240"/>
      <c r="L498" s="240"/>
      <c r="M498" s="240"/>
      <c r="N498" s="240"/>
      <c r="O498" s="240"/>
      <c r="P498" s="273">
        <f t="shared" si="16"/>
        <v>0</v>
      </c>
      <c r="Q498" s="240"/>
      <c r="R498" s="146">
        <f t="shared" si="17"/>
        <v>0</v>
      </c>
      <c r="S498" s="240"/>
      <c r="T498" s="270"/>
    </row>
    <row r="499" spans="1:20" x14ac:dyDescent="0.25">
      <c r="A499" s="240"/>
      <c r="B499" s="240"/>
      <c r="C499" s="240"/>
      <c r="D499" s="240"/>
      <c r="E499" s="240"/>
      <c r="F499" s="240"/>
      <c r="G499" s="240"/>
      <c r="H499" s="269"/>
      <c r="I499" s="240"/>
      <c r="J499" s="240"/>
      <c r="K499" s="240"/>
      <c r="L499" s="240"/>
      <c r="M499" s="240"/>
      <c r="N499" s="240"/>
      <c r="O499" s="240"/>
      <c r="P499" s="273">
        <f t="shared" si="16"/>
        <v>0</v>
      </c>
      <c r="Q499" s="240"/>
      <c r="R499" s="146">
        <f t="shared" si="17"/>
        <v>0</v>
      </c>
      <c r="S499" s="240"/>
      <c r="T499" s="270"/>
    </row>
    <row r="500" spans="1:20" x14ac:dyDescent="0.25">
      <c r="A500" s="240"/>
      <c r="B500" s="240"/>
      <c r="C500" s="240"/>
      <c r="D500" s="240"/>
      <c r="E500" s="240"/>
      <c r="F500" s="240"/>
      <c r="G500" s="240"/>
      <c r="H500" s="269"/>
      <c r="I500" s="240"/>
      <c r="J500" s="240"/>
      <c r="K500" s="240"/>
      <c r="L500" s="240"/>
      <c r="M500" s="240"/>
      <c r="N500" s="240"/>
      <c r="O500" s="240"/>
      <c r="P500" s="273">
        <f t="shared" ref="P500:P563" si="18">SUM(I500:O500)</f>
        <v>0</v>
      </c>
      <c r="Q500" s="240"/>
      <c r="R500" s="146">
        <f>P500-Q500</f>
        <v>0</v>
      </c>
      <c r="S500" s="240"/>
      <c r="T500" s="270"/>
    </row>
    <row r="501" spans="1:20" x14ac:dyDescent="0.25">
      <c r="A501" s="240"/>
      <c r="B501" s="240"/>
      <c r="C501" s="240"/>
      <c r="D501" s="240"/>
      <c r="E501" s="240"/>
      <c r="F501" s="240"/>
      <c r="G501" s="240"/>
      <c r="H501" s="240"/>
      <c r="I501" s="240"/>
      <c r="J501" s="240"/>
      <c r="K501" s="240"/>
      <c r="L501" s="240"/>
      <c r="M501" s="240"/>
      <c r="N501" s="240"/>
      <c r="O501" s="240"/>
      <c r="P501" s="273">
        <f t="shared" si="18"/>
        <v>0</v>
      </c>
      <c r="Q501" s="240"/>
      <c r="R501" s="146">
        <f t="shared" si="17"/>
        <v>0</v>
      </c>
      <c r="S501" s="240"/>
      <c r="T501" s="270"/>
    </row>
    <row r="502" spans="1:20" x14ac:dyDescent="0.25">
      <c r="A502" s="240"/>
      <c r="B502" s="240"/>
      <c r="C502" s="240"/>
      <c r="D502" s="240"/>
      <c r="E502" s="240"/>
      <c r="F502" s="240"/>
      <c r="G502" s="240"/>
      <c r="H502" s="240"/>
      <c r="I502" s="240"/>
      <c r="J502" s="240"/>
      <c r="K502" s="240"/>
      <c r="L502" s="240"/>
      <c r="M502" s="240"/>
      <c r="N502" s="240"/>
      <c r="O502" s="240"/>
      <c r="P502" s="273">
        <f t="shared" si="18"/>
        <v>0</v>
      </c>
      <c r="Q502" s="240"/>
      <c r="R502" s="146">
        <f t="shared" si="17"/>
        <v>0</v>
      </c>
      <c r="S502" s="240"/>
      <c r="T502" s="270"/>
    </row>
    <row r="503" spans="1:20" x14ac:dyDescent="0.25">
      <c r="A503" s="240"/>
      <c r="B503" s="240"/>
      <c r="C503" s="240"/>
      <c r="D503" s="240"/>
      <c r="E503" s="240"/>
      <c r="F503" s="240"/>
      <c r="G503" s="240"/>
      <c r="H503" s="240"/>
      <c r="I503" s="240"/>
      <c r="J503" s="240"/>
      <c r="K503" s="240"/>
      <c r="L503" s="240"/>
      <c r="M503" s="240"/>
      <c r="N503" s="240"/>
      <c r="O503" s="240"/>
      <c r="P503" s="273">
        <f t="shared" si="18"/>
        <v>0</v>
      </c>
      <c r="Q503" s="240"/>
      <c r="R503" s="146">
        <f t="shared" si="17"/>
        <v>0</v>
      </c>
      <c r="S503" s="240"/>
      <c r="T503" s="270"/>
    </row>
    <row r="504" spans="1:20" x14ac:dyDescent="0.25">
      <c r="A504" s="240"/>
      <c r="B504" s="240"/>
      <c r="C504" s="240"/>
      <c r="D504" s="240"/>
      <c r="E504" s="240"/>
      <c r="F504" s="240"/>
      <c r="G504" s="240"/>
      <c r="H504" s="240"/>
      <c r="I504" s="240"/>
      <c r="J504" s="240"/>
      <c r="K504" s="240"/>
      <c r="L504" s="240"/>
      <c r="M504" s="240"/>
      <c r="N504" s="240"/>
      <c r="O504" s="240"/>
      <c r="P504" s="273">
        <f t="shared" si="18"/>
        <v>0</v>
      </c>
      <c r="Q504" s="240"/>
      <c r="R504" s="146">
        <f t="shared" si="17"/>
        <v>0</v>
      </c>
      <c r="S504" s="240"/>
      <c r="T504" s="270"/>
    </row>
    <row r="505" spans="1:20" x14ac:dyDescent="0.25">
      <c r="A505" s="240"/>
      <c r="B505" s="240"/>
      <c r="C505" s="240"/>
      <c r="D505" s="240"/>
      <c r="E505" s="240"/>
      <c r="F505" s="240"/>
      <c r="G505" s="240"/>
      <c r="H505" s="240"/>
      <c r="I505" s="240"/>
      <c r="J505" s="240"/>
      <c r="K505" s="240"/>
      <c r="L505" s="240"/>
      <c r="M505" s="240"/>
      <c r="N505" s="240"/>
      <c r="O505" s="240"/>
      <c r="P505" s="273">
        <f t="shared" si="18"/>
        <v>0</v>
      </c>
      <c r="Q505" s="240"/>
      <c r="R505" s="146">
        <f t="shared" si="17"/>
        <v>0</v>
      </c>
      <c r="S505" s="240"/>
      <c r="T505" s="270"/>
    </row>
    <row r="506" spans="1:20" x14ac:dyDescent="0.25">
      <c r="A506" s="240"/>
      <c r="B506" s="240"/>
      <c r="C506" s="240"/>
      <c r="D506" s="240"/>
      <c r="E506" s="240"/>
      <c r="F506" s="240"/>
      <c r="G506" s="240"/>
      <c r="H506" s="240"/>
      <c r="I506" s="240"/>
      <c r="J506" s="240"/>
      <c r="K506" s="240"/>
      <c r="L506" s="240"/>
      <c r="M506" s="240"/>
      <c r="N506" s="240"/>
      <c r="O506" s="240"/>
      <c r="P506" s="273">
        <f t="shared" si="18"/>
        <v>0</v>
      </c>
      <c r="Q506" s="240"/>
      <c r="R506" s="146">
        <f t="shared" si="17"/>
        <v>0</v>
      </c>
      <c r="S506" s="240"/>
      <c r="T506" s="270"/>
    </row>
    <row r="507" spans="1:20" x14ac:dyDescent="0.25">
      <c r="A507" s="240"/>
      <c r="B507" s="240"/>
      <c r="C507" s="240"/>
      <c r="D507" s="240"/>
      <c r="E507" s="240"/>
      <c r="F507" s="240"/>
      <c r="G507" s="240"/>
      <c r="H507" s="240"/>
      <c r="I507" s="240"/>
      <c r="J507" s="240"/>
      <c r="K507" s="240"/>
      <c r="L507" s="240"/>
      <c r="M507" s="240"/>
      <c r="N507" s="240"/>
      <c r="O507" s="240"/>
      <c r="P507" s="273">
        <f t="shared" si="18"/>
        <v>0</v>
      </c>
      <c r="Q507" s="240"/>
      <c r="R507" s="146">
        <f t="shared" si="17"/>
        <v>0</v>
      </c>
      <c r="S507" s="240"/>
      <c r="T507" s="270"/>
    </row>
    <row r="508" spans="1:20" x14ac:dyDescent="0.25">
      <c r="A508" s="240"/>
      <c r="B508" s="240"/>
      <c r="C508" s="240"/>
      <c r="D508" s="240"/>
      <c r="E508" s="240"/>
      <c r="F508" s="240"/>
      <c r="G508" s="240"/>
      <c r="H508" s="240"/>
      <c r="I508" s="240"/>
      <c r="J508" s="240"/>
      <c r="K508" s="240"/>
      <c r="L508" s="240"/>
      <c r="M508" s="240"/>
      <c r="N508" s="240"/>
      <c r="O508" s="240"/>
      <c r="P508" s="273">
        <f t="shared" si="18"/>
        <v>0</v>
      </c>
      <c r="Q508" s="240"/>
      <c r="R508" s="146">
        <f t="shared" si="17"/>
        <v>0</v>
      </c>
      <c r="S508" s="240"/>
      <c r="T508" s="270"/>
    </row>
    <row r="509" spans="1:20" x14ac:dyDescent="0.25">
      <c r="A509" s="240"/>
      <c r="B509" s="240"/>
      <c r="C509" s="240"/>
      <c r="D509" s="240"/>
      <c r="E509" s="240"/>
      <c r="F509" s="240"/>
      <c r="G509" s="240"/>
      <c r="H509" s="240"/>
      <c r="I509" s="240"/>
      <c r="J509" s="240"/>
      <c r="K509" s="240"/>
      <c r="L509" s="240"/>
      <c r="M509" s="240"/>
      <c r="N509" s="240"/>
      <c r="O509" s="240"/>
      <c r="P509" s="273">
        <f t="shared" si="18"/>
        <v>0</v>
      </c>
      <c r="Q509" s="240"/>
      <c r="R509" s="146">
        <f t="shared" si="17"/>
        <v>0</v>
      </c>
      <c r="S509" s="240"/>
      <c r="T509" s="270"/>
    </row>
    <row r="510" spans="1:20" x14ac:dyDescent="0.25">
      <c r="A510" s="240"/>
      <c r="B510" s="240"/>
      <c r="C510" s="240"/>
      <c r="D510" s="240"/>
      <c r="E510" s="240"/>
      <c r="F510" s="240"/>
      <c r="G510" s="240"/>
      <c r="H510" s="240"/>
      <c r="I510" s="240"/>
      <c r="J510" s="240"/>
      <c r="K510" s="240"/>
      <c r="L510" s="240"/>
      <c r="M510" s="240"/>
      <c r="N510" s="240"/>
      <c r="O510" s="240"/>
      <c r="P510" s="273">
        <f t="shared" si="18"/>
        <v>0</v>
      </c>
      <c r="Q510" s="240"/>
      <c r="R510" s="146">
        <f t="shared" si="17"/>
        <v>0</v>
      </c>
      <c r="S510" s="240"/>
      <c r="T510" s="270"/>
    </row>
    <row r="511" spans="1:20" x14ac:dyDescent="0.25">
      <c r="A511" s="240"/>
      <c r="B511" s="240"/>
      <c r="C511" s="240"/>
      <c r="D511" s="240"/>
      <c r="E511" s="240"/>
      <c r="F511" s="240"/>
      <c r="G511" s="240"/>
      <c r="H511" s="240"/>
      <c r="I511" s="240"/>
      <c r="J511" s="240"/>
      <c r="K511" s="240"/>
      <c r="L511" s="240"/>
      <c r="M511" s="240"/>
      <c r="N511" s="240"/>
      <c r="O511" s="240"/>
      <c r="P511" s="273">
        <f t="shared" si="18"/>
        <v>0</v>
      </c>
      <c r="Q511" s="240"/>
      <c r="R511" s="146">
        <f t="shared" si="17"/>
        <v>0</v>
      </c>
      <c r="S511" s="240"/>
      <c r="T511" s="270"/>
    </row>
    <row r="512" spans="1:20" x14ac:dyDescent="0.25">
      <c r="A512" s="240"/>
      <c r="B512" s="240"/>
      <c r="C512" s="240"/>
      <c r="D512" s="240"/>
      <c r="E512" s="240"/>
      <c r="F512" s="240"/>
      <c r="G512" s="240"/>
      <c r="H512" s="240"/>
      <c r="I512" s="240"/>
      <c r="J512" s="240"/>
      <c r="K512" s="240"/>
      <c r="L512" s="240"/>
      <c r="M512" s="240"/>
      <c r="N512" s="240"/>
      <c r="O512" s="240"/>
      <c r="P512" s="273">
        <f t="shared" si="18"/>
        <v>0</v>
      </c>
      <c r="Q512" s="240"/>
      <c r="R512" s="146">
        <f t="shared" si="17"/>
        <v>0</v>
      </c>
      <c r="S512" s="240"/>
      <c r="T512" s="270"/>
    </row>
    <row r="513" spans="1:20" x14ac:dyDescent="0.25">
      <c r="A513" s="240"/>
      <c r="B513" s="240"/>
      <c r="C513" s="240"/>
      <c r="D513" s="240"/>
      <c r="E513" s="240"/>
      <c r="F513" s="240"/>
      <c r="G513" s="240"/>
      <c r="H513" s="240"/>
      <c r="I513" s="240"/>
      <c r="J513" s="240"/>
      <c r="K513" s="240"/>
      <c r="L513" s="240"/>
      <c r="M513" s="240"/>
      <c r="N513" s="240"/>
      <c r="O513" s="240"/>
      <c r="P513" s="273">
        <f t="shared" si="18"/>
        <v>0</v>
      </c>
      <c r="Q513" s="240"/>
      <c r="R513" s="146">
        <f t="shared" si="17"/>
        <v>0</v>
      </c>
      <c r="S513" s="240"/>
      <c r="T513" s="270"/>
    </row>
    <row r="514" spans="1:20" x14ac:dyDescent="0.25">
      <c r="A514" s="240"/>
      <c r="B514" s="240"/>
      <c r="C514" s="240"/>
      <c r="D514" s="240"/>
      <c r="E514" s="240"/>
      <c r="F514" s="240"/>
      <c r="G514" s="240"/>
      <c r="H514" s="240"/>
      <c r="I514" s="240"/>
      <c r="J514" s="240"/>
      <c r="K514" s="240"/>
      <c r="L514" s="240"/>
      <c r="M514" s="240"/>
      <c r="N514" s="240"/>
      <c r="O514" s="240"/>
      <c r="P514" s="273">
        <f t="shared" si="18"/>
        <v>0</v>
      </c>
      <c r="Q514" s="240"/>
      <c r="R514" s="146">
        <f t="shared" si="17"/>
        <v>0</v>
      </c>
      <c r="S514" s="240"/>
      <c r="T514" s="270"/>
    </row>
    <row r="515" spans="1:20" x14ac:dyDescent="0.25">
      <c r="A515" s="240"/>
      <c r="B515" s="240"/>
      <c r="C515" s="240"/>
      <c r="D515" s="240"/>
      <c r="E515" s="240"/>
      <c r="F515" s="240"/>
      <c r="G515" s="240"/>
      <c r="H515" s="240"/>
      <c r="I515" s="240"/>
      <c r="J515" s="240"/>
      <c r="K515" s="240"/>
      <c r="L515" s="240"/>
      <c r="M515" s="240"/>
      <c r="N515" s="240"/>
      <c r="O515" s="240"/>
      <c r="P515" s="273">
        <f t="shared" si="18"/>
        <v>0</v>
      </c>
      <c r="Q515" s="240"/>
      <c r="R515" s="146">
        <f t="shared" si="17"/>
        <v>0</v>
      </c>
      <c r="S515" s="240"/>
      <c r="T515" s="270"/>
    </row>
    <row r="516" spans="1:20" x14ac:dyDescent="0.25">
      <c r="A516" s="240"/>
      <c r="B516" s="240"/>
      <c r="C516" s="240"/>
      <c r="D516" s="240"/>
      <c r="E516" s="240"/>
      <c r="F516" s="240"/>
      <c r="G516" s="240"/>
      <c r="H516" s="240"/>
      <c r="I516" s="240"/>
      <c r="J516" s="240"/>
      <c r="K516" s="240"/>
      <c r="L516" s="240"/>
      <c r="M516" s="240"/>
      <c r="N516" s="240"/>
      <c r="O516" s="240"/>
      <c r="P516" s="273">
        <f t="shared" si="18"/>
        <v>0</v>
      </c>
      <c r="Q516" s="240"/>
      <c r="R516" s="146">
        <f t="shared" si="17"/>
        <v>0</v>
      </c>
      <c r="S516" s="240"/>
      <c r="T516" s="270"/>
    </row>
    <row r="517" spans="1:20" x14ac:dyDescent="0.25">
      <c r="A517" s="240"/>
      <c r="B517" s="240"/>
      <c r="C517" s="240"/>
      <c r="D517" s="240"/>
      <c r="E517" s="240"/>
      <c r="F517" s="240"/>
      <c r="G517" s="240"/>
      <c r="H517" s="240"/>
      <c r="I517" s="240"/>
      <c r="J517" s="240"/>
      <c r="K517" s="240"/>
      <c r="L517" s="240"/>
      <c r="M517" s="240"/>
      <c r="N517" s="240"/>
      <c r="O517" s="240"/>
      <c r="P517" s="273">
        <f t="shared" si="18"/>
        <v>0</v>
      </c>
      <c r="Q517" s="240"/>
      <c r="R517" s="146">
        <f t="shared" si="17"/>
        <v>0</v>
      </c>
      <c r="S517" s="240"/>
      <c r="T517" s="270"/>
    </row>
    <row r="518" spans="1:20" x14ac:dyDescent="0.25">
      <c r="A518" s="240"/>
      <c r="B518" s="240"/>
      <c r="C518" s="240"/>
      <c r="D518" s="240"/>
      <c r="E518" s="240"/>
      <c r="F518" s="240"/>
      <c r="G518" s="240"/>
      <c r="H518" s="240"/>
      <c r="I518" s="240"/>
      <c r="J518" s="240"/>
      <c r="K518" s="240"/>
      <c r="L518" s="240"/>
      <c r="M518" s="240"/>
      <c r="N518" s="240"/>
      <c r="O518" s="240"/>
      <c r="P518" s="273">
        <f t="shared" si="18"/>
        <v>0</v>
      </c>
      <c r="Q518" s="240"/>
      <c r="R518" s="146">
        <f t="shared" si="17"/>
        <v>0</v>
      </c>
      <c r="S518" s="240"/>
      <c r="T518" s="270"/>
    </row>
    <row r="519" spans="1:20" x14ac:dyDescent="0.25">
      <c r="A519" s="240"/>
      <c r="B519" s="240"/>
      <c r="C519" s="240"/>
      <c r="D519" s="240"/>
      <c r="E519" s="240"/>
      <c r="F519" s="240"/>
      <c r="G519" s="240"/>
      <c r="H519" s="240"/>
      <c r="I519" s="240"/>
      <c r="J519" s="240"/>
      <c r="K519" s="240"/>
      <c r="L519" s="240"/>
      <c r="M519" s="240"/>
      <c r="N519" s="240"/>
      <c r="O519" s="240"/>
      <c r="P519" s="273">
        <f t="shared" si="18"/>
        <v>0</v>
      </c>
      <c r="Q519" s="240"/>
      <c r="R519" s="146">
        <f t="shared" si="17"/>
        <v>0</v>
      </c>
      <c r="S519" s="240"/>
      <c r="T519" s="270"/>
    </row>
    <row r="520" spans="1:20" x14ac:dyDescent="0.25">
      <c r="A520" s="240"/>
      <c r="B520" s="240"/>
      <c r="C520" s="240"/>
      <c r="D520" s="240"/>
      <c r="E520" s="240"/>
      <c r="F520" s="240"/>
      <c r="G520" s="240"/>
      <c r="H520" s="240"/>
      <c r="I520" s="240"/>
      <c r="J520" s="240"/>
      <c r="K520" s="240"/>
      <c r="L520" s="240"/>
      <c r="M520" s="240"/>
      <c r="N520" s="240"/>
      <c r="O520" s="240"/>
      <c r="P520" s="273">
        <f t="shared" si="18"/>
        <v>0</v>
      </c>
      <c r="Q520" s="240"/>
      <c r="R520" s="146">
        <f t="shared" si="17"/>
        <v>0</v>
      </c>
      <c r="S520" s="240"/>
      <c r="T520" s="270"/>
    </row>
    <row r="521" spans="1:20" x14ac:dyDescent="0.25">
      <c r="A521" s="240"/>
      <c r="B521" s="240"/>
      <c r="C521" s="240"/>
      <c r="D521" s="240"/>
      <c r="E521" s="240"/>
      <c r="F521" s="240"/>
      <c r="G521" s="240"/>
      <c r="H521" s="240"/>
      <c r="I521" s="240"/>
      <c r="J521" s="240"/>
      <c r="K521" s="240"/>
      <c r="L521" s="240"/>
      <c r="M521" s="240"/>
      <c r="N521" s="240"/>
      <c r="O521" s="240"/>
      <c r="P521" s="273">
        <f t="shared" si="18"/>
        <v>0</v>
      </c>
      <c r="Q521" s="240"/>
      <c r="R521" s="146">
        <f t="shared" si="17"/>
        <v>0</v>
      </c>
      <c r="S521" s="240"/>
      <c r="T521" s="270"/>
    </row>
    <row r="522" spans="1:20" x14ac:dyDescent="0.25">
      <c r="A522" s="240"/>
      <c r="B522" s="240"/>
      <c r="C522" s="240"/>
      <c r="D522" s="240"/>
      <c r="E522" s="240"/>
      <c r="F522" s="240"/>
      <c r="G522" s="240"/>
      <c r="H522" s="240"/>
      <c r="I522" s="240"/>
      <c r="J522" s="240"/>
      <c r="K522" s="240"/>
      <c r="L522" s="240"/>
      <c r="M522" s="240"/>
      <c r="N522" s="240"/>
      <c r="O522" s="240"/>
      <c r="P522" s="273">
        <f t="shared" si="18"/>
        <v>0</v>
      </c>
      <c r="Q522" s="240"/>
      <c r="R522" s="146">
        <f t="shared" si="17"/>
        <v>0</v>
      </c>
      <c r="S522" s="240"/>
      <c r="T522" s="270"/>
    </row>
    <row r="523" spans="1:20" x14ac:dyDescent="0.25">
      <c r="A523" s="240"/>
      <c r="B523" s="240"/>
      <c r="C523" s="240"/>
      <c r="D523" s="240"/>
      <c r="E523" s="240"/>
      <c r="F523" s="240"/>
      <c r="G523" s="240"/>
      <c r="H523" s="240"/>
      <c r="I523" s="240"/>
      <c r="J523" s="240"/>
      <c r="K523" s="240"/>
      <c r="L523" s="240"/>
      <c r="M523" s="240"/>
      <c r="N523" s="240"/>
      <c r="O523" s="240"/>
      <c r="P523" s="273">
        <f t="shared" si="18"/>
        <v>0</v>
      </c>
      <c r="Q523" s="240"/>
      <c r="R523" s="146">
        <f t="shared" si="17"/>
        <v>0</v>
      </c>
      <c r="S523" s="240"/>
      <c r="T523" s="270"/>
    </row>
    <row r="524" spans="1:20" x14ac:dyDescent="0.25">
      <c r="A524" s="240"/>
      <c r="B524" s="240"/>
      <c r="C524" s="240"/>
      <c r="D524" s="240"/>
      <c r="E524" s="240"/>
      <c r="F524" s="240"/>
      <c r="G524" s="240"/>
      <c r="H524" s="240"/>
      <c r="I524" s="240"/>
      <c r="J524" s="240"/>
      <c r="K524" s="240"/>
      <c r="L524" s="240"/>
      <c r="M524" s="240"/>
      <c r="N524" s="240"/>
      <c r="O524" s="240"/>
      <c r="P524" s="273">
        <f t="shared" si="18"/>
        <v>0</v>
      </c>
      <c r="Q524" s="240"/>
      <c r="R524" s="146">
        <f t="shared" si="17"/>
        <v>0</v>
      </c>
      <c r="S524" s="240"/>
      <c r="T524" s="270"/>
    </row>
    <row r="525" spans="1:20" x14ac:dyDescent="0.25">
      <c r="A525" s="240"/>
      <c r="B525" s="240"/>
      <c r="C525" s="240"/>
      <c r="D525" s="240"/>
      <c r="E525" s="240"/>
      <c r="F525" s="240"/>
      <c r="G525" s="240"/>
      <c r="H525" s="240"/>
      <c r="I525" s="240"/>
      <c r="J525" s="240"/>
      <c r="K525" s="240"/>
      <c r="L525" s="240"/>
      <c r="M525" s="240"/>
      <c r="N525" s="240"/>
      <c r="O525" s="240"/>
      <c r="P525" s="273">
        <f t="shared" si="18"/>
        <v>0</v>
      </c>
      <c r="Q525" s="240"/>
      <c r="R525" s="146">
        <f t="shared" si="17"/>
        <v>0</v>
      </c>
      <c r="S525" s="240"/>
      <c r="T525" s="270"/>
    </row>
    <row r="526" spans="1:20" x14ac:dyDescent="0.25">
      <c r="A526" s="240"/>
      <c r="B526" s="240"/>
      <c r="C526" s="240"/>
      <c r="D526" s="240"/>
      <c r="E526" s="240"/>
      <c r="F526" s="240"/>
      <c r="G526" s="240"/>
      <c r="H526" s="240"/>
      <c r="I526" s="240"/>
      <c r="J526" s="240"/>
      <c r="K526" s="240"/>
      <c r="L526" s="240"/>
      <c r="M526" s="240"/>
      <c r="N526" s="240"/>
      <c r="O526" s="240"/>
      <c r="P526" s="273">
        <f t="shared" si="18"/>
        <v>0</v>
      </c>
      <c r="Q526" s="240"/>
      <c r="R526" s="146">
        <f t="shared" si="17"/>
        <v>0</v>
      </c>
      <c r="S526" s="240"/>
      <c r="T526" s="270"/>
    </row>
    <row r="527" spans="1:20" x14ac:dyDescent="0.25">
      <c r="A527" s="240"/>
      <c r="B527" s="240"/>
      <c r="C527" s="240"/>
      <c r="D527" s="240"/>
      <c r="E527" s="240"/>
      <c r="F527" s="240"/>
      <c r="G527" s="240"/>
      <c r="H527" s="240"/>
      <c r="I527" s="240"/>
      <c r="J527" s="240"/>
      <c r="K527" s="240"/>
      <c r="L527" s="240"/>
      <c r="M527" s="240"/>
      <c r="N527" s="240"/>
      <c r="O527" s="240"/>
      <c r="P527" s="273">
        <f t="shared" si="18"/>
        <v>0</v>
      </c>
      <c r="Q527" s="240"/>
      <c r="R527" s="146">
        <f t="shared" si="17"/>
        <v>0</v>
      </c>
      <c r="S527" s="240"/>
      <c r="T527" s="270"/>
    </row>
    <row r="528" spans="1:20" x14ac:dyDescent="0.25">
      <c r="A528" s="240"/>
      <c r="B528" s="240"/>
      <c r="C528" s="240"/>
      <c r="D528" s="240"/>
      <c r="E528" s="240"/>
      <c r="F528" s="240"/>
      <c r="G528" s="240"/>
      <c r="H528" s="240"/>
      <c r="I528" s="240"/>
      <c r="J528" s="240"/>
      <c r="K528" s="240"/>
      <c r="L528" s="240"/>
      <c r="M528" s="240"/>
      <c r="N528" s="240"/>
      <c r="O528" s="240"/>
      <c r="P528" s="273">
        <f t="shared" si="18"/>
        <v>0</v>
      </c>
      <c r="Q528" s="240"/>
      <c r="R528" s="146">
        <f t="shared" si="17"/>
        <v>0</v>
      </c>
      <c r="S528" s="240"/>
      <c r="T528" s="270"/>
    </row>
    <row r="529" spans="1:20" x14ac:dyDescent="0.25">
      <c r="A529" s="240"/>
      <c r="B529" s="240"/>
      <c r="C529" s="240"/>
      <c r="D529" s="240"/>
      <c r="E529" s="240"/>
      <c r="F529" s="240"/>
      <c r="G529" s="240"/>
      <c r="H529" s="240"/>
      <c r="I529" s="240"/>
      <c r="J529" s="240"/>
      <c r="K529" s="240"/>
      <c r="L529" s="240"/>
      <c r="M529" s="240"/>
      <c r="N529" s="240"/>
      <c r="O529" s="240"/>
      <c r="P529" s="273">
        <f t="shared" si="18"/>
        <v>0</v>
      </c>
      <c r="Q529" s="240"/>
      <c r="R529" s="146">
        <f t="shared" si="17"/>
        <v>0</v>
      </c>
      <c r="S529" s="240"/>
      <c r="T529" s="270"/>
    </row>
    <row r="530" spans="1:20" x14ac:dyDescent="0.25">
      <c r="A530" s="240"/>
      <c r="B530" s="240"/>
      <c r="C530" s="240"/>
      <c r="D530" s="240"/>
      <c r="E530" s="240"/>
      <c r="F530" s="240"/>
      <c r="G530" s="240"/>
      <c r="H530" s="240"/>
      <c r="I530" s="240"/>
      <c r="J530" s="240"/>
      <c r="K530" s="240"/>
      <c r="L530" s="240"/>
      <c r="M530" s="240"/>
      <c r="N530" s="240"/>
      <c r="O530" s="240"/>
      <c r="P530" s="273">
        <f t="shared" si="18"/>
        <v>0</v>
      </c>
      <c r="Q530" s="240"/>
      <c r="R530" s="146">
        <f t="shared" si="17"/>
        <v>0</v>
      </c>
      <c r="S530" s="240"/>
      <c r="T530" s="270"/>
    </row>
    <row r="531" spans="1:20" x14ac:dyDescent="0.25">
      <c r="A531" s="240"/>
      <c r="B531" s="240"/>
      <c r="C531" s="240"/>
      <c r="D531" s="240"/>
      <c r="E531" s="240"/>
      <c r="F531" s="240"/>
      <c r="G531" s="240"/>
      <c r="H531" s="240"/>
      <c r="I531" s="240"/>
      <c r="J531" s="240"/>
      <c r="K531" s="240"/>
      <c r="L531" s="240"/>
      <c r="M531" s="240"/>
      <c r="N531" s="240"/>
      <c r="O531" s="240"/>
      <c r="P531" s="273">
        <f t="shared" si="18"/>
        <v>0</v>
      </c>
      <c r="Q531" s="240"/>
      <c r="R531" s="146">
        <f t="shared" si="17"/>
        <v>0</v>
      </c>
      <c r="S531" s="240"/>
      <c r="T531" s="270"/>
    </row>
    <row r="532" spans="1:20" x14ac:dyDescent="0.25">
      <c r="A532" s="240"/>
      <c r="B532" s="240"/>
      <c r="C532" s="240"/>
      <c r="D532" s="240"/>
      <c r="E532" s="240"/>
      <c r="F532" s="240"/>
      <c r="G532" s="240"/>
      <c r="H532" s="240"/>
      <c r="I532" s="240"/>
      <c r="J532" s="240"/>
      <c r="K532" s="240"/>
      <c r="L532" s="240"/>
      <c r="M532" s="240"/>
      <c r="N532" s="240"/>
      <c r="O532" s="240"/>
      <c r="P532" s="273">
        <f t="shared" si="18"/>
        <v>0</v>
      </c>
      <c r="Q532" s="240"/>
      <c r="R532" s="146">
        <f t="shared" si="17"/>
        <v>0</v>
      </c>
      <c r="S532" s="240"/>
      <c r="T532" s="270"/>
    </row>
    <row r="533" spans="1:20" x14ac:dyDescent="0.25">
      <c r="A533" s="240"/>
      <c r="B533" s="240"/>
      <c r="C533" s="240"/>
      <c r="D533" s="240"/>
      <c r="E533" s="240"/>
      <c r="F533" s="240"/>
      <c r="G533" s="240"/>
      <c r="H533" s="240"/>
      <c r="I533" s="240"/>
      <c r="J533" s="240"/>
      <c r="K533" s="240"/>
      <c r="L533" s="240"/>
      <c r="M533" s="240"/>
      <c r="N533" s="240"/>
      <c r="O533" s="240"/>
      <c r="P533" s="273">
        <f t="shared" si="18"/>
        <v>0</v>
      </c>
      <c r="Q533" s="240"/>
      <c r="R533" s="146">
        <f t="shared" si="17"/>
        <v>0</v>
      </c>
      <c r="S533" s="240"/>
      <c r="T533" s="270"/>
    </row>
    <row r="534" spans="1:20" x14ac:dyDescent="0.25">
      <c r="A534" s="240"/>
      <c r="B534" s="240"/>
      <c r="C534" s="240"/>
      <c r="D534" s="240"/>
      <c r="E534" s="240"/>
      <c r="F534" s="240"/>
      <c r="G534" s="240"/>
      <c r="H534" s="240"/>
      <c r="I534" s="240"/>
      <c r="J534" s="240"/>
      <c r="K534" s="240"/>
      <c r="L534" s="240"/>
      <c r="M534" s="240"/>
      <c r="N534" s="240"/>
      <c r="O534" s="240"/>
      <c r="P534" s="273">
        <f t="shared" si="18"/>
        <v>0</v>
      </c>
      <c r="Q534" s="240"/>
      <c r="R534" s="146">
        <f t="shared" si="17"/>
        <v>0</v>
      </c>
      <c r="S534" s="240"/>
      <c r="T534" s="270"/>
    </row>
    <row r="535" spans="1:20" x14ac:dyDescent="0.25">
      <c r="A535" s="240"/>
      <c r="B535" s="240"/>
      <c r="C535" s="240"/>
      <c r="D535" s="240"/>
      <c r="E535" s="240"/>
      <c r="F535" s="240"/>
      <c r="G535" s="240"/>
      <c r="H535" s="240"/>
      <c r="I535" s="240"/>
      <c r="J535" s="240"/>
      <c r="K535" s="240"/>
      <c r="L535" s="240"/>
      <c r="M535" s="240"/>
      <c r="N535" s="240"/>
      <c r="O535" s="240"/>
      <c r="P535" s="273">
        <f t="shared" si="18"/>
        <v>0</v>
      </c>
      <c r="Q535" s="240"/>
      <c r="R535" s="146">
        <f t="shared" si="17"/>
        <v>0</v>
      </c>
      <c r="S535" s="240"/>
      <c r="T535" s="270"/>
    </row>
    <row r="536" spans="1:20" x14ac:dyDescent="0.25">
      <c r="A536" s="240"/>
      <c r="B536" s="240"/>
      <c r="C536" s="240"/>
      <c r="D536" s="240"/>
      <c r="E536" s="240"/>
      <c r="F536" s="240"/>
      <c r="G536" s="240"/>
      <c r="H536" s="240"/>
      <c r="I536" s="240"/>
      <c r="J536" s="240"/>
      <c r="K536" s="240"/>
      <c r="L536" s="240"/>
      <c r="M536" s="240"/>
      <c r="N536" s="240"/>
      <c r="O536" s="240"/>
      <c r="P536" s="273">
        <f t="shared" si="18"/>
        <v>0</v>
      </c>
      <c r="Q536" s="240"/>
      <c r="R536" s="146">
        <f t="shared" si="17"/>
        <v>0</v>
      </c>
      <c r="S536" s="240"/>
      <c r="T536" s="270"/>
    </row>
    <row r="537" spans="1:20" x14ac:dyDescent="0.25">
      <c r="A537" s="240"/>
      <c r="B537" s="240"/>
      <c r="C537" s="240"/>
      <c r="D537" s="240"/>
      <c r="E537" s="240"/>
      <c r="F537" s="240"/>
      <c r="G537" s="240"/>
      <c r="H537" s="240"/>
      <c r="I537" s="240"/>
      <c r="J537" s="240"/>
      <c r="K537" s="240"/>
      <c r="L537" s="240"/>
      <c r="M537" s="240"/>
      <c r="N537" s="240"/>
      <c r="O537" s="240"/>
      <c r="P537" s="273">
        <f t="shared" si="18"/>
        <v>0</v>
      </c>
      <c r="Q537" s="240"/>
      <c r="R537" s="146">
        <f t="shared" si="17"/>
        <v>0</v>
      </c>
      <c r="S537" s="240"/>
      <c r="T537" s="270"/>
    </row>
    <row r="538" spans="1:20" x14ac:dyDescent="0.25">
      <c r="A538" s="240"/>
      <c r="B538" s="240"/>
      <c r="C538" s="240"/>
      <c r="D538" s="240"/>
      <c r="E538" s="240"/>
      <c r="F538" s="240"/>
      <c r="G538" s="240"/>
      <c r="H538" s="240"/>
      <c r="I538" s="240"/>
      <c r="J538" s="240"/>
      <c r="K538" s="240"/>
      <c r="L538" s="240"/>
      <c r="M538" s="240"/>
      <c r="N538" s="240"/>
      <c r="O538" s="240"/>
      <c r="P538" s="273">
        <f t="shared" si="18"/>
        <v>0</v>
      </c>
      <c r="Q538" s="240"/>
      <c r="R538" s="146">
        <f t="shared" ref="R538:R601" si="19">P538-Q538</f>
        <v>0</v>
      </c>
      <c r="S538" s="240"/>
      <c r="T538" s="270"/>
    </row>
    <row r="539" spans="1:20" x14ac:dyDescent="0.25">
      <c r="A539" s="240"/>
      <c r="B539" s="240"/>
      <c r="C539" s="240"/>
      <c r="D539" s="240"/>
      <c r="E539" s="240"/>
      <c r="F539" s="240"/>
      <c r="G539" s="240"/>
      <c r="H539" s="240"/>
      <c r="I539" s="240"/>
      <c r="J539" s="240"/>
      <c r="K539" s="240"/>
      <c r="L539" s="240"/>
      <c r="M539" s="240"/>
      <c r="N539" s="240"/>
      <c r="O539" s="240"/>
      <c r="P539" s="273">
        <f t="shared" si="18"/>
        <v>0</v>
      </c>
      <c r="Q539" s="240"/>
      <c r="R539" s="146">
        <f t="shared" si="19"/>
        <v>0</v>
      </c>
      <c r="S539" s="240"/>
      <c r="T539" s="270"/>
    </row>
    <row r="540" spans="1:20" x14ac:dyDescent="0.25">
      <c r="A540" s="240"/>
      <c r="B540" s="240"/>
      <c r="C540" s="240"/>
      <c r="D540" s="240"/>
      <c r="E540" s="240"/>
      <c r="F540" s="240"/>
      <c r="G540" s="240"/>
      <c r="H540" s="240"/>
      <c r="I540" s="240"/>
      <c r="J540" s="240"/>
      <c r="K540" s="240"/>
      <c r="L540" s="240"/>
      <c r="M540" s="240"/>
      <c r="N540" s="240"/>
      <c r="O540" s="240"/>
      <c r="P540" s="273">
        <f t="shared" si="18"/>
        <v>0</v>
      </c>
      <c r="Q540" s="240"/>
      <c r="R540" s="146">
        <f t="shared" si="19"/>
        <v>0</v>
      </c>
      <c r="S540" s="240"/>
      <c r="T540" s="270"/>
    </row>
    <row r="541" spans="1:20" x14ac:dyDescent="0.25">
      <c r="A541" s="240"/>
      <c r="B541" s="240"/>
      <c r="C541" s="240"/>
      <c r="D541" s="240"/>
      <c r="E541" s="240"/>
      <c r="F541" s="240"/>
      <c r="G541" s="240"/>
      <c r="H541" s="240"/>
      <c r="I541" s="240"/>
      <c r="J541" s="240"/>
      <c r="K541" s="240"/>
      <c r="L541" s="240"/>
      <c r="M541" s="240"/>
      <c r="N541" s="240"/>
      <c r="O541" s="240"/>
      <c r="P541" s="273">
        <f t="shared" si="18"/>
        <v>0</v>
      </c>
      <c r="Q541" s="240"/>
      <c r="R541" s="146">
        <f t="shared" si="19"/>
        <v>0</v>
      </c>
      <c r="S541" s="240"/>
      <c r="T541" s="270"/>
    </row>
    <row r="542" spans="1:20" x14ac:dyDescent="0.25">
      <c r="A542" s="240"/>
      <c r="B542" s="240"/>
      <c r="C542" s="240"/>
      <c r="D542" s="240"/>
      <c r="E542" s="240"/>
      <c r="F542" s="240"/>
      <c r="G542" s="240"/>
      <c r="H542" s="240"/>
      <c r="I542" s="240"/>
      <c r="J542" s="240"/>
      <c r="K542" s="240"/>
      <c r="L542" s="240"/>
      <c r="M542" s="240"/>
      <c r="N542" s="240"/>
      <c r="O542" s="240"/>
      <c r="P542" s="273">
        <f t="shared" si="18"/>
        <v>0</v>
      </c>
      <c r="Q542" s="240"/>
      <c r="R542" s="146">
        <f t="shared" si="19"/>
        <v>0</v>
      </c>
      <c r="S542" s="240"/>
      <c r="T542" s="270"/>
    </row>
    <row r="543" spans="1:20" x14ac:dyDescent="0.25">
      <c r="A543" s="240"/>
      <c r="B543" s="240"/>
      <c r="C543" s="240"/>
      <c r="D543" s="240"/>
      <c r="E543" s="240"/>
      <c r="F543" s="240"/>
      <c r="G543" s="240"/>
      <c r="H543" s="240"/>
      <c r="I543" s="240"/>
      <c r="J543" s="240"/>
      <c r="K543" s="240"/>
      <c r="L543" s="240"/>
      <c r="M543" s="240"/>
      <c r="N543" s="240"/>
      <c r="O543" s="240"/>
      <c r="P543" s="273">
        <f t="shared" si="18"/>
        <v>0</v>
      </c>
      <c r="Q543" s="240"/>
      <c r="R543" s="146">
        <f t="shared" si="19"/>
        <v>0</v>
      </c>
      <c r="S543" s="240"/>
      <c r="T543" s="270"/>
    </row>
    <row r="544" spans="1:20" x14ac:dyDescent="0.25">
      <c r="A544" s="240"/>
      <c r="B544" s="240"/>
      <c r="C544" s="240"/>
      <c r="D544" s="240"/>
      <c r="E544" s="240"/>
      <c r="F544" s="240"/>
      <c r="G544" s="240"/>
      <c r="H544" s="240"/>
      <c r="I544" s="240"/>
      <c r="J544" s="240"/>
      <c r="K544" s="240"/>
      <c r="L544" s="240"/>
      <c r="M544" s="240"/>
      <c r="N544" s="240"/>
      <c r="O544" s="240"/>
      <c r="P544" s="273">
        <f t="shared" si="18"/>
        <v>0</v>
      </c>
      <c r="Q544" s="240"/>
      <c r="R544" s="146">
        <f t="shared" si="19"/>
        <v>0</v>
      </c>
      <c r="S544" s="240"/>
      <c r="T544" s="270"/>
    </row>
    <row r="545" spans="1:20" x14ac:dyDescent="0.25">
      <c r="A545" s="240"/>
      <c r="B545" s="240"/>
      <c r="C545" s="240"/>
      <c r="D545" s="240"/>
      <c r="E545" s="240"/>
      <c r="F545" s="240"/>
      <c r="G545" s="240"/>
      <c r="H545" s="240"/>
      <c r="I545" s="240"/>
      <c r="J545" s="240"/>
      <c r="K545" s="240"/>
      <c r="L545" s="240"/>
      <c r="M545" s="240"/>
      <c r="N545" s="240"/>
      <c r="O545" s="240"/>
      <c r="P545" s="273">
        <f t="shared" si="18"/>
        <v>0</v>
      </c>
      <c r="Q545" s="240"/>
      <c r="R545" s="146">
        <f t="shared" si="19"/>
        <v>0</v>
      </c>
      <c r="S545" s="240"/>
      <c r="T545" s="270"/>
    </row>
    <row r="546" spans="1:20" x14ac:dyDescent="0.25">
      <c r="A546" s="240"/>
      <c r="B546" s="240"/>
      <c r="C546" s="240"/>
      <c r="D546" s="240"/>
      <c r="E546" s="240"/>
      <c r="F546" s="240"/>
      <c r="G546" s="240"/>
      <c r="H546" s="240"/>
      <c r="I546" s="240"/>
      <c r="J546" s="240"/>
      <c r="K546" s="240"/>
      <c r="L546" s="240"/>
      <c r="M546" s="240"/>
      <c r="N546" s="240"/>
      <c r="O546" s="240"/>
      <c r="P546" s="273">
        <f t="shared" si="18"/>
        <v>0</v>
      </c>
      <c r="Q546" s="240"/>
      <c r="R546" s="146">
        <f t="shared" si="19"/>
        <v>0</v>
      </c>
      <c r="S546" s="240"/>
      <c r="T546" s="270"/>
    </row>
    <row r="547" spans="1:20" x14ac:dyDescent="0.25">
      <c r="A547" s="240"/>
      <c r="B547" s="240"/>
      <c r="C547" s="240"/>
      <c r="D547" s="240"/>
      <c r="E547" s="240"/>
      <c r="F547" s="240"/>
      <c r="G547" s="240"/>
      <c r="H547" s="240"/>
      <c r="I547" s="240"/>
      <c r="J547" s="240"/>
      <c r="K547" s="240"/>
      <c r="L547" s="240"/>
      <c r="M547" s="240"/>
      <c r="N547" s="240"/>
      <c r="O547" s="240"/>
      <c r="P547" s="273">
        <f t="shared" si="18"/>
        <v>0</v>
      </c>
      <c r="Q547" s="240"/>
      <c r="R547" s="146">
        <f t="shared" si="19"/>
        <v>0</v>
      </c>
      <c r="S547" s="240"/>
      <c r="T547" s="270"/>
    </row>
    <row r="548" spans="1:20" x14ac:dyDescent="0.25">
      <c r="A548" s="240"/>
      <c r="B548" s="240"/>
      <c r="C548" s="240"/>
      <c r="D548" s="240"/>
      <c r="E548" s="240"/>
      <c r="F548" s="240"/>
      <c r="G548" s="240"/>
      <c r="H548" s="240"/>
      <c r="I548" s="240"/>
      <c r="J548" s="240"/>
      <c r="K548" s="240"/>
      <c r="L548" s="240"/>
      <c r="M548" s="240"/>
      <c r="N548" s="240"/>
      <c r="O548" s="240"/>
      <c r="P548" s="273">
        <f t="shared" si="18"/>
        <v>0</v>
      </c>
      <c r="Q548" s="240"/>
      <c r="R548" s="146">
        <f t="shared" si="19"/>
        <v>0</v>
      </c>
      <c r="S548" s="240"/>
      <c r="T548" s="270"/>
    </row>
    <row r="549" spans="1:20" x14ac:dyDescent="0.25">
      <c r="A549" s="240"/>
      <c r="B549" s="240"/>
      <c r="C549" s="240"/>
      <c r="D549" s="240"/>
      <c r="E549" s="240"/>
      <c r="F549" s="240"/>
      <c r="G549" s="240"/>
      <c r="H549" s="240"/>
      <c r="I549" s="240"/>
      <c r="J549" s="240"/>
      <c r="K549" s="240"/>
      <c r="L549" s="240"/>
      <c r="M549" s="240"/>
      <c r="N549" s="240"/>
      <c r="O549" s="240"/>
      <c r="P549" s="273">
        <f t="shared" si="18"/>
        <v>0</v>
      </c>
      <c r="Q549" s="240"/>
      <c r="R549" s="146">
        <f t="shared" si="19"/>
        <v>0</v>
      </c>
      <c r="S549" s="240"/>
      <c r="T549" s="270"/>
    </row>
    <row r="550" spans="1:20" x14ac:dyDescent="0.25">
      <c r="A550" s="240"/>
      <c r="B550" s="240"/>
      <c r="C550" s="240"/>
      <c r="D550" s="240"/>
      <c r="E550" s="240"/>
      <c r="F550" s="240"/>
      <c r="G550" s="240"/>
      <c r="H550" s="240"/>
      <c r="I550" s="240"/>
      <c r="J550" s="240"/>
      <c r="K550" s="240"/>
      <c r="L550" s="240"/>
      <c r="M550" s="240"/>
      <c r="N550" s="240"/>
      <c r="O550" s="240"/>
      <c r="P550" s="273">
        <f t="shared" si="18"/>
        <v>0</v>
      </c>
      <c r="Q550" s="240"/>
      <c r="R550" s="146">
        <f t="shared" si="19"/>
        <v>0</v>
      </c>
      <c r="S550" s="240"/>
      <c r="T550" s="270"/>
    </row>
    <row r="551" spans="1:20" x14ac:dyDescent="0.25">
      <c r="A551" s="240"/>
      <c r="B551" s="240"/>
      <c r="C551" s="240"/>
      <c r="D551" s="240"/>
      <c r="E551" s="240"/>
      <c r="F551" s="240"/>
      <c r="G551" s="240"/>
      <c r="H551" s="240"/>
      <c r="I551" s="240"/>
      <c r="J551" s="240"/>
      <c r="K551" s="240"/>
      <c r="L551" s="240"/>
      <c r="M551" s="240"/>
      <c r="N551" s="240"/>
      <c r="O551" s="240"/>
      <c r="P551" s="273">
        <f t="shared" si="18"/>
        <v>0</v>
      </c>
      <c r="Q551" s="240"/>
      <c r="R551" s="146">
        <f t="shared" si="19"/>
        <v>0</v>
      </c>
      <c r="S551" s="240"/>
      <c r="T551" s="270"/>
    </row>
    <row r="552" spans="1:20" x14ac:dyDescent="0.25">
      <c r="A552" s="240"/>
      <c r="B552" s="240"/>
      <c r="C552" s="240"/>
      <c r="D552" s="240"/>
      <c r="E552" s="240"/>
      <c r="F552" s="240"/>
      <c r="G552" s="240"/>
      <c r="H552" s="240"/>
      <c r="I552" s="240"/>
      <c r="J552" s="240"/>
      <c r="K552" s="240"/>
      <c r="L552" s="240"/>
      <c r="M552" s="240"/>
      <c r="N552" s="240"/>
      <c r="O552" s="240"/>
      <c r="P552" s="273">
        <f t="shared" si="18"/>
        <v>0</v>
      </c>
      <c r="Q552" s="240"/>
      <c r="R552" s="146">
        <f t="shared" si="19"/>
        <v>0</v>
      </c>
      <c r="S552" s="240"/>
      <c r="T552" s="270"/>
    </row>
    <row r="553" spans="1:20" x14ac:dyDescent="0.25">
      <c r="A553" s="240"/>
      <c r="B553" s="240"/>
      <c r="C553" s="240"/>
      <c r="D553" s="240"/>
      <c r="E553" s="240"/>
      <c r="F553" s="240"/>
      <c r="G553" s="240"/>
      <c r="H553" s="240"/>
      <c r="I553" s="240"/>
      <c r="J553" s="240"/>
      <c r="K553" s="240"/>
      <c r="L553" s="240"/>
      <c r="M553" s="240"/>
      <c r="N553" s="240"/>
      <c r="O553" s="240"/>
      <c r="P553" s="273">
        <f t="shared" si="18"/>
        <v>0</v>
      </c>
      <c r="Q553" s="240"/>
      <c r="R553" s="146">
        <f t="shared" si="19"/>
        <v>0</v>
      </c>
      <c r="S553" s="240"/>
      <c r="T553" s="270"/>
    </row>
    <row r="554" spans="1:20" x14ac:dyDescent="0.25">
      <c r="A554" s="240"/>
      <c r="B554" s="240"/>
      <c r="C554" s="240"/>
      <c r="D554" s="240"/>
      <c r="E554" s="240"/>
      <c r="F554" s="240"/>
      <c r="G554" s="240"/>
      <c r="H554" s="240"/>
      <c r="I554" s="240"/>
      <c r="J554" s="240"/>
      <c r="K554" s="240"/>
      <c r="L554" s="240"/>
      <c r="M554" s="240"/>
      <c r="N554" s="240"/>
      <c r="O554" s="240"/>
      <c r="P554" s="273">
        <f t="shared" si="18"/>
        <v>0</v>
      </c>
      <c r="Q554" s="240"/>
      <c r="R554" s="146">
        <f t="shared" si="19"/>
        <v>0</v>
      </c>
      <c r="S554" s="240"/>
      <c r="T554" s="270"/>
    </row>
    <row r="555" spans="1:20" x14ac:dyDescent="0.25">
      <c r="A555" s="240"/>
      <c r="B555" s="240"/>
      <c r="C555" s="240"/>
      <c r="D555" s="240"/>
      <c r="E555" s="240"/>
      <c r="F555" s="240"/>
      <c r="G555" s="240"/>
      <c r="H555" s="240"/>
      <c r="I555" s="240"/>
      <c r="J555" s="240"/>
      <c r="K555" s="240"/>
      <c r="L555" s="240"/>
      <c r="M555" s="240"/>
      <c r="N555" s="240"/>
      <c r="O555" s="240"/>
      <c r="P555" s="273">
        <f t="shared" si="18"/>
        <v>0</v>
      </c>
      <c r="Q555" s="240"/>
      <c r="R555" s="146">
        <f t="shared" si="19"/>
        <v>0</v>
      </c>
      <c r="S555" s="240"/>
      <c r="T555" s="270"/>
    </row>
    <row r="556" spans="1:20" x14ac:dyDescent="0.25">
      <c r="A556" s="240"/>
      <c r="B556" s="240"/>
      <c r="C556" s="240"/>
      <c r="D556" s="240"/>
      <c r="E556" s="240"/>
      <c r="F556" s="240"/>
      <c r="G556" s="240"/>
      <c r="H556" s="240"/>
      <c r="I556" s="240"/>
      <c r="J556" s="240"/>
      <c r="K556" s="240"/>
      <c r="L556" s="240"/>
      <c r="M556" s="240"/>
      <c r="N556" s="240"/>
      <c r="O556" s="240"/>
      <c r="P556" s="273">
        <f t="shared" si="18"/>
        <v>0</v>
      </c>
      <c r="Q556" s="240"/>
      <c r="R556" s="146">
        <f t="shared" si="19"/>
        <v>0</v>
      </c>
      <c r="S556" s="240"/>
      <c r="T556" s="270"/>
    </row>
    <row r="557" spans="1:20" x14ac:dyDescent="0.25">
      <c r="A557" s="240"/>
      <c r="B557" s="240"/>
      <c r="C557" s="240"/>
      <c r="D557" s="240"/>
      <c r="E557" s="240"/>
      <c r="F557" s="240"/>
      <c r="G557" s="240"/>
      <c r="H557" s="240"/>
      <c r="I557" s="240"/>
      <c r="J557" s="240"/>
      <c r="K557" s="240"/>
      <c r="L557" s="240"/>
      <c r="M557" s="240"/>
      <c r="N557" s="240"/>
      <c r="O557" s="240"/>
      <c r="P557" s="273">
        <f t="shared" si="18"/>
        <v>0</v>
      </c>
      <c r="Q557" s="240"/>
      <c r="R557" s="146">
        <f t="shared" si="19"/>
        <v>0</v>
      </c>
      <c r="S557" s="240"/>
      <c r="T557" s="270"/>
    </row>
    <row r="558" spans="1:20" x14ac:dyDescent="0.25">
      <c r="A558" s="240"/>
      <c r="B558" s="240"/>
      <c r="C558" s="240"/>
      <c r="D558" s="240"/>
      <c r="E558" s="240"/>
      <c r="F558" s="240"/>
      <c r="G558" s="240"/>
      <c r="H558" s="240"/>
      <c r="I558" s="240"/>
      <c r="J558" s="240"/>
      <c r="K558" s="240"/>
      <c r="L558" s="240"/>
      <c r="M558" s="240"/>
      <c r="N558" s="240"/>
      <c r="O558" s="240"/>
      <c r="P558" s="273">
        <f t="shared" si="18"/>
        <v>0</v>
      </c>
      <c r="Q558" s="240"/>
      <c r="R558" s="146">
        <f t="shared" si="19"/>
        <v>0</v>
      </c>
      <c r="S558" s="240"/>
      <c r="T558" s="270"/>
    </row>
    <row r="559" spans="1:20" x14ac:dyDescent="0.25">
      <c r="A559" s="240"/>
      <c r="B559" s="240"/>
      <c r="C559" s="240"/>
      <c r="D559" s="240"/>
      <c r="E559" s="240"/>
      <c r="F559" s="240"/>
      <c r="G559" s="240"/>
      <c r="H559" s="240"/>
      <c r="I559" s="240"/>
      <c r="J559" s="240"/>
      <c r="K559" s="240"/>
      <c r="L559" s="240"/>
      <c r="M559" s="240"/>
      <c r="N559" s="240"/>
      <c r="O559" s="240"/>
      <c r="P559" s="273">
        <f t="shared" si="18"/>
        <v>0</v>
      </c>
      <c r="Q559" s="240"/>
      <c r="R559" s="146">
        <f t="shared" si="19"/>
        <v>0</v>
      </c>
      <c r="S559" s="240"/>
      <c r="T559" s="270"/>
    </row>
    <row r="560" spans="1:20" x14ac:dyDescent="0.25">
      <c r="A560" s="240"/>
      <c r="B560" s="240"/>
      <c r="C560" s="240"/>
      <c r="D560" s="240"/>
      <c r="E560" s="240"/>
      <c r="F560" s="240"/>
      <c r="G560" s="240"/>
      <c r="H560" s="240"/>
      <c r="I560" s="240"/>
      <c r="J560" s="240"/>
      <c r="K560" s="240"/>
      <c r="L560" s="240"/>
      <c r="M560" s="240"/>
      <c r="N560" s="240"/>
      <c r="O560" s="240"/>
      <c r="P560" s="273">
        <f t="shared" si="18"/>
        <v>0</v>
      </c>
      <c r="Q560" s="240"/>
      <c r="R560" s="146">
        <f t="shared" si="19"/>
        <v>0</v>
      </c>
      <c r="S560" s="240"/>
      <c r="T560" s="270"/>
    </row>
    <row r="561" spans="1:20" x14ac:dyDescent="0.25">
      <c r="A561" s="240"/>
      <c r="B561" s="240"/>
      <c r="C561" s="240"/>
      <c r="D561" s="240"/>
      <c r="E561" s="240"/>
      <c r="F561" s="240"/>
      <c r="G561" s="240"/>
      <c r="H561" s="240"/>
      <c r="I561" s="240"/>
      <c r="J561" s="240"/>
      <c r="K561" s="240"/>
      <c r="L561" s="240"/>
      <c r="M561" s="240"/>
      <c r="N561" s="240"/>
      <c r="O561" s="240"/>
      <c r="P561" s="273">
        <f t="shared" si="18"/>
        <v>0</v>
      </c>
      <c r="Q561" s="240"/>
      <c r="R561" s="146">
        <f t="shared" si="19"/>
        <v>0</v>
      </c>
      <c r="S561" s="240"/>
      <c r="T561" s="270"/>
    </row>
    <row r="562" spans="1:20" x14ac:dyDescent="0.25">
      <c r="A562" s="240"/>
      <c r="B562" s="240"/>
      <c r="C562" s="240"/>
      <c r="D562" s="240"/>
      <c r="E562" s="240"/>
      <c r="F562" s="240"/>
      <c r="G562" s="240"/>
      <c r="H562" s="240"/>
      <c r="I562" s="240"/>
      <c r="J562" s="240"/>
      <c r="K562" s="240"/>
      <c r="L562" s="240"/>
      <c r="M562" s="240"/>
      <c r="N562" s="240"/>
      <c r="O562" s="240"/>
      <c r="P562" s="273">
        <f t="shared" si="18"/>
        <v>0</v>
      </c>
      <c r="Q562" s="240"/>
      <c r="R562" s="146">
        <f t="shared" si="19"/>
        <v>0</v>
      </c>
      <c r="S562" s="240"/>
      <c r="T562" s="270"/>
    </row>
    <row r="563" spans="1:20" x14ac:dyDescent="0.25">
      <c r="A563" s="240"/>
      <c r="B563" s="240"/>
      <c r="C563" s="240"/>
      <c r="D563" s="240"/>
      <c r="E563" s="240"/>
      <c r="F563" s="240"/>
      <c r="G563" s="240"/>
      <c r="H563" s="240"/>
      <c r="I563" s="240"/>
      <c r="J563" s="240"/>
      <c r="K563" s="240"/>
      <c r="L563" s="240"/>
      <c r="M563" s="240"/>
      <c r="N563" s="240"/>
      <c r="O563" s="240"/>
      <c r="P563" s="273">
        <f t="shared" si="18"/>
        <v>0</v>
      </c>
      <c r="Q563" s="240"/>
      <c r="R563" s="146">
        <f t="shared" si="19"/>
        <v>0</v>
      </c>
      <c r="S563" s="240"/>
      <c r="T563" s="270"/>
    </row>
    <row r="564" spans="1:20" x14ac:dyDescent="0.25">
      <c r="A564" s="240"/>
      <c r="B564" s="240"/>
      <c r="C564" s="240"/>
      <c r="D564" s="240"/>
      <c r="E564" s="240"/>
      <c r="F564" s="240"/>
      <c r="G564" s="240"/>
      <c r="H564" s="240"/>
      <c r="I564" s="240"/>
      <c r="J564" s="240"/>
      <c r="K564" s="240"/>
      <c r="L564" s="240"/>
      <c r="M564" s="240"/>
      <c r="N564" s="240"/>
      <c r="O564" s="240"/>
      <c r="P564" s="273">
        <f t="shared" ref="P564:P627" si="20">SUM(I564:O564)</f>
        <v>0</v>
      </c>
      <c r="Q564" s="240"/>
      <c r="R564" s="146">
        <f t="shared" si="19"/>
        <v>0</v>
      </c>
      <c r="S564" s="240"/>
      <c r="T564" s="270"/>
    </row>
    <row r="565" spans="1:20" x14ac:dyDescent="0.25">
      <c r="A565" s="240"/>
      <c r="B565" s="240"/>
      <c r="C565" s="240"/>
      <c r="D565" s="240"/>
      <c r="E565" s="240"/>
      <c r="F565" s="240"/>
      <c r="G565" s="240"/>
      <c r="H565" s="240"/>
      <c r="I565" s="240"/>
      <c r="J565" s="240"/>
      <c r="K565" s="240"/>
      <c r="L565" s="240"/>
      <c r="M565" s="240"/>
      <c r="N565" s="240"/>
      <c r="O565" s="240"/>
      <c r="P565" s="273">
        <f t="shared" si="20"/>
        <v>0</v>
      </c>
      <c r="Q565" s="240"/>
      <c r="R565" s="146">
        <f t="shared" si="19"/>
        <v>0</v>
      </c>
      <c r="S565" s="240"/>
      <c r="T565" s="270"/>
    </row>
    <row r="566" spans="1:20" x14ac:dyDescent="0.25">
      <c r="A566" s="240"/>
      <c r="B566" s="240"/>
      <c r="C566" s="240"/>
      <c r="D566" s="240"/>
      <c r="E566" s="240"/>
      <c r="F566" s="240"/>
      <c r="G566" s="240"/>
      <c r="H566" s="240"/>
      <c r="I566" s="240"/>
      <c r="J566" s="240"/>
      <c r="K566" s="240"/>
      <c r="L566" s="240"/>
      <c r="M566" s="240"/>
      <c r="N566" s="240"/>
      <c r="O566" s="240"/>
      <c r="P566" s="273">
        <f t="shared" si="20"/>
        <v>0</v>
      </c>
      <c r="Q566" s="240"/>
      <c r="R566" s="146">
        <f t="shared" si="19"/>
        <v>0</v>
      </c>
      <c r="S566" s="240"/>
      <c r="T566" s="270"/>
    </row>
    <row r="567" spans="1:20" x14ac:dyDescent="0.25">
      <c r="A567" s="240"/>
      <c r="B567" s="240"/>
      <c r="C567" s="240"/>
      <c r="D567" s="240"/>
      <c r="E567" s="240"/>
      <c r="F567" s="240"/>
      <c r="G567" s="240"/>
      <c r="H567" s="240"/>
      <c r="I567" s="240"/>
      <c r="J567" s="240"/>
      <c r="K567" s="240"/>
      <c r="L567" s="240"/>
      <c r="M567" s="240"/>
      <c r="N567" s="240"/>
      <c r="O567" s="240"/>
      <c r="P567" s="273">
        <f t="shared" si="20"/>
        <v>0</v>
      </c>
      <c r="Q567" s="240"/>
      <c r="R567" s="146">
        <f t="shared" si="19"/>
        <v>0</v>
      </c>
      <c r="S567" s="240"/>
      <c r="T567" s="270"/>
    </row>
    <row r="568" spans="1:20" x14ac:dyDescent="0.25">
      <c r="A568" s="240"/>
      <c r="B568" s="240"/>
      <c r="C568" s="240"/>
      <c r="D568" s="240"/>
      <c r="E568" s="240"/>
      <c r="F568" s="240"/>
      <c r="G568" s="240"/>
      <c r="H568" s="240"/>
      <c r="I568" s="240"/>
      <c r="J568" s="240"/>
      <c r="K568" s="240"/>
      <c r="L568" s="240"/>
      <c r="M568" s="240"/>
      <c r="N568" s="240"/>
      <c r="O568" s="240"/>
      <c r="P568" s="273">
        <f t="shared" si="20"/>
        <v>0</v>
      </c>
      <c r="Q568" s="240"/>
      <c r="R568" s="146">
        <f t="shared" si="19"/>
        <v>0</v>
      </c>
      <c r="S568" s="240"/>
      <c r="T568" s="270"/>
    </row>
    <row r="569" spans="1:20" x14ac:dyDescent="0.25">
      <c r="A569" s="240"/>
      <c r="B569" s="240"/>
      <c r="C569" s="240"/>
      <c r="D569" s="240"/>
      <c r="E569" s="240"/>
      <c r="F569" s="240"/>
      <c r="G569" s="240"/>
      <c r="H569" s="240"/>
      <c r="I569" s="240"/>
      <c r="J569" s="240"/>
      <c r="K569" s="240"/>
      <c r="L569" s="240"/>
      <c r="M569" s="240"/>
      <c r="N569" s="240"/>
      <c r="O569" s="240"/>
      <c r="P569" s="273">
        <f t="shared" si="20"/>
        <v>0</v>
      </c>
      <c r="Q569" s="240"/>
      <c r="R569" s="146">
        <f t="shared" si="19"/>
        <v>0</v>
      </c>
      <c r="S569" s="240"/>
      <c r="T569" s="270"/>
    </row>
    <row r="570" spans="1:20" x14ac:dyDescent="0.25">
      <c r="A570" s="240"/>
      <c r="B570" s="240"/>
      <c r="C570" s="240"/>
      <c r="D570" s="240"/>
      <c r="E570" s="240"/>
      <c r="F570" s="240"/>
      <c r="G570" s="240"/>
      <c r="H570" s="240"/>
      <c r="I570" s="240"/>
      <c r="J570" s="240"/>
      <c r="K570" s="240"/>
      <c r="L570" s="240"/>
      <c r="M570" s="240"/>
      <c r="N570" s="240"/>
      <c r="O570" s="240"/>
      <c r="P570" s="273">
        <f t="shared" si="20"/>
        <v>0</v>
      </c>
      <c r="Q570" s="240"/>
      <c r="R570" s="146">
        <f t="shared" si="19"/>
        <v>0</v>
      </c>
      <c r="S570" s="240"/>
      <c r="T570" s="270"/>
    </row>
    <row r="571" spans="1:20" x14ac:dyDescent="0.25">
      <c r="A571" s="240"/>
      <c r="B571" s="240"/>
      <c r="C571" s="240"/>
      <c r="D571" s="240"/>
      <c r="E571" s="240"/>
      <c r="F571" s="240"/>
      <c r="G571" s="240"/>
      <c r="H571" s="240"/>
      <c r="I571" s="240"/>
      <c r="J571" s="240"/>
      <c r="K571" s="240"/>
      <c r="L571" s="240"/>
      <c r="M571" s="240"/>
      <c r="N571" s="240"/>
      <c r="O571" s="240"/>
      <c r="P571" s="273">
        <f t="shared" si="20"/>
        <v>0</v>
      </c>
      <c r="Q571" s="240"/>
      <c r="R571" s="146">
        <f t="shared" si="19"/>
        <v>0</v>
      </c>
      <c r="S571" s="240"/>
      <c r="T571" s="270"/>
    </row>
    <row r="572" spans="1:20" x14ac:dyDescent="0.25">
      <c r="A572" s="240"/>
      <c r="B572" s="240"/>
      <c r="C572" s="240"/>
      <c r="D572" s="240"/>
      <c r="E572" s="240"/>
      <c r="F572" s="240"/>
      <c r="G572" s="240"/>
      <c r="H572" s="240"/>
      <c r="I572" s="240"/>
      <c r="J572" s="240"/>
      <c r="K572" s="240"/>
      <c r="L572" s="240"/>
      <c r="M572" s="240"/>
      <c r="N572" s="240"/>
      <c r="O572" s="240"/>
      <c r="P572" s="273">
        <f t="shared" si="20"/>
        <v>0</v>
      </c>
      <c r="Q572" s="240"/>
      <c r="R572" s="146">
        <f t="shared" si="19"/>
        <v>0</v>
      </c>
      <c r="S572" s="240"/>
      <c r="T572" s="270"/>
    </row>
    <row r="573" spans="1:20" x14ac:dyDescent="0.25">
      <c r="A573" s="240"/>
      <c r="B573" s="240"/>
      <c r="C573" s="240"/>
      <c r="D573" s="240"/>
      <c r="E573" s="240"/>
      <c r="F573" s="240"/>
      <c r="G573" s="240"/>
      <c r="H573" s="240"/>
      <c r="I573" s="240"/>
      <c r="J573" s="240"/>
      <c r="K573" s="240"/>
      <c r="L573" s="240"/>
      <c r="M573" s="240"/>
      <c r="N573" s="240"/>
      <c r="O573" s="240"/>
      <c r="P573" s="273">
        <f t="shared" si="20"/>
        <v>0</v>
      </c>
      <c r="Q573" s="240"/>
      <c r="R573" s="146">
        <f t="shared" si="19"/>
        <v>0</v>
      </c>
      <c r="S573" s="240"/>
      <c r="T573" s="270"/>
    </row>
    <row r="574" spans="1:20" x14ac:dyDescent="0.25">
      <c r="A574" s="240"/>
      <c r="B574" s="240"/>
      <c r="C574" s="240"/>
      <c r="D574" s="240"/>
      <c r="E574" s="240"/>
      <c r="F574" s="240"/>
      <c r="G574" s="240"/>
      <c r="H574" s="240"/>
      <c r="I574" s="240"/>
      <c r="J574" s="240"/>
      <c r="K574" s="240"/>
      <c r="L574" s="240"/>
      <c r="M574" s="240"/>
      <c r="N574" s="240"/>
      <c r="O574" s="240"/>
      <c r="P574" s="273">
        <f t="shared" si="20"/>
        <v>0</v>
      </c>
      <c r="Q574" s="240"/>
      <c r="R574" s="146">
        <f t="shared" si="19"/>
        <v>0</v>
      </c>
      <c r="S574" s="240"/>
      <c r="T574" s="270"/>
    </row>
    <row r="575" spans="1:20" x14ac:dyDescent="0.25">
      <c r="A575" s="240"/>
      <c r="B575" s="240"/>
      <c r="C575" s="240"/>
      <c r="D575" s="240"/>
      <c r="E575" s="240"/>
      <c r="F575" s="240"/>
      <c r="G575" s="240"/>
      <c r="H575" s="240"/>
      <c r="I575" s="240"/>
      <c r="J575" s="240"/>
      <c r="K575" s="240"/>
      <c r="L575" s="240"/>
      <c r="M575" s="240"/>
      <c r="N575" s="240"/>
      <c r="O575" s="240"/>
      <c r="P575" s="273">
        <f t="shared" si="20"/>
        <v>0</v>
      </c>
      <c r="Q575" s="240"/>
      <c r="R575" s="146">
        <f t="shared" si="19"/>
        <v>0</v>
      </c>
      <c r="S575" s="240"/>
      <c r="T575" s="270"/>
    </row>
    <row r="576" spans="1:20" x14ac:dyDescent="0.25">
      <c r="A576" s="240"/>
      <c r="B576" s="240"/>
      <c r="C576" s="240"/>
      <c r="D576" s="240"/>
      <c r="E576" s="240"/>
      <c r="F576" s="240"/>
      <c r="G576" s="240"/>
      <c r="H576" s="240"/>
      <c r="I576" s="240"/>
      <c r="J576" s="240"/>
      <c r="K576" s="240"/>
      <c r="L576" s="240"/>
      <c r="M576" s="240"/>
      <c r="N576" s="240"/>
      <c r="O576" s="240"/>
      <c r="P576" s="273">
        <f t="shared" si="20"/>
        <v>0</v>
      </c>
      <c r="Q576" s="240"/>
      <c r="R576" s="146">
        <f t="shared" si="19"/>
        <v>0</v>
      </c>
      <c r="S576" s="240"/>
      <c r="T576" s="270"/>
    </row>
    <row r="577" spans="1:20" x14ac:dyDescent="0.25">
      <c r="A577" s="240"/>
      <c r="B577" s="240"/>
      <c r="C577" s="240"/>
      <c r="D577" s="240"/>
      <c r="E577" s="240"/>
      <c r="F577" s="240"/>
      <c r="G577" s="240"/>
      <c r="H577" s="240"/>
      <c r="I577" s="240"/>
      <c r="J577" s="240"/>
      <c r="K577" s="240"/>
      <c r="L577" s="240"/>
      <c r="M577" s="240"/>
      <c r="N577" s="240"/>
      <c r="O577" s="240"/>
      <c r="P577" s="273">
        <f t="shared" si="20"/>
        <v>0</v>
      </c>
      <c r="Q577" s="240"/>
      <c r="R577" s="146">
        <f t="shared" si="19"/>
        <v>0</v>
      </c>
      <c r="S577" s="240"/>
      <c r="T577" s="270"/>
    </row>
    <row r="578" spans="1:20" x14ac:dyDescent="0.25">
      <c r="A578" s="240"/>
      <c r="B578" s="240"/>
      <c r="C578" s="240"/>
      <c r="D578" s="240"/>
      <c r="E578" s="240"/>
      <c r="F578" s="240"/>
      <c r="G578" s="240"/>
      <c r="H578" s="240"/>
      <c r="I578" s="240"/>
      <c r="J578" s="240"/>
      <c r="K578" s="240"/>
      <c r="L578" s="240"/>
      <c r="M578" s="240"/>
      <c r="N578" s="240"/>
      <c r="O578" s="240"/>
      <c r="P578" s="273">
        <f t="shared" si="20"/>
        <v>0</v>
      </c>
      <c r="Q578" s="240"/>
      <c r="R578" s="146">
        <f t="shared" si="19"/>
        <v>0</v>
      </c>
      <c r="S578" s="240"/>
      <c r="T578" s="270"/>
    </row>
    <row r="579" spans="1:20" x14ac:dyDescent="0.25">
      <c r="A579" s="240"/>
      <c r="B579" s="240"/>
      <c r="C579" s="240"/>
      <c r="D579" s="240"/>
      <c r="E579" s="240"/>
      <c r="F579" s="240"/>
      <c r="G579" s="240"/>
      <c r="H579" s="240"/>
      <c r="I579" s="240"/>
      <c r="J579" s="240"/>
      <c r="K579" s="240"/>
      <c r="L579" s="240"/>
      <c r="M579" s="240"/>
      <c r="N579" s="240"/>
      <c r="O579" s="240"/>
      <c r="P579" s="273">
        <f t="shared" si="20"/>
        <v>0</v>
      </c>
      <c r="Q579" s="240"/>
      <c r="R579" s="146">
        <f t="shared" si="19"/>
        <v>0</v>
      </c>
      <c r="S579" s="240"/>
      <c r="T579" s="270"/>
    </row>
    <row r="580" spans="1:20" x14ac:dyDescent="0.25">
      <c r="A580" s="240"/>
      <c r="B580" s="240"/>
      <c r="C580" s="240"/>
      <c r="D580" s="240"/>
      <c r="E580" s="240"/>
      <c r="F580" s="240"/>
      <c r="G580" s="240"/>
      <c r="H580" s="240"/>
      <c r="I580" s="240"/>
      <c r="J580" s="240"/>
      <c r="K580" s="240"/>
      <c r="L580" s="240"/>
      <c r="M580" s="240"/>
      <c r="N580" s="240"/>
      <c r="O580" s="240"/>
      <c r="P580" s="273">
        <f t="shared" si="20"/>
        <v>0</v>
      </c>
      <c r="Q580" s="240"/>
      <c r="R580" s="146">
        <f t="shared" si="19"/>
        <v>0</v>
      </c>
      <c r="S580" s="240"/>
      <c r="T580" s="270"/>
    </row>
    <row r="581" spans="1:20" x14ac:dyDescent="0.25">
      <c r="A581" s="240"/>
      <c r="B581" s="240"/>
      <c r="C581" s="240"/>
      <c r="D581" s="240"/>
      <c r="E581" s="240"/>
      <c r="F581" s="240"/>
      <c r="G581" s="240"/>
      <c r="H581" s="240"/>
      <c r="I581" s="240"/>
      <c r="J581" s="240"/>
      <c r="K581" s="240"/>
      <c r="L581" s="240"/>
      <c r="M581" s="240"/>
      <c r="N581" s="240"/>
      <c r="O581" s="240"/>
      <c r="P581" s="273">
        <f t="shared" si="20"/>
        <v>0</v>
      </c>
      <c r="Q581" s="240"/>
      <c r="R581" s="146">
        <f t="shared" si="19"/>
        <v>0</v>
      </c>
      <c r="S581" s="240"/>
      <c r="T581" s="270"/>
    </row>
    <row r="582" spans="1:20" x14ac:dyDescent="0.25">
      <c r="A582" s="240"/>
      <c r="B582" s="240"/>
      <c r="C582" s="240"/>
      <c r="D582" s="240"/>
      <c r="E582" s="240"/>
      <c r="F582" s="240"/>
      <c r="G582" s="240"/>
      <c r="H582" s="240"/>
      <c r="I582" s="240"/>
      <c r="J582" s="240"/>
      <c r="K582" s="240"/>
      <c r="L582" s="240"/>
      <c r="M582" s="240"/>
      <c r="N582" s="240"/>
      <c r="O582" s="240"/>
      <c r="P582" s="273">
        <f t="shared" si="20"/>
        <v>0</v>
      </c>
      <c r="Q582" s="240"/>
      <c r="R582" s="146">
        <f t="shared" si="19"/>
        <v>0</v>
      </c>
      <c r="S582" s="240"/>
      <c r="T582" s="270"/>
    </row>
    <row r="583" spans="1:20" x14ac:dyDescent="0.25">
      <c r="A583" s="240"/>
      <c r="B583" s="240"/>
      <c r="C583" s="240"/>
      <c r="D583" s="240"/>
      <c r="E583" s="240"/>
      <c r="F583" s="240"/>
      <c r="G583" s="240"/>
      <c r="H583" s="240"/>
      <c r="I583" s="240"/>
      <c r="J583" s="240"/>
      <c r="K583" s="240"/>
      <c r="L583" s="240"/>
      <c r="M583" s="240"/>
      <c r="N583" s="240"/>
      <c r="O583" s="240"/>
      <c r="P583" s="273">
        <f t="shared" si="20"/>
        <v>0</v>
      </c>
      <c r="Q583" s="240"/>
      <c r="R583" s="146">
        <f t="shared" si="19"/>
        <v>0</v>
      </c>
      <c r="S583" s="240"/>
      <c r="T583" s="270"/>
    </row>
    <row r="584" spans="1:20" x14ac:dyDescent="0.25">
      <c r="A584" s="240"/>
      <c r="B584" s="240"/>
      <c r="C584" s="240"/>
      <c r="D584" s="240"/>
      <c r="E584" s="240"/>
      <c r="F584" s="240"/>
      <c r="G584" s="240"/>
      <c r="H584" s="240"/>
      <c r="I584" s="240"/>
      <c r="J584" s="240"/>
      <c r="K584" s="240"/>
      <c r="L584" s="240"/>
      <c r="M584" s="240"/>
      <c r="N584" s="240"/>
      <c r="O584" s="240"/>
      <c r="P584" s="273">
        <f t="shared" si="20"/>
        <v>0</v>
      </c>
      <c r="Q584" s="240"/>
      <c r="R584" s="146">
        <f t="shared" si="19"/>
        <v>0</v>
      </c>
      <c r="S584" s="240"/>
      <c r="T584" s="270"/>
    </row>
    <row r="585" spans="1:20" x14ac:dyDescent="0.25">
      <c r="A585" s="240"/>
      <c r="B585" s="240"/>
      <c r="C585" s="240"/>
      <c r="D585" s="240"/>
      <c r="E585" s="240"/>
      <c r="F585" s="240"/>
      <c r="G585" s="240"/>
      <c r="H585" s="240"/>
      <c r="I585" s="240"/>
      <c r="J585" s="240"/>
      <c r="K585" s="240"/>
      <c r="L585" s="240"/>
      <c r="M585" s="240"/>
      <c r="N585" s="240"/>
      <c r="O585" s="240"/>
      <c r="P585" s="273">
        <f t="shared" si="20"/>
        <v>0</v>
      </c>
      <c r="Q585" s="240"/>
      <c r="R585" s="146">
        <f t="shared" si="19"/>
        <v>0</v>
      </c>
      <c r="S585" s="240"/>
      <c r="T585" s="270"/>
    </row>
    <row r="586" spans="1:20" x14ac:dyDescent="0.25">
      <c r="A586" s="240"/>
      <c r="B586" s="240"/>
      <c r="C586" s="240"/>
      <c r="D586" s="240"/>
      <c r="E586" s="240"/>
      <c r="F586" s="240"/>
      <c r="G586" s="240"/>
      <c r="H586" s="240"/>
      <c r="I586" s="240"/>
      <c r="J586" s="240"/>
      <c r="K586" s="240"/>
      <c r="L586" s="240"/>
      <c r="M586" s="240"/>
      <c r="N586" s="240"/>
      <c r="O586" s="240"/>
      <c r="P586" s="273">
        <f t="shared" si="20"/>
        <v>0</v>
      </c>
      <c r="Q586" s="240"/>
      <c r="R586" s="146">
        <f t="shared" si="19"/>
        <v>0</v>
      </c>
      <c r="S586" s="240"/>
      <c r="T586" s="270"/>
    </row>
    <row r="587" spans="1:20" x14ac:dyDescent="0.25">
      <c r="A587" s="240"/>
      <c r="B587" s="240"/>
      <c r="C587" s="240"/>
      <c r="D587" s="240"/>
      <c r="E587" s="240"/>
      <c r="F587" s="240"/>
      <c r="G587" s="240"/>
      <c r="H587" s="240"/>
      <c r="I587" s="240"/>
      <c r="J587" s="240"/>
      <c r="K587" s="240"/>
      <c r="L587" s="240"/>
      <c r="M587" s="240"/>
      <c r="N587" s="240"/>
      <c r="O587" s="240"/>
      <c r="P587" s="273">
        <f t="shared" si="20"/>
        <v>0</v>
      </c>
      <c r="Q587" s="240"/>
      <c r="R587" s="146">
        <f t="shared" si="19"/>
        <v>0</v>
      </c>
      <c r="S587" s="240"/>
      <c r="T587" s="270"/>
    </row>
    <row r="588" spans="1:20" x14ac:dyDescent="0.25">
      <c r="A588" s="240"/>
      <c r="B588" s="240"/>
      <c r="C588" s="240"/>
      <c r="D588" s="240"/>
      <c r="E588" s="240"/>
      <c r="F588" s="240"/>
      <c r="G588" s="240"/>
      <c r="H588" s="240"/>
      <c r="I588" s="240"/>
      <c r="J588" s="240"/>
      <c r="K588" s="240"/>
      <c r="L588" s="240"/>
      <c r="M588" s="240"/>
      <c r="N588" s="240"/>
      <c r="O588" s="240"/>
      <c r="P588" s="273">
        <f t="shared" si="20"/>
        <v>0</v>
      </c>
      <c r="Q588" s="240"/>
      <c r="R588" s="146">
        <f t="shared" si="19"/>
        <v>0</v>
      </c>
      <c r="S588" s="240"/>
      <c r="T588" s="270"/>
    </row>
    <row r="589" spans="1:20" x14ac:dyDescent="0.25">
      <c r="A589" s="240"/>
      <c r="B589" s="240"/>
      <c r="C589" s="240"/>
      <c r="D589" s="240"/>
      <c r="E589" s="240"/>
      <c r="F589" s="240"/>
      <c r="G589" s="240"/>
      <c r="H589" s="240"/>
      <c r="I589" s="240"/>
      <c r="J589" s="240"/>
      <c r="K589" s="240"/>
      <c r="L589" s="240"/>
      <c r="M589" s="240"/>
      <c r="N589" s="240"/>
      <c r="O589" s="240"/>
      <c r="P589" s="273">
        <f t="shared" si="20"/>
        <v>0</v>
      </c>
      <c r="Q589" s="240"/>
      <c r="R589" s="146">
        <f t="shared" si="19"/>
        <v>0</v>
      </c>
      <c r="S589" s="240"/>
      <c r="T589" s="270"/>
    </row>
    <row r="590" spans="1:20" x14ac:dyDescent="0.25">
      <c r="A590" s="240"/>
      <c r="B590" s="240"/>
      <c r="C590" s="240"/>
      <c r="D590" s="240"/>
      <c r="E590" s="240"/>
      <c r="F590" s="240"/>
      <c r="G590" s="240"/>
      <c r="H590" s="240"/>
      <c r="I590" s="240"/>
      <c r="J590" s="240"/>
      <c r="K590" s="240"/>
      <c r="L590" s="240"/>
      <c r="M590" s="240"/>
      <c r="N590" s="240"/>
      <c r="O590" s="240"/>
      <c r="P590" s="273">
        <f t="shared" si="20"/>
        <v>0</v>
      </c>
      <c r="Q590" s="240"/>
      <c r="R590" s="146">
        <f t="shared" si="19"/>
        <v>0</v>
      </c>
      <c r="S590" s="240"/>
      <c r="T590" s="270"/>
    </row>
    <row r="591" spans="1:20" x14ac:dyDescent="0.25">
      <c r="A591" s="240"/>
      <c r="B591" s="240"/>
      <c r="C591" s="240"/>
      <c r="D591" s="240"/>
      <c r="E591" s="240"/>
      <c r="F591" s="240"/>
      <c r="G591" s="240"/>
      <c r="H591" s="240"/>
      <c r="I591" s="240"/>
      <c r="J591" s="240"/>
      <c r="K591" s="240"/>
      <c r="L591" s="240"/>
      <c r="M591" s="240"/>
      <c r="N591" s="240"/>
      <c r="O591" s="240"/>
      <c r="P591" s="273">
        <f t="shared" si="20"/>
        <v>0</v>
      </c>
      <c r="Q591" s="240"/>
      <c r="R591" s="146">
        <f t="shared" si="19"/>
        <v>0</v>
      </c>
      <c r="S591" s="240"/>
      <c r="T591" s="270"/>
    </row>
    <row r="592" spans="1:20" x14ac:dyDescent="0.25">
      <c r="A592" s="240"/>
      <c r="B592" s="240"/>
      <c r="C592" s="240"/>
      <c r="D592" s="240"/>
      <c r="E592" s="240"/>
      <c r="F592" s="240"/>
      <c r="G592" s="240"/>
      <c r="H592" s="240"/>
      <c r="I592" s="240"/>
      <c r="J592" s="240"/>
      <c r="K592" s="240"/>
      <c r="L592" s="240"/>
      <c r="M592" s="240"/>
      <c r="N592" s="240"/>
      <c r="O592" s="240"/>
      <c r="P592" s="273">
        <f t="shared" si="20"/>
        <v>0</v>
      </c>
      <c r="Q592" s="240"/>
      <c r="R592" s="146">
        <f t="shared" si="19"/>
        <v>0</v>
      </c>
      <c r="S592" s="240"/>
      <c r="T592" s="270"/>
    </row>
    <row r="593" spans="1:20" x14ac:dyDescent="0.25">
      <c r="A593" s="240"/>
      <c r="B593" s="240"/>
      <c r="C593" s="240"/>
      <c r="D593" s="240"/>
      <c r="E593" s="240"/>
      <c r="F593" s="240"/>
      <c r="G593" s="240"/>
      <c r="H593" s="240"/>
      <c r="I593" s="240"/>
      <c r="J593" s="240"/>
      <c r="K593" s="240"/>
      <c r="L593" s="240"/>
      <c r="M593" s="240"/>
      <c r="N593" s="240"/>
      <c r="O593" s="240"/>
      <c r="P593" s="273">
        <f t="shared" si="20"/>
        <v>0</v>
      </c>
      <c r="Q593" s="240"/>
      <c r="R593" s="146">
        <f t="shared" si="19"/>
        <v>0</v>
      </c>
      <c r="S593" s="240"/>
      <c r="T593" s="270"/>
    </row>
    <row r="594" spans="1:20" x14ac:dyDescent="0.25">
      <c r="A594" s="240"/>
      <c r="B594" s="240"/>
      <c r="C594" s="240"/>
      <c r="D594" s="240"/>
      <c r="E594" s="240"/>
      <c r="F594" s="240"/>
      <c r="G594" s="240"/>
      <c r="H594" s="240"/>
      <c r="I594" s="240"/>
      <c r="J594" s="240"/>
      <c r="K594" s="240"/>
      <c r="L594" s="240"/>
      <c r="M594" s="240"/>
      <c r="N594" s="240"/>
      <c r="O594" s="240"/>
      <c r="P594" s="273">
        <f t="shared" si="20"/>
        <v>0</v>
      </c>
      <c r="Q594" s="240"/>
      <c r="R594" s="146">
        <f t="shared" si="19"/>
        <v>0</v>
      </c>
      <c r="S594" s="240"/>
      <c r="T594" s="270"/>
    </row>
    <row r="595" spans="1:20" x14ac:dyDescent="0.25">
      <c r="A595" s="240"/>
      <c r="B595" s="240"/>
      <c r="C595" s="240"/>
      <c r="D595" s="240"/>
      <c r="E595" s="240"/>
      <c r="F595" s="240"/>
      <c r="G595" s="240"/>
      <c r="H595" s="240"/>
      <c r="I595" s="240"/>
      <c r="J595" s="240"/>
      <c r="K595" s="240"/>
      <c r="L595" s="240"/>
      <c r="M595" s="240"/>
      <c r="N595" s="240"/>
      <c r="O595" s="240"/>
      <c r="P595" s="273">
        <f t="shared" si="20"/>
        <v>0</v>
      </c>
      <c r="Q595" s="240"/>
      <c r="R595" s="146">
        <f t="shared" si="19"/>
        <v>0</v>
      </c>
      <c r="S595" s="240"/>
      <c r="T595" s="270"/>
    </row>
    <row r="596" spans="1:20" x14ac:dyDescent="0.25">
      <c r="A596" s="240"/>
      <c r="B596" s="240"/>
      <c r="C596" s="240"/>
      <c r="D596" s="240"/>
      <c r="E596" s="240"/>
      <c r="F596" s="240"/>
      <c r="G596" s="240"/>
      <c r="H596" s="240"/>
      <c r="I596" s="240"/>
      <c r="J596" s="240"/>
      <c r="K596" s="240"/>
      <c r="L596" s="240"/>
      <c r="M596" s="240"/>
      <c r="N596" s="240"/>
      <c r="O596" s="240"/>
      <c r="P596" s="273">
        <f t="shared" si="20"/>
        <v>0</v>
      </c>
      <c r="Q596" s="240"/>
      <c r="R596" s="146">
        <f t="shared" si="19"/>
        <v>0</v>
      </c>
      <c r="S596" s="240"/>
      <c r="T596" s="270"/>
    </row>
    <row r="597" spans="1:20" x14ac:dyDescent="0.25">
      <c r="A597" s="240"/>
      <c r="B597" s="240"/>
      <c r="C597" s="240"/>
      <c r="D597" s="240"/>
      <c r="E597" s="240"/>
      <c r="F597" s="240"/>
      <c r="G597" s="240"/>
      <c r="H597" s="240"/>
      <c r="I597" s="240"/>
      <c r="J597" s="240"/>
      <c r="K597" s="240"/>
      <c r="L597" s="240"/>
      <c r="M597" s="240"/>
      <c r="N597" s="240"/>
      <c r="O597" s="240"/>
      <c r="P597" s="273">
        <f t="shared" si="20"/>
        <v>0</v>
      </c>
      <c r="Q597" s="240"/>
      <c r="R597" s="146">
        <f t="shared" si="19"/>
        <v>0</v>
      </c>
      <c r="S597" s="240"/>
      <c r="T597" s="270"/>
    </row>
    <row r="598" spans="1:20" x14ac:dyDescent="0.25">
      <c r="A598" s="240"/>
      <c r="B598" s="240"/>
      <c r="C598" s="240"/>
      <c r="D598" s="240"/>
      <c r="E598" s="240"/>
      <c r="F598" s="240"/>
      <c r="G598" s="240"/>
      <c r="H598" s="240"/>
      <c r="I598" s="240"/>
      <c r="J598" s="240"/>
      <c r="K598" s="240"/>
      <c r="L598" s="240"/>
      <c r="M598" s="240"/>
      <c r="N598" s="240"/>
      <c r="O598" s="240"/>
      <c r="P598" s="273">
        <f t="shared" si="20"/>
        <v>0</v>
      </c>
      <c r="Q598" s="240"/>
      <c r="R598" s="146">
        <f t="shared" si="19"/>
        <v>0</v>
      </c>
      <c r="S598" s="240"/>
      <c r="T598" s="270"/>
    </row>
    <row r="599" spans="1:20" x14ac:dyDescent="0.25">
      <c r="A599" s="240"/>
      <c r="B599" s="240"/>
      <c r="C599" s="240"/>
      <c r="D599" s="240"/>
      <c r="E599" s="240"/>
      <c r="F599" s="240"/>
      <c r="G599" s="240"/>
      <c r="H599" s="240"/>
      <c r="I599" s="240"/>
      <c r="J599" s="240"/>
      <c r="K599" s="240"/>
      <c r="L599" s="240"/>
      <c r="M599" s="240"/>
      <c r="N599" s="240"/>
      <c r="O599" s="240"/>
      <c r="P599" s="273">
        <f t="shared" si="20"/>
        <v>0</v>
      </c>
      <c r="Q599" s="240"/>
      <c r="R599" s="146">
        <f t="shared" si="19"/>
        <v>0</v>
      </c>
      <c r="S599" s="240"/>
      <c r="T599" s="270"/>
    </row>
    <row r="600" spans="1:20" x14ac:dyDescent="0.25">
      <c r="A600" s="240"/>
      <c r="B600" s="240"/>
      <c r="C600" s="240"/>
      <c r="D600" s="240"/>
      <c r="E600" s="240"/>
      <c r="F600" s="240"/>
      <c r="G600" s="240"/>
      <c r="H600" s="240"/>
      <c r="I600" s="240"/>
      <c r="J600" s="240"/>
      <c r="K600" s="240"/>
      <c r="L600" s="240"/>
      <c r="M600" s="240"/>
      <c r="N600" s="240"/>
      <c r="O600" s="240"/>
      <c r="P600" s="273">
        <f t="shared" si="20"/>
        <v>0</v>
      </c>
      <c r="Q600" s="240"/>
      <c r="R600" s="146">
        <f t="shared" si="19"/>
        <v>0</v>
      </c>
      <c r="S600" s="240"/>
      <c r="T600" s="270"/>
    </row>
    <row r="601" spans="1:20" x14ac:dyDescent="0.25">
      <c r="A601" s="240"/>
      <c r="B601" s="240"/>
      <c r="C601" s="240"/>
      <c r="D601" s="240"/>
      <c r="E601" s="240"/>
      <c r="F601" s="240"/>
      <c r="G601" s="240"/>
      <c r="H601" s="240"/>
      <c r="I601" s="240"/>
      <c r="J601" s="240"/>
      <c r="K601" s="240"/>
      <c r="L601" s="240"/>
      <c r="M601" s="240"/>
      <c r="N601" s="240"/>
      <c r="O601" s="240"/>
      <c r="P601" s="273">
        <f t="shared" si="20"/>
        <v>0</v>
      </c>
      <c r="Q601" s="240"/>
      <c r="R601" s="146">
        <f t="shared" si="19"/>
        <v>0</v>
      </c>
      <c r="S601" s="240"/>
      <c r="T601" s="270"/>
    </row>
    <row r="602" spans="1:20" x14ac:dyDescent="0.25">
      <c r="A602" s="240"/>
      <c r="B602" s="240"/>
      <c r="C602" s="240"/>
      <c r="D602" s="240"/>
      <c r="E602" s="240"/>
      <c r="F602" s="240"/>
      <c r="G602" s="240"/>
      <c r="H602" s="240"/>
      <c r="I602" s="240"/>
      <c r="J602" s="240"/>
      <c r="K602" s="240"/>
      <c r="L602" s="240"/>
      <c r="M602" s="240"/>
      <c r="N602" s="240"/>
      <c r="O602" s="240"/>
      <c r="P602" s="273">
        <f t="shared" si="20"/>
        <v>0</v>
      </c>
      <c r="Q602" s="240"/>
      <c r="R602" s="146">
        <f t="shared" ref="R602:R665" si="21">P602-Q602</f>
        <v>0</v>
      </c>
      <c r="S602" s="240"/>
      <c r="T602" s="270"/>
    </row>
    <row r="603" spans="1:20" x14ac:dyDescent="0.25">
      <c r="A603" s="240"/>
      <c r="B603" s="240"/>
      <c r="C603" s="240"/>
      <c r="D603" s="240"/>
      <c r="E603" s="240"/>
      <c r="F603" s="240"/>
      <c r="G603" s="240"/>
      <c r="H603" s="240"/>
      <c r="I603" s="240"/>
      <c r="J603" s="240"/>
      <c r="K603" s="240"/>
      <c r="L603" s="240"/>
      <c r="M603" s="240"/>
      <c r="N603" s="240"/>
      <c r="O603" s="240"/>
      <c r="P603" s="273">
        <f t="shared" si="20"/>
        <v>0</v>
      </c>
      <c r="Q603" s="240"/>
      <c r="R603" s="146">
        <f t="shared" si="21"/>
        <v>0</v>
      </c>
      <c r="S603" s="240"/>
      <c r="T603" s="270"/>
    </row>
    <row r="604" spans="1:20" x14ac:dyDescent="0.25">
      <c r="A604" s="240"/>
      <c r="B604" s="240"/>
      <c r="C604" s="240"/>
      <c r="D604" s="240"/>
      <c r="E604" s="240"/>
      <c r="F604" s="240"/>
      <c r="G604" s="240"/>
      <c r="H604" s="240"/>
      <c r="I604" s="240"/>
      <c r="J604" s="240"/>
      <c r="K604" s="240"/>
      <c r="L604" s="240"/>
      <c r="M604" s="240"/>
      <c r="N604" s="240"/>
      <c r="O604" s="240"/>
      <c r="P604" s="273">
        <f t="shared" si="20"/>
        <v>0</v>
      </c>
      <c r="Q604" s="240"/>
      <c r="R604" s="146">
        <f t="shared" si="21"/>
        <v>0</v>
      </c>
      <c r="S604" s="240"/>
      <c r="T604" s="270"/>
    </row>
    <row r="605" spans="1:20" x14ac:dyDescent="0.25">
      <c r="A605" s="240"/>
      <c r="B605" s="240"/>
      <c r="C605" s="240"/>
      <c r="D605" s="240"/>
      <c r="E605" s="240"/>
      <c r="F605" s="240"/>
      <c r="G605" s="240"/>
      <c r="H605" s="240"/>
      <c r="I605" s="240"/>
      <c r="J605" s="240"/>
      <c r="K605" s="240"/>
      <c r="L605" s="240"/>
      <c r="M605" s="240"/>
      <c r="N605" s="240"/>
      <c r="O605" s="240"/>
      <c r="P605" s="273">
        <f t="shared" si="20"/>
        <v>0</v>
      </c>
      <c r="Q605" s="240"/>
      <c r="R605" s="146">
        <f t="shared" si="21"/>
        <v>0</v>
      </c>
      <c r="S605" s="240"/>
      <c r="T605" s="270"/>
    </row>
    <row r="606" spans="1:20" x14ac:dyDescent="0.25">
      <c r="A606" s="240"/>
      <c r="B606" s="240"/>
      <c r="C606" s="240"/>
      <c r="D606" s="240"/>
      <c r="E606" s="240"/>
      <c r="F606" s="240"/>
      <c r="G606" s="240"/>
      <c r="H606" s="240"/>
      <c r="I606" s="240"/>
      <c r="J606" s="240"/>
      <c r="K606" s="240"/>
      <c r="L606" s="240"/>
      <c r="M606" s="240"/>
      <c r="N606" s="240"/>
      <c r="O606" s="240"/>
      <c r="P606" s="273">
        <f t="shared" si="20"/>
        <v>0</v>
      </c>
      <c r="Q606" s="240"/>
      <c r="R606" s="146">
        <f t="shared" si="21"/>
        <v>0</v>
      </c>
      <c r="S606" s="240"/>
      <c r="T606" s="270"/>
    </row>
    <row r="607" spans="1:20" x14ac:dyDescent="0.25">
      <c r="A607" s="240"/>
      <c r="B607" s="240"/>
      <c r="C607" s="240"/>
      <c r="D607" s="240"/>
      <c r="E607" s="240"/>
      <c r="F607" s="240"/>
      <c r="G607" s="240"/>
      <c r="H607" s="240"/>
      <c r="I607" s="240"/>
      <c r="J607" s="240"/>
      <c r="K607" s="240"/>
      <c r="L607" s="240"/>
      <c r="M607" s="240"/>
      <c r="N607" s="240"/>
      <c r="O607" s="240"/>
      <c r="P607" s="273">
        <f t="shared" si="20"/>
        <v>0</v>
      </c>
      <c r="Q607" s="240"/>
      <c r="R607" s="146">
        <f t="shared" si="21"/>
        <v>0</v>
      </c>
      <c r="S607" s="240"/>
      <c r="T607" s="270"/>
    </row>
    <row r="608" spans="1:20" x14ac:dyDescent="0.25">
      <c r="A608" s="240"/>
      <c r="B608" s="240"/>
      <c r="C608" s="240"/>
      <c r="D608" s="240"/>
      <c r="E608" s="240"/>
      <c r="F608" s="240"/>
      <c r="G608" s="240"/>
      <c r="H608" s="240"/>
      <c r="I608" s="240"/>
      <c r="J608" s="240"/>
      <c r="K608" s="240"/>
      <c r="L608" s="240"/>
      <c r="M608" s="240"/>
      <c r="N608" s="240"/>
      <c r="O608" s="240"/>
      <c r="P608" s="273">
        <f t="shared" si="20"/>
        <v>0</v>
      </c>
      <c r="Q608" s="240"/>
      <c r="R608" s="146">
        <f t="shared" si="21"/>
        <v>0</v>
      </c>
      <c r="S608" s="240"/>
      <c r="T608" s="270"/>
    </row>
    <row r="609" spans="1:20" x14ac:dyDescent="0.25">
      <c r="A609" s="240"/>
      <c r="B609" s="240"/>
      <c r="C609" s="240"/>
      <c r="D609" s="240"/>
      <c r="E609" s="240"/>
      <c r="F609" s="240"/>
      <c r="G609" s="240"/>
      <c r="H609" s="240"/>
      <c r="I609" s="240"/>
      <c r="J609" s="240"/>
      <c r="K609" s="240"/>
      <c r="L609" s="240"/>
      <c r="M609" s="240"/>
      <c r="N609" s="240"/>
      <c r="O609" s="240"/>
      <c r="P609" s="273">
        <f t="shared" si="20"/>
        <v>0</v>
      </c>
      <c r="Q609" s="240"/>
      <c r="R609" s="146">
        <f t="shared" si="21"/>
        <v>0</v>
      </c>
      <c r="S609" s="240"/>
      <c r="T609" s="270"/>
    </row>
    <row r="610" spans="1:20" x14ac:dyDescent="0.25">
      <c r="A610" s="240"/>
      <c r="B610" s="240"/>
      <c r="C610" s="240"/>
      <c r="D610" s="240"/>
      <c r="E610" s="240"/>
      <c r="F610" s="240"/>
      <c r="G610" s="240"/>
      <c r="H610" s="240"/>
      <c r="I610" s="240"/>
      <c r="J610" s="240"/>
      <c r="K610" s="240"/>
      <c r="L610" s="240"/>
      <c r="M610" s="240"/>
      <c r="N610" s="240"/>
      <c r="O610" s="240"/>
      <c r="P610" s="273">
        <f t="shared" si="20"/>
        <v>0</v>
      </c>
      <c r="Q610" s="240"/>
      <c r="R610" s="146">
        <f t="shared" si="21"/>
        <v>0</v>
      </c>
      <c r="S610" s="240"/>
      <c r="T610" s="270"/>
    </row>
    <row r="611" spans="1:20" x14ac:dyDescent="0.25">
      <c r="A611" s="240"/>
      <c r="B611" s="240"/>
      <c r="C611" s="240"/>
      <c r="D611" s="240"/>
      <c r="E611" s="240"/>
      <c r="F611" s="240"/>
      <c r="G611" s="240"/>
      <c r="H611" s="240"/>
      <c r="I611" s="240"/>
      <c r="J611" s="240"/>
      <c r="K611" s="240"/>
      <c r="L611" s="240"/>
      <c r="M611" s="240"/>
      <c r="N611" s="240"/>
      <c r="O611" s="240"/>
      <c r="P611" s="273">
        <f t="shared" si="20"/>
        <v>0</v>
      </c>
      <c r="Q611" s="240"/>
      <c r="R611" s="146">
        <f t="shared" si="21"/>
        <v>0</v>
      </c>
      <c r="S611" s="240"/>
      <c r="T611" s="270"/>
    </row>
    <row r="612" spans="1:20" x14ac:dyDescent="0.25">
      <c r="A612" s="240"/>
      <c r="B612" s="240"/>
      <c r="C612" s="240"/>
      <c r="D612" s="240"/>
      <c r="E612" s="240"/>
      <c r="F612" s="240"/>
      <c r="G612" s="240"/>
      <c r="H612" s="240"/>
      <c r="I612" s="240"/>
      <c r="J612" s="240"/>
      <c r="K612" s="240"/>
      <c r="L612" s="240"/>
      <c r="M612" s="240"/>
      <c r="N612" s="240"/>
      <c r="O612" s="240"/>
      <c r="P612" s="273">
        <f t="shared" si="20"/>
        <v>0</v>
      </c>
      <c r="Q612" s="240"/>
      <c r="R612" s="146">
        <f t="shared" si="21"/>
        <v>0</v>
      </c>
      <c r="S612" s="240"/>
      <c r="T612" s="270"/>
    </row>
    <row r="613" spans="1:20" x14ac:dyDescent="0.25">
      <c r="A613" s="240"/>
      <c r="B613" s="240"/>
      <c r="C613" s="240"/>
      <c r="D613" s="240"/>
      <c r="E613" s="240"/>
      <c r="F613" s="240"/>
      <c r="G613" s="240"/>
      <c r="H613" s="240"/>
      <c r="I613" s="240"/>
      <c r="J613" s="240"/>
      <c r="K613" s="240"/>
      <c r="L613" s="240"/>
      <c r="M613" s="240"/>
      <c r="N613" s="240"/>
      <c r="O613" s="240"/>
      <c r="P613" s="273">
        <f t="shared" si="20"/>
        <v>0</v>
      </c>
      <c r="Q613" s="240"/>
      <c r="R613" s="146">
        <f t="shared" si="21"/>
        <v>0</v>
      </c>
      <c r="S613" s="240"/>
      <c r="T613" s="270"/>
    </row>
    <row r="614" spans="1:20" x14ac:dyDescent="0.25">
      <c r="A614" s="240"/>
      <c r="B614" s="240"/>
      <c r="C614" s="240"/>
      <c r="D614" s="240"/>
      <c r="E614" s="240"/>
      <c r="F614" s="240"/>
      <c r="G614" s="240"/>
      <c r="H614" s="240"/>
      <c r="I614" s="240"/>
      <c r="J614" s="240"/>
      <c r="K614" s="240"/>
      <c r="L614" s="240"/>
      <c r="M614" s="240"/>
      <c r="N614" s="240"/>
      <c r="O614" s="240"/>
      <c r="P614" s="273">
        <f t="shared" si="20"/>
        <v>0</v>
      </c>
      <c r="Q614" s="240"/>
      <c r="R614" s="146">
        <f t="shared" si="21"/>
        <v>0</v>
      </c>
      <c r="S614" s="240"/>
      <c r="T614" s="270"/>
    </row>
    <row r="615" spans="1:20" x14ac:dyDescent="0.25">
      <c r="A615" s="240"/>
      <c r="B615" s="240"/>
      <c r="C615" s="240"/>
      <c r="D615" s="240"/>
      <c r="E615" s="240"/>
      <c r="F615" s="240"/>
      <c r="G615" s="240"/>
      <c r="H615" s="240"/>
      <c r="I615" s="240"/>
      <c r="J615" s="240"/>
      <c r="K615" s="240"/>
      <c r="L615" s="240"/>
      <c r="M615" s="240"/>
      <c r="N615" s="240"/>
      <c r="O615" s="240"/>
      <c r="P615" s="273">
        <f t="shared" si="20"/>
        <v>0</v>
      </c>
      <c r="Q615" s="240"/>
      <c r="R615" s="146">
        <f t="shared" si="21"/>
        <v>0</v>
      </c>
      <c r="S615" s="240"/>
      <c r="T615" s="270"/>
    </row>
    <row r="616" spans="1:20" x14ac:dyDescent="0.25">
      <c r="A616" s="240"/>
      <c r="B616" s="240"/>
      <c r="C616" s="240"/>
      <c r="D616" s="240"/>
      <c r="E616" s="240"/>
      <c r="F616" s="240"/>
      <c r="G616" s="240"/>
      <c r="H616" s="240"/>
      <c r="I616" s="240"/>
      <c r="J616" s="240"/>
      <c r="K616" s="240"/>
      <c r="L616" s="240"/>
      <c r="M616" s="240"/>
      <c r="N616" s="240"/>
      <c r="O616" s="240"/>
      <c r="P616" s="273">
        <f t="shared" si="20"/>
        <v>0</v>
      </c>
      <c r="Q616" s="240"/>
      <c r="R616" s="146">
        <f t="shared" si="21"/>
        <v>0</v>
      </c>
      <c r="S616" s="240"/>
      <c r="T616" s="270"/>
    </row>
    <row r="617" spans="1:20" x14ac:dyDescent="0.25">
      <c r="A617" s="240"/>
      <c r="B617" s="240"/>
      <c r="C617" s="240"/>
      <c r="D617" s="240"/>
      <c r="E617" s="240"/>
      <c r="F617" s="240"/>
      <c r="G617" s="240"/>
      <c r="H617" s="240"/>
      <c r="I617" s="240"/>
      <c r="J617" s="240"/>
      <c r="K617" s="240"/>
      <c r="L617" s="240"/>
      <c r="M617" s="240"/>
      <c r="N617" s="240"/>
      <c r="O617" s="240"/>
      <c r="P617" s="273">
        <f t="shared" si="20"/>
        <v>0</v>
      </c>
      <c r="Q617" s="240"/>
      <c r="R617" s="146">
        <f t="shared" si="21"/>
        <v>0</v>
      </c>
      <c r="S617" s="240"/>
      <c r="T617" s="270"/>
    </row>
    <row r="618" spans="1:20" x14ac:dyDescent="0.25">
      <c r="A618" s="240"/>
      <c r="B618" s="240"/>
      <c r="C618" s="240"/>
      <c r="D618" s="240"/>
      <c r="E618" s="240"/>
      <c r="F618" s="240"/>
      <c r="G618" s="240"/>
      <c r="H618" s="240"/>
      <c r="I618" s="240"/>
      <c r="J618" s="240"/>
      <c r="K618" s="240"/>
      <c r="L618" s="240"/>
      <c r="M618" s="240"/>
      <c r="N618" s="240"/>
      <c r="O618" s="240"/>
      <c r="P618" s="273">
        <f t="shared" si="20"/>
        <v>0</v>
      </c>
      <c r="Q618" s="240"/>
      <c r="R618" s="146">
        <f t="shared" si="21"/>
        <v>0</v>
      </c>
      <c r="S618" s="240"/>
      <c r="T618" s="270"/>
    </row>
    <row r="619" spans="1:20" x14ac:dyDescent="0.25">
      <c r="A619" s="240"/>
      <c r="B619" s="240"/>
      <c r="C619" s="240"/>
      <c r="D619" s="240"/>
      <c r="E619" s="240"/>
      <c r="F619" s="240"/>
      <c r="G619" s="240"/>
      <c r="H619" s="240"/>
      <c r="I619" s="240"/>
      <c r="J619" s="240"/>
      <c r="K619" s="240"/>
      <c r="L619" s="240"/>
      <c r="M619" s="240"/>
      <c r="N619" s="240"/>
      <c r="O619" s="240"/>
      <c r="P619" s="273">
        <f t="shared" si="20"/>
        <v>0</v>
      </c>
      <c r="Q619" s="240"/>
      <c r="R619" s="146">
        <f t="shared" si="21"/>
        <v>0</v>
      </c>
      <c r="S619" s="240"/>
      <c r="T619" s="270"/>
    </row>
    <row r="620" spans="1:20" x14ac:dyDescent="0.25">
      <c r="A620" s="240"/>
      <c r="B620" s="240"/>
      <c r="C620" s="240"/>
      <c r="D620" s="240"/>
      <c r="E620" s="240"/>
      <c r="F620" s="240"/>
      <c r="G620" s="240"/>
      <c r="H620" s="240"/>
      <c r="I620" s="240"/>
      <c r="J620" s="240"/>
      <c r="K620" s="240"/>
      <c r="L620" s="240"/>
      <c r="M620" s="240"/>
      <c r="N620" s="240"/>
      <c r="O620" s="240"/>
      <c r="P620" s="273">
        <f t="shared" si="20"/>
        <v>0</v>
      </c>
      <c r="Q620" s="240"/>
      <c r="R620" s="146">
        <f t="shared" si="21"/>
        <v>0</v>
      </c>
      <c r="S620" s="240"/>
      <c r="T620" s="270"/>
    </row>
    <row r="621" spans="1:20" x14ac:dyDescent="0.25">
      <c r="A621" s="240"/>
      <c r="B621" s="240"/>
      <c r="C621" s="240"/>
      <c r="D621" s="240"/>
      <c r="E621" s="240"/>
      <c r="F621" s="240"/>
      <c r="G621" s="240"/>
      <c r="H621" s="240"/>
      <c r="I621" s="240"/>
      <c r="J621" s="240"/>
      <c r="K621" s="240"/>
      <c r="L621" s="240"/>
      <c r="M621" s="240"/>
      <c r="N621" s="240"/>
      <c r="O621" s="240"/>
      <c r="P621" s="273">
        <f t="shared" si="20"/>
        <v>0</v>
      </c>
      <c r="Q621" s="240"/>
      <c r="R621" s="146">
        <f t="shared" si="21"/>
        <v>0</v>
      </c>
      <c r="S621" s="240"/>
      <c r="T621" s="270"/>
    </row>
    <row r="622" spans="1:20" x14ac:dyDescent="0.25">
      <c r="A622" s="240"/>
      <c r="B622" s="240"/>
      <c r="C622" s="240"/>
      <c r="D622" s="240"/>
      <c r="E622" s="240"/>
      <c r="F622" s="240"/>
      <c r="G622" s="240"/>
      <c r="H622" s="240"/>
      <c r="I622" s="240"/>
      <c r="J622" s="240"/>
      <c r="K622" s="240"/>
      <c r="L622" s="240"/>
      <c r="M622" s="240"/>
      <c r="N622" s="240"/>
      <c r="O622" s="240"/>
      <c r="P622" s="273">
        <f t="shared" si="20"/>
        <v>0</v>
      </c>
      <c r="Q622" s="240"/>
      <c r="R622" s="146">
        <f t="shared" si="21"/>
        <v>0</v>
      </c>
      <c r="S622" s="240"/>
      <c r="T622" s="270"/>
    </row>
    <row r="623" spans="1:20" x14ac:dyDescent="0.25">
      <c r="A623" s="240"/>
      <c r="B623" s="240"/>
      <c r="C623" s="240"/>
      <c r="D623" s="240"/>
      <c r="E623" s="240"/>
      <c r="F623" s="240"/>
      <c r="G623" s="240"/>
      <c r="H623" s="240"/>
      <c r="I623" s="240"/>
      <c r="J623" s="240"/>
      <c r="K623" s="240"/>
      <c r="L623" s="240"/>
      <c r="M623" s="240"/>
      <c r="N623" s="240"/>
      <c r="O623" s="240"/>
      <c r="P623" s="273">
        <f t="shared" si="20"/>
        <v>0</v>
      </c>
      <c r="Q623" s="240"/>
      <c r="R623" s="146">
        <f t="shared" si="21"/>
        <v>0</v>
      </c>
      <c r="S623" s="240"/>
      <c r="T623" s="270"/>
    </row>
    <row r="624" spans="1:20" x14ac:dyDescent="0.25">
      <c r="A624" s="240"/>
      <c r="B624" s="240"/>
      <c r="C624" s="240"/>
      <c r="D624" s="240"/>
      <c r="E624" s="240"/>
      <c r="F624" s="240"/>
      <c r="G624" s="240"/>
      <c r="H624" s="240"/>
      <c r="I624" s="240"/>
      <c r="J624" s="240"/>
      <c r="K624" s="240"/>
      <c r="L624" s="240"/>
      <c r="M624" s="240"/>
      <c r="N624" s="240"/>
      <c r="O624" s="240"/>
      <c r="P624" s="273">
        <f t="shared" si="20"/>
        <v>0</v>
      </c>
      <c r="Q624" s="240"/>
      <c r="R624" s="146">
        <f t="shared" si="21"/>
        <v>0</v>
      </c>
      <c r="S624" s="240"/>
      <c r="T624" s="270"/>
    </row>
    <row r="625" spans="1:20" x14ac:dyDescent="0.25">
      <c r="A625" s="240"/>
      <c r="B625" s="240"/>
      <c r="C625" s="240"/>
      <c r="D625" s="240"/>
      <c r="E625" s="240"/>
      <c r="F625" s="240"/>
      <c r="G625" s="240"/>
      <c r="H625" s="240"/>
      <c r="I625" s="240"/>
      <c r="J625" s="240"/>
      <c r="K625" s="240"/>
      <c r="L625" s="240"/>
      <c r="M625" s="240"/>
      <c r="N625" s="240"/>
      <c r="O625" s="240"/>
      <c r="P625" s="273">
        <f t="shared" si="20"/>
        <v>0</v>
      </c>
      <c r="Q625" s="240"/>
      <c r="R625" s="146">
        <f t="shared" si="21"/>
        <v>0</v>
      </c>
      <c r="S625" s="240"/>
      <c r="T625" s="270"/>
    </row>
    <row r="626" spans="1:20" x14ac:dyDescent="0.25">
      <c r="A626" s="240"/>
      <c r="B626" s="240"/>
      <c r="C626" s="240"/>
      <c r="D626" s="240"/>
      <c r="E626" s="240"/>
      <c r="F626" s="240"/>
      <c r="G626" s="240"/>
      <c r="H626" s="240"/>
      <c r="I626" s="240"/>
      <c r="J626" s="240"/>
      <c r="K626" s="240"/>
      <c r="L626" s="240"/>
      <c r="M626" s="240"/>
      <c r="N626" s="240"/>
      <c r="O626" s="240"/>
      <c r="P626" s="273">
        <f t="shared" si="20"/>
        <v>0</v>
      </c>
      <c r="Q626" s="240"/>
      <c r="R626" s="146">
        <f t="shared" si="21"/>
        <v>0</v>
      </c>
      <c r="S626" s="240"/>
      <c r="T626" s="270"/>
    </row>
    <row r="627" spans="1:20" x14ac:dyDescent="0.25">
      <c r="A627" s="240"/>
      <c r="B627" s="240"/>
      <c r="C627" s="240"/>
      <c r="D627" s="240"/>
      <c r="E627" s="240"/>
      <c r="F627" s="240"/>
      <c r="G627" s="240"/>
      <c r="H627" s="240"/>
      <c r="I627" s="240"/>
      <c r="J627" s="240"/>
      <c r="K627" s="240"/>
      <c r="L627" s="240"/>
      <c r="M627" s="240"/>
      <c r="N627" s="240"/>
      <c r="O627" s="240"/>
      <c r="P627" s="273">
        <f t="shared" si="20"/>
        <v>0</v>
      </c>
      <c r="Q627" s="240"/>
      <c r="R627" s="146">
        <f t="shared" si="21"/>
        <v>0</v>
      </c>
      <c r="S627" s="240"/>
      <c r="T627" s="270"/>
    </row>
    <row r="628" spans="1:20" x14ac:dyDescent="0.25">
      <c r="A628" s="240"/>
      <c r="B628" s="240"/>
      <c r="C628" s="240"/>
      <c r="D628" s="240"/>
      <c r="E628" s="240"/>
      <c r="F628" s="240"/>
      <c r="G628" s="240"/>
      <c r="H628" s="240"/>
      <c r="I628" s="240"/>
      <c r="J628" s="240"/>
      <c r="K628" s="240"/>
      <c r="L628" s="240"/>
      <c r="M628" s="240"/>
      <c r="N628" s="240"/>
      <c r="O628" s="240"/>
      <c r="P628" s="273">
        <f t="shared" ref="P628:P691" si="22">SUM(I628:O628)</f>
        <v>0</v>
      </c>
      <c r="Q628" s="240"/>
      <c r="R628" s="146">
        <f t="shared" si="21"/>
        <v>0</v>
      </c>
      <c r="S628" s="240"/>
      <c r="T628" s="270"/>
    </row>
    <row r="629" spans="1:20" x14ac:dyDescent="0.25">
      <c r="A629" s="240"/>
      <c r="B629" s="240"/>
      <c r="C629" s="240"/>
      <c r="D629" s="240"/>
      <c r="E629" s="240"/>
      <c r="F629" s="240"/>
      <c r="G629" s="240"/>
      <c r="H629" s="240"/>
      <c r="I629" s="240"/>
      <c r="J629" s="240"/>
      <c r="K629" s="240"/>
      <c r="L629" s="240"/>
      <c r="M629" s="240"/>
      <c r="N629" s="240"/>
      <c r="O629" s="240"/>
      <c r="P629" s="273">
        <f t="shared" si="22"/>
        <v>0</v>
      </c>
      <c r="Q629" s="240"/>
      <c r="R629" s="146">
        <f t="shared" si="21"/>
        <v>0</v>
      </c>
      <c r="S629" s="240"/>
      <c r="T629" s="270"/>
    </row>
    <row r="630" spans="1:20" x14ac:dyDescent="0.25">
      <c r="A630" s="240"/>
      <c r="B630" s="240"/>
      <c r="C630" s="240"/>
      <c r="D630" s="240"/>
      <c r="E630" s="240"/>
      <c r="F630" s="240"/>
      <c r="G630" s="240"/>
      <c r="H630" s="240"/>
      <c r="I630" s="240"/>
      <c r="J630" s="240"/>
      <c r="K630" s="240"/>
      <c r="L630" s="240"/>
      <c r="M630" s="240"/>
      <c r="N630" s="240"/>
      <c r="O630" s="240"/>
      <c r="P630" s="273">
        <f t="shared" si="22"/>
        <v>0</v>
      </c>
      <c r="Q630" s="240"/>
      <c r="R630" s="146">
        <f t="shared" si="21"/>
        <v>0</v>
      </c>
      <c r="S630" s="240"/>
      <c r="T630" s="270"/>
    </row>
    <row r="631" spans="1:20" x14ac:dyDescent="0.25">
      <c r="A631" s="240"/>
      <c r="B631" s="240"/>
      <c r="C631" s="240"/>
      <c r="D631" s="240"/>
      <c r="E631" s="240"/>
      <c r="F631" s="240"/>
      <c r="G631" s="240"/>
      <c r="H631" s="240"/>
      <c r="I631" s="240"/>
      <c r="J631" s="240"/>
      <c r="K631" s="240"/>
      <c r="L631" s="240"/>
      <c r="M631" s="240"/>
      <c r="N631" s="240"/>
      <c r="O631" s="240"/>
      <c r="P631" s="273">
        <f t="shared" si="22"/>
        <v>0</v>
      </c>
      <c r="Q631" s="240"/>
      <c r="R631" s="146">
        <f t="shared" si="21"/>
        <v>0</v>
      </c>
      <c r="S631" s="240"/>
      <c r="T631" s="270"/>
    </row>
    <row r="632" spans="1:20" x14ac:dyDescent="0.25">
      <c r="A632" s="240"/>
      <c r="B632" s="240"/>
      <c r="C632" s="240"/>
      <c r="D632" s="240"/>
      <c r="E632" s="240"/>
      <c r="F632" s="240"/>
      <c r="G632" s="240"/>
      <c r="H632" s="240"/>
      <c r="I632" s="240"/>
      <c r="J632" s="240"/>
      <c r="K632" s="240"/>
      <c r="L632" s="240"/>
      <c r="M632" s="240"/>
      <c r="N632" s="240"/>
      <c r="O632" s="240"/>
      <c r="P632" s="273">
        <f t="shared" si="22"/>
        <v>0</v>
      </c>
      <c r="Q632" s="240"/>
      <c r="R632" s="146">
        <f t="shared" si="21"/>
        <v>0</v>
      </c>
      <c r="S632" s="240"/>
      <c r="T632" s="270"/>
    </row>
    <row r="633" spans="1:20" x14ac:dyDescent="0.25">
      <c r="A633" s="240"/>
      <c r="B633" s="240"/>
      <c r="C633" s="240"/>
      <c r="D633" s="240"/>
      <c r="E633" s="240"/>
      <c r="F633" s="240"/>
      <c r="G633" s="240"/>
      <c r="H633" s="240"/>
      <c r="I633" s="240"/>
      <c r="J633" s="240"/>
      <c r="K633" s="240"/>
      <c r="L633" s="240"/>
      <c r="M633" s="240"/>
      <c r="N633" s="240"/>
      <c r="O633" s="240"/>
      <c r="P633" s="273">
        <f t="shared" si="22"/>
        <v>0</v>
      </c>
      <c r="Q633" s="240"/>
      <c r="R633" s="146">
        <f t="shared" si="21"/>
        <v>0</v>
      </c>
      <c r="S633" s="240"/>
      <c r="T633" s="270"/>
    </row>
    <row r="634" spans="1:20" x14ac:dyDescent="0.25">
      <c r="A634" s="240"/>
      <c r="B634" s="240"/>
      <c r="C634" s="240"/>
      <c r="D634" s="240"/>
      <c r="E634" s="240"/>
      <c r="F634" s="240"/>
      <c r="G634" s="240"/>
      <c r="H634" s="240"/>
      <c r="I634" s="240"/>
      <c r="J634" s="240"/>
      <c r="K634" s="240"/>
      <c r="L634" s="240"/>
      <c r="M634" s="240"/>
      <c r="N634" s="240"/>
      <c r="O634" s="240"/>
      <c r="P634" s="273">
        <f t="shared" si="22"/>
        <v>0</v>
      </c>
      <c r="Q634" s="240"/>
      <c r="R634" s="146">
        <f t="shared" si="21"/>
        <v>0</v>
      </c>
      <c r="S634" s="240"/>
      <c r="T634" s="270"/>
    </row>
    <row r="635" spans="1:20" x14ac:dyDescent="0.25">
      <c r="A635" s="240"/>
      <c r="B635" s="240"/>
      <c r="C635" s="240"/>
      <c r="D635" s="240"/>
      <c r="E635" s="240"/>
      <c r="F635" s="240"/>
      <c r="G635" s="240"/>
      <c r="H635" s="240"/>
      <c r="I635" s="240"/>
      <c r="J635" s="240"/>
      <c r="K635" s="240"/>
      <c r="L635" s="240"/>
      <c r="M635" s="240"/>
      <c r="N635" s="240"/>
      <c r="O635" s="240"/>
      <c r="P635" s="273">
        <f t="shared" si="22"/>
        <v>0</v>
      </c>
      <c r="Q635" s="240"/>
      <c r="R635" s="146">
        <f t="shared" si="21"/>
        <v>0</v>
      </c>
      <c r="S635" s="240"/>
      <c r="T635" s="270"/>
    </row>
    <row r="636" spans="1:20" x14ac:dyDescent="0.25">
      <c r="A636" s="240"/>
      <c r="B636" s="240"/>
      <c r="C636" s="240"/>
      <c r="D636" s="240"/>
      <c r="E636" s="240"/>
      <c r="F636" s="240"/>
      <c r="G636" s="240"/>
      <c r="H636" s="240"/>
      <c r="I636" s="240"/>
      <c r="J636" s="240"/>
      <c r="K636" s="240"/>
      <c r="L636" s="240"/>
      <c r="M636" s="240"/>
      <c r="N636" s="240"/>
      <c r="O636" s="240"/>
      <c r="P636" s="273">
        <f t="shared" si="22"/>
        <v>0</v>
      </c>
      <c r="Q636" s="240"/>
      <c r="R636" s="146">
        <f t="shared" si="21"/>
        <v>0</v>
      </c>
      <c r="S636" s="240"/>
      <c r="T636" s="270"/>
    </row>
    <row r="637" spans="1:20" x14ac:dyDescent="0.25">
      <c r="A637" s="240"/>
      <c r="B637" s="240"/>
      <c r="C637" s="240"/>
      <c r="D637" s="240"/>
      <c r="E637" s="240"/>
      <c r="F637" s="240"/>
      <c r="G637" s="240"/>
      <c r="H637" s="240"/>
      <c r="I637" s="240"/>
      <c r="J637" s="240"/>
      <c r="K637" s="240"/>
      <c r="L637" s="240"/>
      <c r="M637" s="240"/>
      <c r="N637" s="240"/>
      <c r="O637" s="240"/>
      <c r="P637" s="273">
        <f t="shared" si="22"/>
        <v>0</v>
      </c>
      <c r="Q637" s="240"/>
      <c r="R637" s="146">
        <f t="shared" si="21"/>
        <v>0</v>
      </c>
      <c r="S637" s="240"/>
      <c r="T637" s="270"/>
    </row>
    <row r="638" spans="1:20" x14ac:dyDescent="0.25">
      <c r="A638" s="240"/>
      <c r="B638" s="240"/>
      <c r="C638" s="240"/>
      <c r="D638" s="240"/>
      <c r="E638" s="240"/>
      <c r="F638" s="240"/>
      <c r="G638" s="240"/>
      <c r="H638" s="240"/>
      <c r="I638" s="240"/>
      <c r="J638" s="240"/>
      <c r="K638" s="240"/>
      <c r="L638" s="240"/>
      <c r="M638" s="240"/>
      <c r="N638" s="240"/>
      <c r="O638" s="240"/>
      <c r="P638" s="273">
        <f t="shared" si="22"/>
        <v>0</v>
      </c>
      <c r="Q638" s="240"/>
      <c r="R638" s="146">
        <f t="shared" si="21"/>
        <v>0</v>
      </c>
      <c r="S638" s="240"/>
      <c r="T638" s="270"/>
    </row>
    <row r="639" spans="1:20" x14ac:dyDescent="0.25">
      <c r="A639" s="240"/>
      <c r="B639" s="240"/>
      <c r="C639" s="240"/>
      <c r="D639" s="240"/>
      <c r="E639" s="240"/>
      <c r="F639" s="240"/>
      <c r="G639" s="240"/>
      <c r="H639" s="240"/>
      <c r="I639" s="240"/>
      <c r="J639" s="240"/>
      <c r="K639" s="240"/>
      <c r="L639" s="240"/>
      <c r="M639" s="240"/>
      <c r="N639" s="240"/>
      <c r="O639" s="240"/>
      <c r="P639" s="273">
        <f t="shared" si="22"/>
        <v>0</v>
      </c>
      <c r="Q639" s="240"/>
      <c r="R639" s="146">
        <f t="shared" si="21"/>
        <v>0</v>
      </c>
      <c r="S639" s="240"/>
      <c r="T639" s="270"/>
    </row>
    <row r="640" spans="1:20" x14ac:dyDescent="0.25">
      <c r="A640" s="240"/>
      <c r="B640" s="240"/>
      <c r="C640" s="240"/>
      <c r="D640" s="240"/>
      <c r="E640" s="240"/>
      <c r="F640" s="240"/>
      <c r="G640" s="240"/>
      <c r="H640" s="240"/>
      <c r="I640" s="240"/>
      <c r="J640" s="240"/>
      <c r="K640" s="240"/>
      <c r="L640" s="240"/>
      <c r="M640" s="240"/>
      <c r="N640" s="240"/>
      <c r="O640" s="240"/>
      <c r="P640" s="273">
        <f t="shared" si="22"/>
        <v>0</v>
      </c>
      <c r="Q640" s="240"/>
      <c r="R640" s="146">
        <f t="shared" si="21"/>
        <v>0</v>
      </c>
      <c r="S640" s="240"/>
      <c r="T640" s="270"/>
    </row>
    <row r="641" spans="1:20" x14ac:dyDescent="0.25">
      <c r="A641" s="240"/>
      <c r="B641" s="240"/>
      <c r="C641" s="240"/>
      <c r="D641" s="240"/>
      <c r="E641" s="240"/>
      <c r="F641" s="240"/>
      <c r="G641" s="240"/>
      <c r="H641" s="240"/>
      <c r="I641" s="240"/>
      <c r="J641" s="240"/>
      <c r="K641" s="240"/>
      <c r="L641" s="240"/>
      <c r="M641" s="240"/>
      <c r="N641" s="240"/>
      <c r="O641" s="240"/>
      <c r="P641" s="273">
        <f t="shared" si="22"/>
        <v>0</v>
      </c>
      <c r="Q641" s="240"/>
      <c r="R641" s="146">
        <f t="shared" si="21"/>
        <v>0</v>
      </c>
      <c r="S641" s="240"/>
      <c r="T641" s="270"/>
    </row>
    <row r="642" spans="1:20" x14ac:dyDescent="0.25">
      <c r="A642" s="240"/>
      <c r="B642" s="240"/>
      <c r="C642" s="240"/>
      <c r="D642" s="240"/>
      <c r="E642" s="240"/>
      <c r="F642" s="240"/>
      <c r="G642" s="240"/>
      <c r="H642" s="240"/>
      <c r="I642" s="240"/>
      <c r="J642" s="240"/>
      <c r="K642" s="240"/>
      <c r="L642" s="240"/>
      <c r="M642" s="240"/>
      <c r="N642" s="240"/>
      <c r="O642" s="240"/>
      <c r="P642" s="273">
        <f t="shared" si="22"/>
        <v>0</v>
      </c>
      <c r="Q642" s="240"/>
      <c r="R642" s="146">
        <f t="shared" si="21"/>
        <v>0</v>
      </c>
      <c r="S642" s="240"/>
      <c r="T642" s="270"/>
    </row>
    <row r="643" spans="1:20" x14ac:dyDescent="0.25">
      <c r="A643" s="240"/>
      <c r="B643" s="240"/>
      <c r="C643" s="240"/>
      <c r="D643" s="240"/>
      <c r="E643" s="240"/>
      <c r="F643" s="240"/>
      <c r="G643" s="240"/>
      <c r="H643" s="240"/>
      <c r="I643" s="240"/>
      <c r="J643" s="240"/>
      <c r="K643" s="240"/>
      <c r="L643" s="240"/>
      <c r="M643" s="240"/>
      <c r="N643" s="240"/>
      <c r="O643" s="240"/>
      <c r="P643" s="273">
        <f t="shared" si="22"/>
        <v>0</v>
      </c>
      <c r="Q643" s="240"/>
      <c r="R643" s="146">
        <f t="shared" si="21"/>
        <v>0</v>
      </c>
      <c r="S643" s="240"/>
      <c r="T643" s="270"/>
    </row>
    <row r="644" spans="1:20" x14ac:dyDescent="0.25">
      <c r="A644" s="240"/>
      <c r="B644" s="240"/>
      <c r="C644" s="240"/>
      <c r="D644" s="240"/>
      <c r="E644" s="240"/>
      <c r="F644" s="240"/>
      <c r="G644" s="240"/>
      <c r="H644" s="240"/>
      <c r="I644" s="240"/>
      <c r="J644" s="240"/>
      <c r="K644" s="240"/>
      <c r="L644" s="240"/>
      <c r="M644" s="240"/>
      <c r="N644" s="240"/>
      <c r="O644" s="240"/>
      <c r="P644" s="273">
        <f t="shared" si="22"/>
        <v>0</v>
      </c>
      <c r="Q644" s="240"/>
      <c r="R644" s="146">
        <f t="shared" si="21"/>
        <v>0</v>
      </c>
      <c r="S644" s="240"/>
      <c r="T644" s="270"/>
    </row>
    <row r="645" spans="1:20" x14ac:dyDescent="0.25">
      <c r="A645" s="240"/>
      <c r="B645" s="240"/>
      <c r="C645" s="240"/>
      <c r="D645" s="240"/>
      <c r="E645" s="240"/>
      <c r="F645" s="240"/>
      <c r="G645" s="240"/>
      <c r="H645" s="240"/>
      <c r="I645" s="240"/>
      <c r="J645" s="240"/>
      <c r="K645" s="240"/>
      <c r="L645" s="240"/>
      <c r="M645" s="240"/>
      <c r="N645" s="240"/>
      <c r="O645" s="240"/>
      <c r="P645" s="273">
        <f t="shared" si="22"/>
        <v>0</v>
      </c>
      <c r="Q645" s="240"/>
      <c r="R645" s="146">
        <f t="shared" si="21"/>
        <v>0</v>
      </c>
      <c r="S645" s="240"/>
      <c r="T645" s="270"/>
    </row>
    <row r="646" spans="1:20" x14ac:dyDescent="0.25">
      <c r="A646" s="240"/>
      <c r="B646" s="240"/>
      <c r="C646" s="240"/>
      <c r="D646" s="240"/>
      <c r="E646" s="240"/>
      <c r="F646" s="240"/>
      <c r="G646" s="240"/>
      <c r="H646" s="240"/>
      <c r="I646" s="240"/>
      <c r="J646" s="240"/>
      <c r="K646" s="240"/>
      <c r="L646" s="240"/>
      <c r="M646" s="240"/>
      <c r="N646" s="240"/>
      <c r="O646" s="240"/>
      <c r="P646" s="273">
        <f t="shared" si="22"/>
        <v>0</v>
      </c>
      <c r="Q646" s="240"/>
      <c r="R646" s="146">
        <f t="shared" si="21"/>
        <v>0</v>
      </c>
      <c r="S646" s="240"/>
      <c r="T646" s="270"/>
    </row>
    <row r="647" spans="1:20" x14ac:dyDescent="0.25">
      <c r="A647" s="240"/>
      <c r="B647" s="240"/>
      <c r="C647" s="240"/>
      <c r="D647" s="240"/>
      <c r="E647" s="240"/>
      <c r="F647" s="240"/>
      <c r="G647" s="240"/>
      <c r="H647" s="240"/>
      <c r="I647" s="240"/>
      <c r="J647" s="240"/>
      <c r="K647" s="240"/>
      <c r="L647" s="240"/>
      <c r="M647" s="240"/>
      <c r="N647" s="240"/>
      <c r="O647" s="240"/>
      <c r="P647" s="273">
        <f t="shared" si="22"/>
        <v>0</v>
      </c>
      <c r="Q647" s="240"/>
      <c r="R647" s="146">
        <f t="shared" si="21"/>
        <v>0</v>
      </c>
      <c r="S647" s="240"/>
      <c r="T647" s="270"/>
    </row>
    <row r="648" spans="1:20" x14ac:dyDescent="0.25">
      <c r="A648" s="240"/>
      <c r="B648" s="240"/>
      <c r="C648" s="240"/>
      <c r="D648" s="240"/>
      <c r="E648" s="240"/>
      <c r="F648" s="240"/>
      <c r="G648" s="240"/>
      <c r="H648" s="240"/>
      <c r="I648" s="240"/>
      <c r="J648" s="240"/>
      <c r="K648" s="240"/>
      <c r="L648" s="240"/>
      <c r="M648" s="240"/>
      <c r="N648" s="240"/>
      <c r="O648" s="240"/>
      <c r="P648" s="273">
        <f t="shared" si="22"/>
        <v>0</v>
      </c>
      <c r="Q648" s="240"/>
      <c r="R648" s="146">
        <f t="shared" si="21"/>
        <v>0</v>
      </c>
      <c r="S648" s="240"/>
      <c r="T648" s="270"/>
    </row>
    <row r="649" spans="1:20" x14ac:dyDescent="0.25">
      <c r="A649" s="240"/>
      <c r="B649" s="240"/>
      <c r="C649" s="240"/>
      <c r="D649" s="240"/>
      <c r="E649" s="240"/>
      <c r="F649" s="240"/>
      <c r="G649" s="240"/>
      <c r="H649" s="240"/>
      <c r="I649" s="240"/>
      <c r="J649" s="240"/>
      <c r="K649" s="240"/>
      <c r="L649" s="240"/>
      <c r="M649" s="240"/>
      <c r="N649" s="240"/>
      <c r="O649" s="240"/>
      <c r="P649" s="273">
        <f t="shared" si="22"/>
        <v>0</v>
      </c>
      <c r="Q649" s="240"/>
      <c r="R649" s="146">
        <f t="shared" si="21"/>
        <v>0</v>
      </c>
      <c r="S649" s="240"/>
      <c r="T649" s="270"/>
    </row>
    <row r="650" spans="1:20" x14ac:dyDescent="0.25">
      <c r="A650" s="240"/>
      <c r="B650" s="240"/>
      <c r="C650" s="240"/>
      <c r="D650" s="240"/>
      <c r="E650" s="240"/>
      <c r="F650" s="240"/>
      <c r="G650" s="240"/>
      <c r="H650" s="240"/>
      <c r="I650" s="240"/>
      <c r="J650" s="240"/>
      <c r="K650" s="240"/>
      <c r="L650" s="240"/>
      <c r="M650" s="240"/>
      <c r="N650" s="240"/>
      <c r="O650" s="240"/>
      <c r="P650" s="273">
        <f t="shared" si="22"/>
        <v>0</v>
      </c>
      <c r="Q650" s="240"/>
      <c r="R650" s="146">
        <f t="shared" si="21"/>
        <v>0</v>
      </c>
      <c r="S650" s="240"/>
      <c r="T650" s="270"/>
    </row>
    <row r="651" spans="1:20" x14ac:dyDescent="0.25">
      <c r="A651" s="240"/>
      <c r="B651" s="240"/>
      <c r="C651" s="240"/>
      <c r="D651" s="240"/>
      <c r="E651" s="240"/>
      <c r="F651" s="240"/>
      <c r="G651" s="240"/>
      <c r="H651" s="240"/>
      <c r="I651" s="240"/>
      <c r="J651" s="240"/>
      <c r="K651" s="240"/>
      <c r="L651" s="240"/>
      <c r="M651" s="240"/>
      <c r="N651" s="240"/>
      <c r="O651" s="240"/>
      <c r="P651" s="273">
        <f t="shared" si="22"/>
        <v>0</v>
      </c>
      <c r="Q651" s="240"/>
      <c r="R651" s="146">
        <f t="shared" si="21"/>
        <v>0</v>
      </c>
      <c r="S651" s="240"/>
      <c r="T651" s="270"/>
    </row>
    <row r="652" spans="1:20" x14ac:dyDescent="0.25">
      <c r="A652" s="240"/>
      <c r="B652" s="240"/>
      <c r="C652" s="240"/>
      <c r="D652" s="240"/>
      <c r="E652" s="240"/>
      <c r="F652" s="240"/>
      <c r="G652" s="240"/>
      <c r="H652" s="240"/>
      <c r="I652" s="240"/>
      <c r="J652" s="240"/>
      <c r="K652" s="240"/>
      <c r="L652" s="240"/>
      <c r="M652" s="240"/>
      <c r="N652" s="240"/>
      <c r="O652" s="240"/>
      <c r="P652" s="273">
        <f t="shared" si="22"/>
        <v>0</v>
      </c>
      <c r="Q652" s="240"/>
      <c r="R652" s="146">
        <f t="shared" si="21"/>
        <v>0</v>
      </c>
      <c r="S652" s="240"/>
      <c r="T652" s="270"/>
    </row>
    <row r="653" spans="1:20" x14ac:dyDescent="0.25">
      <c r="A653" s="240"/>
      <c r="B653" s="240"/>
      <c r="C653" s="240"/>
      <c r="D653" s="240"/>
      <c r="E653" s="240"/>
      <c r="F653" s="240"/>
      <c r="G653" s="240"/>
      <c r="H653" s="240"/>
      <c r="I653" s="240"/>
      <c r="J653" s="240"/>
      <c r="K653" s="240"/>
      <c r="L653" s="240"/>
      <c r="M653" s="240"/>
      <c r="N653" s="240"/>
      <c r="O653" s="240"/>
      <c r="P653" s="273">
        <f t="shared" si="22"/>
        <v>0</v>
      </c>
      <c r="Q653" s="240"/>
      <c r="R653" s="146">
        <f t="shared" si="21"/>
        <v>0</v>
      </c>
      <c r="S653" s="240"/>
      <c r="T653" s="270"/>
    </row>
    <row r="654" spans="1:20" x14ac:dyDescent="0.25">
      <c r="A654" s="240"/>
      <c r="B654" s="240"/>
      <c r="C654" s="240"/>
      <c r="D654" s="240"/>
      <c r="E654" s="240"/>
      <c r="F654" s="240"/>
      <c r="G654" s="240"/>
      <c r="H654" s="240"/>
      <c r="I654" s="240"/>
      <c r="J654" s="240"/>
      <c r="K654" s="240"/>
      <c r="L654" s="240"/>
      <c r="M654" s="240"/>
      <c r="N654" s="240"/>
      <c r="O654" s="240"/>
      <c r="P654" s="273">
        <f t="shared" si="22"/>
        <v>0</v>
      </c>
      <c r="Q654" s="240"/>
      <c r="R654" s="146">
        <f t="shared" si="21"/>
        <v>0</v>
      </c>
      <c r="S654" s="240"/>
      <c r="T654" s="270"/>
    </row>
    <row r="655" spans="1:20" x14ac:dyDescent="0.25">
      <c r="A655" s="240"/>
      <c r="B655" s="240"/>
      <c r="C655" s="240"/>
      <c r="D655" s="240"/>
      <c r="E655" s="240"/>
      <c r="F655" s="240"/>
      <c r="G655" s="240"/>
      <c r="H655" s="240"/>
      <c r="I655" s="240"/>
      <c r="J655" s="240"/>
      <c r="K655" s="240"/>
      <c r="L655" s="240"/>
      <c r="M655" s="240"/>
      <c r="N655" s="240"/>
      <c r="O655" s="240"/>
      <c r="P655" s="273">
        <f t="shared" si="22"/>
        <v>0</v>
      </c>
      <c r="Q655" s="240"/>
      <c r="R655" s="146">
        <f t="shared" si="21"/>
        <v>0</v>
      </c>
      <c r="S655" s="240"/>
      <c r="T655" s="270"/>
    </row>
    <row r="656" spans="1:20" x14ac:dyDescent="0.25">
      <c r="A656" s="240"/>
      <c r="B656" s="240"/>
      <c r="C656" s="240"/>
      <c r="D656" s="240"/>
      <c r="E656" s="240"/>
      <c r="F656" s="240"/>
      <c r="G656" s="240"/>
      <c r="H656" s="240"/>
      <c r="I656" s="240"/>
      <c r="J656" s="240"/>
      <c r="K656" s="240"/>
      <c r="L656" s="240"/>
      <c r="M656" s="240"/>
      <c r="N656" s="240"/>
      <c r="O656" s="240"/>
      <c r="P656" s="273">
        <f t="shared" si="22"/>
        <v>0</v>
      </c>
      <c r="Q656" s="240"/>
      <c r="R656" s="146">
        <f t="shared" si="21"/>
        <v>0</v>
      </c>
      <c r="S656" s="240"/>
      <c r="T656" s="270"/>
    </row>
    <row r="657" spans="1:20" x14ac:dyDescent="0.25">
      <c r="A657" s="240"/>
      <c r="B657" s="240"/>
      <c r="C657" s="240"/>
      <c r="D657" s="240"/>
      <c r="E657" s="240"/>
      <c r="F657" s="240"/>
      <c r="G657" s="240"/>
      <c r="H657" s="240"/>
      <c r="I657" s="240"/>
      <c r="J657" s="240"/>
      <c r="K657" s="240"/>
      <c r="L657" s="240"/>
      <c r="M657" s="240"/>
      <c r="N657" s="240"/>
      <c r="O657" s="240"/>
      <c r="P657" s="273">
        <f t="shared" si="22"/>
        <v>0</v>
      </c>
      <c r="Q657" s="240"/>
      <c r="R657" s="146">
        <f t="shared" si="21"/>
        <v>0</v>
      </c>
      <c r="S657" s="240"/>
      <c r="T657" s="270"/>
    </row>
    <row r="658" spans="1:20" x14ac:dyDescent="0.25">
      <c r="A658" s="240"/>
      <c r="B658" s="240"/>
      <c r="C658" s="240"/>
      <c r="D658" s="240"/>
      <c r="E658" s="240"/>
      <c r="F658" s="240"/>
      <c r="G658" s="240"/>
      <c r="H658" s="240"/>
      <c r="I658" s="240"/>
      <c r="J658" s="240"/>
      <c r="K658" s="240"/>
      <c r="L658" s="240"/>
      <c r="M658" s="240"/>
      <c r="N658" s="240"/>
      <c r="O658" s="240"/>
      <c r="P658" s="273">
        <f t="shared" si="22"/>
        <v>0</v>
      </c>
      <c r="Q658" s="240"/>
      <c r="R658" s="146">
        <f t="shared" si="21"/>
        <v>0</v>
      </c>
      <c r="S658" s="240"/>
      <c r="T658" s="270"/>
    </row>
    <row r="659" spans="1:20" x14ac:dyDescent="0.25">
      <c r="A659" s="240"/>
      <c r="B659" s="240"/>
      <c r="C659" s="240"/>
      <c r="D659" s="240"/>
      <c r="E659" s="240"/>
      <c r="F659" s="240"/>
      <c r="G659" s="240"/>
      <c r="H659" s="240"/>
      <c r="I659" s="240"/>
      <c r="J659" s="240"/>
      <c r="K659" s="240"/>
      <c r="L659" s="240"/>
      <c r="M659" s="240"/>
      <c r="N659" s="240"/>
      <c r="O659" s="240"/>
      <c r="P659" s="273">
        <f t="shared" si="22"/>
        <v>0</v>
      </c>
      <c r="Q659" s="240"/>
      <c r="R659" s="146">
        <f t="shared" si="21"/>
        <v>0</v>
      </c>
      <c r="S659" s="240"/>
      <c r="T659" s="270"/>
    </row>
    <row r="660" spans="1:20" x14ac:dyDescent="0.25">
      <c r="A660" s="240"/>
      <c r="B660" s="240"/>
      <c r="C660" s="240"/>
      <c r="D660" s="240"/>
      <c r="E660" s="240"/>
      <c r="F660" s="240"/>
      <c r="G660" s="240"/>
      <c r="H660" s="240"/>
      <c r="I660" s="240"/>
      <c r="J660" s="240"/>
      <c r="K660" s="240"/>
      <c r="L660" s="240"/>
      <c r="M660" s="240"/>
      <c r="N660" s="240"/>
      <c r="O660" s="240"/>
      <c r="P660" s="273">
        <f t="shared" si="22"/>
        <v>0</v>
      </c>
      <c r="Q660" s="240"/>
      <c r="R660" s="146">
        <f t="shared" si="21"/>
        <v>0</v>
      </c>
      <c r="S660" s="240"/>
      <c r="T660" s="270"/>
    </row>
    <row r="661" spans="1:20" x14ac:dyDescent="0.25">
      <c r="A661" s="240"/>
      <c r="B661" s="240"/>
      <c r="C661" s="240"/>
      <c r="D661" s="240"/>
      <c r="E661" s="240"/>
      <c r="F661" s="240"/>
      <c r="G661" s="240"/>
      <c r="H661" s="240"/>
      <c r="I661" s="240"/>
      <c r="J661" s="240"/>
      <c r="K661" s="240"/>
      <c r="L661" s="240"/>
      <c r="M661" s="240"/>
      <c r="N661" s="240"/>
      <c r="O661" s="240"/>
      <c r="P661" s="273">
        <f t="shared" si="22"/>
        <v>0</v>
      </c>
      <c r="Q661" s="240"/>
      <c r="R661" s="146">
        <f t="shared" si="21"/>
        <v>0</v>
      </c>
      <c r="S661" s="240"/>
      <c r="T661" s="270"/>
    </row>
    <row r="662" spans="1:20" x14ac:dyDescent="0.25">
      <c r="A662" s="240"/>
      <c r="B662" s="240"/>
      <c r="C662" s="240"/>
      <c r="D662" s="240"/>
      <c r="E662" s="240"/>
      <c r="F662" s="240"/>
      <c r="G662" s="240"/>
      <c r="H662" s="240"/>
      <c r="I662" s="240"/>
      <c r="J662" s="240"/>
      <c r="K662" s="240"/>
      <c r="L662" s="240"/>
      <c r="M662" s="240"/>
      <c r="N662" s="240"/>
      <c r="O662" s="240"/>
      <c r="P662" s="273">
        <f t="shared" si="22"/>
        <v>0</v>
      </c>
      <c r="Q662" s="240"/>
      <c r="R662" s="146">
        <f t="shared" si="21"/>
        <v>0</v>
      </c>
      <c r="S662" s="240"/>
      <c r="T662" s="270"/>
    </row>
    <row r="663" spans="1:20" x14ac:dyDescent="0.25">
      <c r="A663" s="240"/>
      <c r="B663" s="240"/>
      <c r="C663" s="240"/>
      <c r="D663" s="240"/>
      <c r="E663" s="240"/>
      <c r="F663" s="240"/>
      <c r="G663" s="240"/>
      <c r="H663" s="240"/>
      <c r="I663" s="240"/>
      <c r="J663" s="240"/>
      <c r="K663" s="240"/>
      <c r="L663" s="240"/>
      <c r="M663" s="240"/>
      <c r="N663" s="240"/>
      <c r="O663" s="240"/>
      <c r="P663" s="273">
        <f t="shared" si="22"/>
        <v>0</v>
      </c>
      <c r="Q663" s="240"/>
      <c r="R663" s="146">
        <f t="shared" si="21"/>
        <v>0</v>
      </c>
      <c r="S663" s="240"/>
      <c r="T663" s="270"/>
    </row>
    <row r="664" spans="1:20" x14ac:dyDescent="0.25">
      <c r="A664" s="240"/>
      <c r="B664" s="240"/>
      <c r="C664" s="240"/>
      <c r="D664" s="240"/>
      <c r="E664" s="240"/>
      <c r="F664" s="240"/>
      <c r="G664" s="240"/>
      <c r="H664" s="240"/>
      <c r="I664" s="240"/>
      <c r="J664" s="240"/>
      <c r="K664" s="240"/>
      <c r="L664" s="240"/>
      <c r="M664" s="240"/>
      <c r="N664" s="240"/>
      <c r="O664" s="240"/>
      <c r="P664" s="273">
        <f t="shared" si="22"/>
        <v>0</v>
      </c>
      <c r="Q664" s="240"/>
      <c r="R664" s="146">
        <f t="shared" si="21"/>
        <v>0</v>
      </c>
      <c r="S664" s="240"/>
      <c r="T664" s="270"/>
    </row>
    <row r="665" spans="1:20" x14ac:dyDescent="0.25">
      <c r="A665" s="240"/>
      <c r="B665" s="240"/>
      <c r="C665" s="240"/>
      <c r="D665" s="240"/>
      <c r="E665" s="240"/>
      <c r="F665" s="240"/>
      <c r="G665" s="240"/>
      <c r="H665" s="240"/>
      <c r="I665" s="240"/>
      <c r="J665" s="240"/>
      <c r="K665" s="240"/>
      <c r="L665" s="240"/>
      <c r="M665" s="240"/>
      <c r="N665" s="240"/>
      <c r="O665" s="240"/>
      <c r="P665" s="273">
        <f t="shared" si="22"/>
        <v>0</v>
      </c>
      <c r="Q665" s="240"/>
      <c r="R665" s="146">
        <f t="shared" si="21"/>
        <v>0</v>
      </c>
      <c r="S665" s="240"/>
      <c r="T665" s="270"/>
    </row>
    <row r="666" spans="1:20" x14ac:dyDescent="0.25">
      <c r="A666" s="240"/>
      <c r="B666" s="240"/>
      <c r="C666" s="240"/>
      <c r="D666" s="240"/>
      <c r="E666" s="240"/>
      <c r="F666" s="240"/>
      <c r="G666" s="240"/>
      <c r="H666" s="240"/>
      <c r="I666" s="240"/>
      <c r="J666" s="240"/>
      <c r="K666" s="240"/>
      <c r="L666" s="240"/>
      <c r="M666" s="240"/>
      <c r="N666" s="240"/>
      <c r="O666" s="240"/>
      <c r="P666" s="273">
        <f t="shared" si="22"/>
        <v>0</v>
      </c>
      <c r="Q666" s="240"/>
      <c r="R666" s="146">
        <f t="shared" ref="R666:R729" si="23">P666-Q666</f>
        <v>0</v>
      </c>
      <c r="S666" s="240"/>
      <c r="T666" s="270"/>
    </row>
    <row r="667" spans="1:20" x14ac:dyDescent="0.25">
      <c r="A667" s="240"/>
      <c r="B667" s="240"/>
      <c r="C667" s="240"/>
      <c r="D667" s="240"/>
      <c r="E667" s="240"/>
      <c r="F667" s="240"/>
      <c r="G667" s="240"/>
      <c r="H667" s="240"/>
      <c r="I667" s="240"/>
      <c r="J667" s="240"/>
      <c r="K667" s="240"/>
      <c r="L667" s="240"/>
      <c r="M667" s="240"/>
      <c r="N667" s="240"/>
      <c r="O667" s="240"/>
      <c r="P667" s="273">
        <f t="shared" si="22"/>
        <v>0</v>
      </c>
      <c r="Q667" s="240"/>
      <c r="R667" s="146">
        <f t="shared" si="23"/>
        <v>0</v>
      </c>
      <c r="S667" s="240"/>
      <c r="T667" s="270"/>
    </row>
    <row r="668" spans="1:20" x14ac:dyDescent="0.25">
      <c r="A668" s="240"/>
      <c r="B668" s="240"/>
      <c r="C668" s="240"/>
      <c r="D668" s="240"/>
      <c r="E668" s="240"/>
      <c r="F668" s="240"/>
      <c r="G668" s="240"/>
      <c r="H668" s="240"/>
      <c r="I668" s="240"/>
      <c r="J668" s="240"/>
      <c r="K668" s="240"/>
      <c r="L668" s="240"/>
      <c r="M668" s="240"/>
      <c r="N668" s="240"/>
      <c r="O668" s="240"/>
      <c r="P668" s="273">
        <f t="shared" si="22"/>
        <v>0</v>
      </c>
      <c r="Q668" s="240"/>
      <c r="R668" s="146">
        <f t="shared" si="23"/>
        <v>0</v>
      </c>
      <c r="S668" s="240"/>
      <c r="T668" s="270"/>
    </row>
    <row r="669" spans="1:20" x14ac:dyDescent="0.25">
      <c r="A669" s="240"/>
      <c r="B669" s="240"/>
      <c r="C669" s="240"/>
      <c r="D669" s="240"/>
      <c r="E669" s="240"/>
      <c r="F669" s="240"/>
      <c r="G669" s="240"/>
      <c r="H669" s="240"/>
      <c r="I669" s="240"/>
      <c r="J669" s="240"/>
      <c r="K669" s="240"/>
      <c r="L669" s="240"/>
      <c r="M669" s="240"/>
      <c r="N669" s="240"/>
      <c r="O669" s="240"/>
      <c r="P669" s="273">
        <f t="shared" si="22"/>
        <v>0</v>
      </c>
      <c r="Q669" s="240"/>
      <c r="R669" s="146">
        <f t="shared" si="23"/>
        <v>0</v>
      </c>
      <c r="S669" s="240"/>
      <c r="T669" s="270"/>
    </row>
    <row r="670" spans="1:20" x14ac:dyDescent="0.25">
      <c r="A670" s="240"/>
      <c r="B670" s="240"/>
      <c r="C670" s="240"/>
      <c r="D670" s="240"/>
      <c r="E670" s="240"/>
      <c r="F670" s="240"/>
      <c r="G670" s="240"/>
      <c r="H670" s="240"/>
      <c r="I670" s="240"/>
      <c r="J670" s="240"/>
      <c r="K670" s="240"/>
      <c r="L670" s="240"/>
      <c r="M670" s="240"/>
      <c r="N670" s="240"/>
      <c r="O670" s="240"/>
      <c r="P670" s="273">
        <f t="shared" si="22"/>
        <v>0</v>
      </c>
      <c r="Q670" s="240"/>
      <c r="R670" s="146">
        <f t="shared" si="23"/>
        <v>0</v>
      </c>
      <c r="S670" s="240"/>
      <c r="T670" s="270"/>
    </row>
    <row r="671" spans="1:20" x14ac:dyDescent="0.25">
      <c r="A671" s="240"/>
      <c r="B671" s="240"/>
      <c r="C671" s="240"/>
      <c r="D671" s="240"/>
      <c r="E671" s="240"/>
      <c r="F671" s="240"/>
      <c r="G671" s="240"/>
      <c r="H671" s="240"/>
      <c r="I671" s="240"/>
      <c r="J671" s="240"/>
      <c r="K671" s="240"/>
      <c r="L671" s="240"/>
      <c r="M671" s="240"/>
      <c r="N671" s="240"/>
      <c r="O671" s="240"/>
      <c r="P671" s="273">
        <f t="shared" si="22"/>
        <v>0</v>
      </c>
      <c r="Q671" s="240"/>
      <c r="R671" s="146">
        <f t="shared" si="23"/>
        <v>0</v>
      </c>
      <c r="S671" s="240"/>
      <c r="T671" s="270"/>
    </row>
    <row r="672" spans="1:20" x14ac:dyDescent="0.25">
      <c r="A672" s="240"/>
      <c r="B672" s="240"/>
      <c r="C672" s="240"/>
      <c r="D672" s="240"/>
      <c r="E672" s="240"/>
      <c r="F672" s="240"/>
      <c r="G672" s="240"/>
      <c r="H672" s="240"/>
      <c r="I672" s="240"/>
      <c r="J672" s="240"/>
      <c r="K672" s="240"/>
      <c r="L672" s="240"/>
      <c r="M672" s="240"/>
      <c r="N672" s="240"/>
      <c r="O672" s="240"/>
      <c r="P672" s="273">
        <f t="shared" si="22"/>
        <v>0</v>
      </c>
      <c r="Q672" s="240"/>
      <c r="R672" s="146">
        <f t="shared" si="23"/>
        <v>0</v>
      </c>
      <c r="S672" s="240"/>
      <c r="T672" s="270"/>
    </row>
    <row r="673" spans="1:20" x14ac:dyDescent="0.25">
      <c r="A673" s="240"/>
      <c r="B673" s="240"/>
      <c r="C673" s="240"/>
      <c r="D673" s="240"/>
      <c r="E673" s="240"/>
      <c r="F673" s="240"/>
      <c r="G673" s="240"/>
      <c r="H673" s="240"/>
      <c r="I673" s="240"/>
      <c r="J673" s="240"/>
      <c r="K673" s="240"/>
      <c r="L673" s="240"/>
      <c r="M673" s="240"/>
      <c r="N673" s="240"/>
      <c r="O673" s="240"/>
      <c r="P673" s="273">
        <f t="shared" si="22"/>
        <v>0</v>
      </c>
      <c r="Q673" s="240"/>
      <c r="R673" s="146">
        <f t="shared" si="23"/>
        <v>0</v>
      </c>
      <c r="S673" s="240"/>
      <c r="T673" s="270"/>
    </row>
    <row r="674" spans="1:20" x14ac:dyDescent="0.25">
      <c r="A674" s="240"/>
      <c r="B674" s="240"/>
      <c r="C674" s="240"/>
      <c r="D674" s="240"/>
      <c r="E674" s="240"/>
      <c r="F674" s="240"/>
      <c r="G674" s="240"/>
      <c r="H674" s="240"/>
      <c r="I674" s="240"/>
      <c r="J674" s="240"/>
      <c r="K674" s="240"/>
      <c r="L674" s="240"/>
      <c r="M674" s="240"/>
      <c r="N674" s="240"/>
      <c r="O674" s="240"/>
      <c r="P674" s="273">
        <f t="shared" si="22"/>
        <v>0</v>
      </c>
      <c r="Q674" s="240"/>
      <c r="R674" s="146">
        <f t="shared" si="23"/>
        <v>0</v>
      </c>
      <c r="S674" s="240"/>
      <c r="T674" s="270"/>
    </row>
    <row r="675" spans="1:20" x14ac:dyDescent="0.25">
      <c r="A675" s="240"/>
      <c r="B675" s="240"/>
      <c r="C675" s="240"/>
      <c r="D675" s="240"/>
      <c r="E675" s="240"/>
      <c r="F675" s="240"/>
      <c r="G675" s="240"/>
      <c r="H675" s="240"/>
      <c r="I675" s="240"/>
      <c r="J675" s="240"/>
      <c r="K675" s="240"/>
      <c r="L675" s="240"/>
      <c r="M675" s="240"/>
      <c r="N675" s="240"/>
      <c r="O675" s="240"/>
      <c r="P675" s="273">
        <f t="shared" si="22"/>
        <v>0</v>
      </c>
      <c r="Q675" s="240"/>
      <c r="R675" s="146">
        <f t="shared" si="23"/>
        <v>0</v>
      </c>
      <c r="S675" s="240"/>
      <c r="T675" s="270"/>
    </row>
    <row r="676" spans="1:20" x14ac:dyDescent="0.25">
      <c r="A676" s="240"/>
      <c r="B676" s="240"/>
      <c r="C676" s="240"/>
      <c r="D676" s="240"/>
      <c r="E676" s="240"/>
      <c r="F676" s="240"/>
      <c r="G676" s="240"/>
      <c r="H676" s="240"/>
      <c r="I676" s="240"/>
      <c r="J676" s="240"/>
      <c r="K676" s="240"/>
      <c r="L676" s="240"/>
      <c r="M676" s="240"/>
      <c r="N676" s="240"/>
      <c r="O676" s="240"/>
      <c r="P676" s="273">
        <f t="shared" si="22"/>
        <v>0</v>
      </c>
      <c r="Q676" s="240"/>
      <c r="R676" s="146">
        <f t="shared" si="23"/>
        <v>0</v>
      </c>
      <c r="S676" s="240"/>
      <c r="T676" s="270"/>
    </row>
    <row r="677" spans="1:20" x14ac:dyDescent="0.25">
      <c r="A677" s="240"/>
      <c r="B677" s="240"/>
      <c r="C677" s="240"/>
      <c r="D677" s="240"/>
      <c r="E677" s="240"/>
      <c r="F677" s="240"/>
      <c r="G677" s="240"/>
      <c r="H677" s="240"/>
      <c r="I677" s="240"/>
      <c r="J677" s="240"/>
      <c r="K677" s="240"/>
      <c r="L677" s="240"/>
      <c r="M677" s="240"/>
      <c r="N677" s="240"/>
      <c r="O677" s="240"/>
      <c r="P677" s="273">
        <f t="shared" si="22"/>
        <v>0</v>
      </c>
      <c r="Q677" s="240"/>
      <c r="R677" s="146">
        <f t="shared" si="23"/>
        <v>0</v>
      </c>
      <c r="S677" s="240"/>
      <c r="T677" s="270"/>
    </row>
    <row r="678" spans="1:20" x14ac:dyDescent="0.25">
      <c r="A678" s="240"/>
      <c r="B678" s="240"/>
      <c r="C678" s="240"/>
      <c r="D678" s="240"/>
      <c r="E678" s="240"/>
      <c r="F678" s="240"/>
      <c r="G678" s="240"/>
      <c r="H678" s="240"/>
      <c r="I678" s="240"/>
      <c r="J678" s="240"/>
      <c r="K678" s="240"/>
      <c r="L678" s="240"/>
      <c r="M678" s="240"/>
      <c r="N678" s="240"/>
      <c r="O678" s="240"/>
      <c r="P678" s="273">
        <f t="shared" si="22"/>
        <v>0</v>
      </c>
      <c r="Q678" s="240"/>
      <c r="R678" s="146">
        <f t="shared" si="23"/>
        <v>0</v>
      </c>
      <c r="S678" s="240"/>
      <c r="T678" s="270"/>
    </row>
    <row r="679" spans="1:20" x14ac:dyDescent="0.25">
      <c r="A679" s="240"/>
      <c r="B679" s="240"/>
      <c r="C679" s="240"/>
      <c r="D679" s="240"/>
      <c r="E679" s="240"/>
      <c r="F679" s="240"/>
      <c r="G679" s="240"/>
      <c r="H679" s="240"/>
      <c r="I679" s="240"/>
      <c r="J679" s="240"/>
      <c r="K679" s="240"/>
      <c r="L679" s="240"/>
      <c r="M679" s="240"/>
      <c r="N679" s="240"/>
      <c r="O679" s="240"/>
      <c r="P679" s="273">
        <f t="shared" si="22"/>
        <v>0</v>
      </c>
      <c r="Q679" s="240"/>
      <c r="R679" s="146">
        <f t="shared" si="23"/>
        <v>0</v>
      </c>
      <c r="S679" s="240"/>
      <c r="T679" s="270"/>
    </row>
    <row r="680" spans="1:20" x14ac:dyDescent="0.25">
      <c r="A680" s="240"/>
      <c r="B680" s="240"/>
      <c r="C680" s="240"/>
      <c r="D680" s="240"/>
      <c r="E680" s="240"/>
      <c r="F680" s="240"/>
      <c r="G680" s="240"/>
      <c r="H680" s="240"/>
      <c r="I680" s="240"/>
      <c r="J680" s="240"/>
      <c r="K680" s="240"/>
      <c r="L680" s="240"/>
      <c r="M680" s="240"/>
      <c r="N680" s="240"/>
      <c r="O680" s="240"/>
      <c r="P680" s="273">
        <f t="shared" si="22"/>
        <v>0</v>
      </c>
      <c r="Q680" s="240"/>
      <c r="R680" s="146">
        <f t="shared" si="23"/>
        <v>0</v>
      </c>
      <c r="S680" s="240"/>
      <c r="T680" s="270"/>
    </row>
    <row r="681" spans="1:20" x14ac:dyDescent="0.25">
      <c r="A681" s="240"/>
      <c r="B681" s="240"/>
      <c r="C681" s="240"/>
      <c r="D681" s="240"/>
      <c r="E681" s="240"/>
      <c r="F681" s="240"/>
      <c r="G681" s="240"/>
      <c r="H681" s="240"/>
      <c r="I681" s="240"/>
      <c r="J681" s="240"/>
      <c r="K681" s="240"/>
      <c r="L681" s="240"/>
      <c r="M681" s="240"/>
      <c r="N681" s="240"/>
      <c r="O681" s="240"/>
      <c r="P681" s="273">
        <f t="shared" si="22"/>
        <v>0</v>
      </c>
      <c r="Q681" s="240"/>
      <c r="R681" s="146">
        <f t="shared" si="23"/>
        <v>0</v>
      </c>
      <c r="S681" s="240"/>
      <c r="T681" s="270"/>
    </row>
    <row r="682" spans="1:20" x14ac:dyDescent="0.25">
      <c r="A682" s="240"/>
      <c r="B682" s="240"/>
      <c r="C682" s="240"/>
      <c r="D682" s="240"/>
      <c r="E682" s="240"/>
      <c r="F682" s="240"/>
      <c r="G682" s="240"/>
      <c r="H682" s="240"/>
      <c r="I682" s="240"/>
      <c r="J682" s="240"/>
      <c r="K682" s="240"/>
      <c r="L682" s="240"/>
      <c r="M682" s="240"/>
      <c r="N682" s="240"/>
      <c r="O682" s="240"/>
      <c r="P682" s="273">
        <f t="shared" si="22"/>
        <v>0</v>
      </c>
      <c r="Q682" s="240"/>
      <c r="R682" s="146">
        <f t="shared" si="23"/>
        <v>0</v>
      </c>
      <c r="S682" s="240"/>
      <c r="T682" s="270"/>
    </row>
    <row r="683" spans="1:20" x14ac:dyDescent="0.25">
      <c r="A683" s="240"/>
      <c r="B683" s="240"/>
      <c r="C683" s="240"/>
      <c r="D683" s="240"/>
      <c r="E683" s="240"/>
      <c r="F683" s="240"/>
      <c r="G683" s="240"/>
      <c r="H683" s="240"/>
      <c r="I683" s="240"/>
      <c r="J683" s="240"/>
      <c r="K683" s="240"/>
      <c r="L683" s="240"/>
      <c r="M683" s="240"/>
      <c r="N683" s="240"/>
      <c r="O683" s="240"/>
      <c r="P683" s="273">
        <f t="shared" si="22"/>
        <v>0</v>
      </c>
      <c r="Q683" s="240"/>
      <c r="R683" s="146">
        <f t="shared" si="23"/>
        <v>0</v>
      </c>
      <c r="S683" s="240"/>
      <c r="T683" s="270"/>
    </row>
    <row r="684" spans="1:20" x14ac:dyDescent="0.25">
      <c r="A684" s="240"/>
      <c r="B684" s="240"/>
      <c r="C684" s="240"/>
      <c r="D684" s="240"/>
      <c r="E684" s="240"/>
      <c r="F684" s="240"/>
      <c r="G684" s="240"/>
      <c r="H684" s="240"/>
      <c r="I684" s="240"/>
      <c r="J684" s="240"/>
      <c r="K684" s="240"/>
      <c r="L684" s="240"/>
      <c r="M684" s="240"/>
      <c r="N684" s="240"/>
      <c r="O684" s="240"/>
      <c r="P684" s="273">
        <f t="shared" si="22"/>
        <v>0</v>
      </c>
      <c r="Q684" s="240"/>
      <c r="R684" s="146">
        <f t="shared" si="23"/>
        <v>0</v>
      </c>
      <c r="S684" s="240"/>
      <c r="T684" s="270"/>
    </row>
    <row r="685" spans="1:20" x14ac:dyDescent="0.25">
      <c r="A685" s="240"/>
      <c r="B685" s="240"/>
      <c r="C685" s="240"/>
      <c r="D685" s="240"/>
      <c r="E685" s="240"/>
      <c r="F685" s="240"/>
      <c r="G685" s="240"/>
      <c r="H685" s="240"/>
      <c r="I685" s="240"/>
      <c r="J685" s="240"/>
      <c r="K685" s="240"/>
      <c r="L685" s="240"/>
      <c r="M685" s="240"/>
      <c r="N685" s="240"/>
      <c r="O685" s="240"/>
      <c r="P685" s="273">
        <f t="shared" si="22"/>
        <v>0</v>
      </c>
      <c r="Q685" s="240"/>
      <c r="R685" s="146">
        <f t="shared" si="23"/>
        <v>0</v>
      </c>
      <c r="S685" s="240"/>
      <c r="T685" s="270"/>
    </row>
    <row r="686" spans="1:20" x14ac:dyDescent="0.25">
      <c r="A686" s="240"/>
      <c r="B686" s="240"/>
      <c r="C686" s="240"/>
      <c r="D686" s="240"/>
      <c r="E686" s="240"/>
      <c r="F686" s="240"/>
      <c r="G686" s="240"/>
      <c r="H686" s="240"/>
      <c r="I686" s="240"/>
      <c r="J686" s="240"/>
      <c r="K686" s="240"/>
      <c r="L686" s="240"/>
      <c r="M686" s="240"/>
      <c r="N686" s="240"/>
      <c r="O686" s="240"/>
      <c r="P686" s="273">
        <f t="shared" si="22"/>
        <v>0</v>
      </c>
      <c r="Q686" s="240"/>
      <c r="R686" s="146">
        <f t="shared" si="23"/>
        <v>0</v>
      </c>
      <c r="S686" s="240"/>
      <c r="T686" s="270"/>
    </row>
    <row r="687" spans="1:20" x14ac:dyDescent="0.25">
      <c r="A687" s="240"/>
      <c r="B687" s="240"/>
      <c r="C687" s="240"/>
      <c r="D687" s="240"/>
      <c r="E687" s="240"/>
      <c r="F687" s="240"/>
      <c r="G687" s="240"/>
      <c r="H687" s="240"/>
      <c r="I687" s="240"/>
      <c r="J687" s="240"/>
      <c r="K687" s="240"/>
      <c r="L687" s="240"/>
      <c r="M687" s="240"/>
      <c r="N687" s="240"/>
      <c r="O687" s="240"/>
      <c r="P687" s="273">
        <f t="shared" si="22"/>
        <v>0</v>
      </c>
      <c r="Q687" s="240"/>
      <c r="R687" s="146">
        <f t="shared" si="23"/>
        <v>0</v>
      </c>
      <c r="S687" s="240"/>
      <c r="T687" s="270"/>
    </row>
    <row r="688" spans="1:20" x14ac:dyDescent="0.25">
      <c r="A688" s="240"/>
      <c r="B688" s="240"/>
      <c r="C688" s="240"/>
      <c r="D688" s="240"/>
      <c r="E688" s="240"/>
      <c r="F688" s="240"/>
      <c r="G688" s="240"/>
      <c r="H688" s="240"/>
      <c r="I688" s="240"/>
      <c r="J688" s="240"/>
      <c r="K688" s="240"/>
      <c r="L688" s="240"/>
      <c r="M688" s="240"/>
      <c r="N688" s="240"/>
      <c r="O688" s="240"/>
      <c r="P688" s="273">
        <f t="shared" si="22"/>
        <v>0</v>
      </c>
      <c r="Q688" s="240"/>
      <c r="R688" s="146">
        <f t="shared" si="23"/>
        <v>0</v>
      </c>
      <c r="S688" s="240"/>
      <c r="T688" s="270"/>
    </row>
    <row r="689" spans="1:20" x14ac:dyDescent="0.25">
      <c r="A689" s="240"/>
      <c r="B689" s="240"/>
      <c r="C689" s="240"/>
      <c r="D689" s="240"/>
      <c r="E689" s="240"/>
      <c r="F689" s="240"/>
      <c r="G689" s="240"/>
      <c r="H689" s="240"/>
      <c r="I689" s="240"/>
      <c r="J689" s="240"/>
      <c r="K689" s="240"/>
      <c r="L689" s="240"/>
      <c r="M689" s="240"/>
      <c r="N689" s="240"/>
      <c r="O689" s="240"/>
      <c r="P689" s="273">
        <f t="shared" si="22"/>
        <v>0</v>
      </c>
      <c r="Q689" s="240"/>
      <c r="R689" s="146">
        <f t="shared" si="23"/>
        <v>0</v>
      </c>
      <c r="S689" s="240"/>
      <c r="T689" s="270"/>
    </row>
    <row r="690" spans="1:20" x14ac:dyDescent="0.25">
      <c r="A690" s="240"/>
      <c r="B690" s="240"/>
      <c r="C690" s="240"/>
      <c r="D690" s="240"/>
      <c r="E690" s="240"/>
      <c r="F690" s="240"/>
      <c r="G690" s="240"/>
      <c r="H690" s="240"/>
      <c r="I690" s="240"/>
      <c r="J690" s="240"/>
      <c r="K690" s="240"/>
      <c r="L690" s="240"/>
      <c r="M690" s="240"/>
      <c r="N690" s="240"/>
      <c r="O690" s="240"/>
      <c r="P690" s="273">
        <f t="shared" si="22"/>
        <v>0</v>
      </c>
      <c r="Q690" s="240"/>
      <c r="R690" s="146">
        <f t="shared" si="23"/>
        <v>0</v>
      </c>
      <c r="S690" s="240"/>
      <c r="T690" s="270"/>
    </row>
    <row r="691" spans="1:20" x14ac:dyDescent="0.25">
      <c r="A691" s="240"/>
      <c r="B691" s="240"/>
      <c r="C691" s="240"/>
      <c r="D691" s="240"/>
      <c r="E691" s="240"/>
      <c r="F691" s="240"/>
      <c r="G691" s="240"/>
      <c r="H691" s="240"/>
      <c r="I691" s="240"/>
      <c r="J691" s="240"/>
      <c r="K691" s="240"/>
      <c r="L691" s="240"/>
      <c r="M691" s="240"/>
      <c r="N691" s="240"/>
      <c r="O691" s="240"/>
      <c r="P691" s="273">
        <f t="shared" si="22"/>
        <v>0</v>
      </c>
      <c r="Q691" s="240"/>
      <c r="R691" s="146">
        <f t="shared" si="23"/>
        <v>0</v>
      </c>
      <c r="S691" s="240"/>
      <c r="T691" s="270"/>
    </row>
    <row r="692" spans="1:20" x14ac:dyDescent="0.25">
      <c r="A692" s="240"/>
      <c r="B692" s="240"/>
      <c r="C692" s="240"/>
      <c r="D692" s="240"/>
      <c r="E692" s="240"/>
      <c r="F692" s="240"/>
      <c r="G692" s="240"/>
      <c r="H692" s="240"/>
      <c r="I692" s="240"/>
      <c r="J692" s="240"/>
      <c r="K692" s="240"/>
      <c r="L692" s="240"/>
      <c r="M692" s="240"/>
      <c r="N692" s="240"/>
      <c r="O692" s="240"/>
      <c r="P692" s="273">
        <f t="shared" ref="P692:P755" si="24">SUM(I692:O692)</f>
        <v>0</v>
      </c>
      <c r="Q692" s="240"/>
      <c r="R692" s="146">
        <f t="shared" si="23"/>
        <v>0</v>
      </c>
      <c r="S692" s="240"/>
      <c r="T692" s="270"/>
    </row>
    <row r="693" spans="1:20" x14ac:dyDescent="0.25">
      <c r="A693" s="240"/>
      <c r="B693" s="240"/>
      <c r="C693" s="240"/>
      <c r="D693" s="240"/>
      <c r="E693" s="240"/>
      <c r="F693" s="240"/>
      <c r="G693" s="240"/>
      <c r="H693" s="240"/>
      <c r="I693" s="240"/>
      <c r="J693" s="240"/>
      <c r="K693" s="240"/>
      <c r="L693" s="240"/>
      <c r="M693" s="240"/>
      <c r="N693" s="240"/>
      <c r="O693" s="240"/>
      <c r="P693" s="273">
        <f t="shared" si="24"/>
        <v>0</v>
      </c>
      <c r="Q693" s="240"/>
      <c r="R693" s="146">
        <f t="shared" si="23"/>
        <v>0</v>
      </c>
      <c r="S693" s="240"/>
      <c r="T693" s="270"/>
    </row>
    <row r="694" spans="1:20" x14ac:dyDescent="0.25">
      <c r="A694" s="240"/>
      <c r="B694" s="240"/>
      <c r="C694" s="240"/>
      <c r="D694" s="240"/>
      <c r="E694" s="240"/>
      <c r="F694" s="240"/>
      <c r="G694" s="240"/>
      <c r="H694" s="240"/>
      <c r="I694" s="240"/>
      <c r="J694" s="240"/>
      <c r="K694" s="240"/>
      <c r="L694" s="240"/>
      <c r="M694" s="240"/>
      <c r="N694" s="240"/>
      <c r="O694" s="240"/>
      <c r="P694" s="273">
        <f t="shared" si="24"/>
        <v>0</v>
      </c>
      <c r="Q694" s="240"/>
      <c r="R694" s="146">
        <f t="shared" si="23"/>
        <v>0</v>
      </c>
      <c r="S694" s="240"/>
      <c r="T694" s="270"/>
    </row>
    <row r="695" spans="1:20" x14ac:dyDescent="0.25">
      <c r="A695" s="240"/>
      <c r="B695" s="240"/>
      <c r="C695" s="240"/>
      <c r="D695" s="240"/>
      <c r="E695" s="240"/>
      <c r="F695" s="240"/>
      <c r="G695" s="240"/>
      <c r="H695" s="240"/>
      <c r="I695" s="240"/>
      <c r="J695" s="240"/>
      <c r="K695" s="240"/>
      <c r="L695" s="240"/>
      <c r="M695" s="240"/>
      <c r="N695" s="240"/>
      <c r="O695" s="240"/>
      <c r="P695" s="273">
        <f t="shared" si="24"/>
        <v>0</v>
      </c>
      <c r="Q695" s="240"/>
      <c r="R695" s="146">
        <f t="shared" si="23"/>
        <v>0</v>
      </c>
      <c r="S695" s="240"/>
      <c r="T695" s="270"/>
    </row>
    <row r="696" spans="1:20" x14ac:dyDescent="0.25">
      <c r="A696" s="240"/>
      <c r="B696" s="240"/>
      <c r="C696" s="240"/>
      <c r="D696" s="240"/>
      <c r="E696" s="240"/>
      <c r="F696" s="240"/>
      <c r="G696" s="240"/>
      <c r="H696" s="240"/>
      <c r="I696" s="240"/>
      <c r="J696" s="240"/>
      <c r="K696" s="240"/>
      <c r="L696" s="240"/>
      <c r="M696" s="240"/>
      <c r="N696" s="240"/>
      <c r="O696" s="240"/>
      <c r="P696" s="273">
        <f t="shared" si="24"/>
        <v>0</v>
      </c>
      <c r="Q696" s="240"/>
      <c r="R696" s="146">
        <f t="shared" si="23"/>
        <v>0</v>
      </c>
      <c r="S696" s="240"/>
      <c r="T696" s="270"/>
    </row>
    <row r="697" spans="1:20" x14ac:dyDescent="0.25">
      <c r="A697" s="240"/>
      <c r="B697" s="240"/>
      <c r="C697" s="240"/>
      <c r="D697" s="240"/>
      <c r="E697" s="240"/>
      <c r="F697" s="240"/>
      <c r="G697" s="240"/>
      <c r="H697" s="240"/>
      <c r="I697" s="240"/>
      <c r="J697" s="240"/>
      <c r="K697" s="240"/>
      <c r="L697" s="240"/>
      <c r="M697" s="240"/>
      <c r="N697" s="240"/>
      <c r="O697" s="240"/>
      <c r="P697" s="273">
        <f t="shared" si="24"/>
        <v>0</v>
      </c>
      <c r="Q697" s="240"/>
      <c r="R697" s="146">
        <f t="shared" si="23"/>
        <v>0</v>
      </c>
      <c r="S697" s="240"/>
      <c r="T697" s="270"/>
    </row>
    <row r="698" spans="1:20" x14ac:dyDescent="0.25">
      <c r="A698" s="240"/>
      <c r="B698" s="240"/>
      <c r="C698" s="240"/>
      <c r="D698" s="240"/>
      <c r="E698" s="240"/>
      <c r="F698" s="240"/>
      <c r="G698" s="240"/>
      <c r="H698" s="240"/>
      <c r="I698" s="240"/>
      <c r="J698" s="240"/>
      <c r="K698" s="240"/>
      <c r="L698" s="240"/>
      <c r="M698" s="240"/>
      <c r="N698" s="240"/>
      <c r="O698" s="240"/>
      <c r="P698" s="273">
        <f t="shared" si="24"/>
        <v>0</v>
      </c>
      <c r="Q698" s="240"/>
      <c r="R698" s="146">
        <f t="shared" si="23"/>
        <v>0</v>
      </c>
      <c r="S698" s="240"/>
      <c r="T698" s="270"/>
    </row>
    <row r="699" spans="1:20" x14ac:dyDescent="0.25">
      <c r="A699" s="240"/>
      <c r="B699" s="240"/>
      <c r="C699" s="240"/>
      <c r="D699" s="240"/>
      <c r="E699" s="240"/>
      <c r="F699" s="240"/>
      <c r="G699" s="240"/>
      <c r="H699" s="240"/>
      <c r="I699" s="240"/>
      <c r="J699" s="240"/>
      <c r="K699" s="240"/>
      <c r="L699" s="240"/>
      <c r="M699" s="240"/>
      <c r="N699" s="240"/>
      <c r="O699" s="240"/>
      <c r="P699" s="273">
        <f t="shared" si="24"/>
        <v>0</v>
      </c>
      <c r="Q699" s="240"/>
      <c r="R699" s="146">
        <f t="shared" si="23"/>
        <v>0</v>
      </c>
      <c r="S699" s="240"/>
      <c r="T699" s="270"/>
    </row>
    <row r="700" spans="1:20" x14ac:dyDescent="0.25">
      <c r="A700" s="240"/>
      <c r="B700" s="240"/>
      <c r="C700" s="240"/>
      <c r="D700" s="240"/>
      <c r="E700" s="240"/>
      <c r="F700" s="240"/>
      <c r="G700" s="240"/>
      <c r="H700" s="240"/>
      <c r="I700" s="240"/>
      <c r="J700" s="240"/>
      <c r="K700" s="240"/>
      <c r="L700" s="240"/>
      <c r="M700" s="240"/>
      <c r="N700" s="240"/>
      <c r="O700" s="240"/>
      <c r="P700" s="273">
        <f t="shared" si="24"/>
        <v>0</v>
      </c>
      <c r="Q700" s="240"/>
      <c r="R700" s="146">
        <f t="shared" si="23"/>
        <v>0</v>
      </c>
      <c r="S700" s="240"/>
      <c r="T700" s="270"/>
    </row>
    <row r="701" spans="1:20" x14ac:dyDescent="0.25">
      <c r="A701" s="240"/>
      <c r="B701" s="240"/>
      <c r="C701" s="240"/>
      <c r="D701" s="240"/>
      <c r="E701" s="240"/>
      <c r="F701" s="240"/>
      <c r="G701" s="240"/>
      <c r="H701" s="240"/>
      <c r="I701" s="240"/>
      <c r="J701" s="240"/>
      <c r="K701" s="240"/>
      <c r="L701" s="240"/>
      <c r="M701" s="240"/>
      <c r="N701" s="240"/>
      <c r="O701" s="240"/>
      <c r="P701" s="273">
        <f t="shared" si="24"/>
        <v>0</v>
      </c>
      <c r="Q701" s="240"/>
      <c r="R701" s="146">
        <f t="shared" si="23"/>
        <v>0</v>
      </c>
      <c r="S701" s="240"/>
      <c r="T701" s="270"/>
    </row>
    <row r="702" spans="1:20" x14ac:dyDescent="0.25">
      <c r="A702" s="240"/>
      <c r="B702" s="240"/>
      <c r="C702" s="240"/>
      <c r="D702" s="240"/>
      <c r="E702" s="240"/>
      <c r="F702" s="240"/>
      <c r="G702" s="240"/>
      <c r="H702" s="240"/>
      <c r="I702" s="240"/>
      <c r="J702" s="240"/>
      <c r="K702" s="240"/>
      <c r="L702" s="240"/>
      <c r="M702" s="240"/>
      <c r="N702" s="240"/>
      <c r="O702" s="240"/>
      <c r="P702" s="273">
        <f t="shared" si="24"/>
        <v>0</v>
      </c>
      <c r="Q702" s="240"/>
      <c r="R702" s="146">
        <f t="shared" si="23"/>
        <v>0</v>
      </c>
      <c r="S702" s="240"/>
      <c r="T702" s="270"/>
    </row>
    <row r="703" spans="1:20" x14ac:dyDescent="0.25">
      <c r="A703" s="240"/>
      <c r="B703" s="240"/>
      <c r="C703" s="240"/>
      <c r="D703" s="240"/>
      <c r="E703" s="240"/>
      <c r="F703" s="240"/>
      <c r="G703" s="240"/>
      <c r="H703" s="240"/>
      <c r="I703" s="240"/>
      <c r="J703" s="240"/>
      <c r="K703" s="240"/>
      <c r="L703" s="240"/>
      <c r="M703" s="240"/>
      <c r="N703" s="240"/>
      <c r="O703" s="240"/>
      <c r="P703" s="273">
        <f t="shared" si="24"/>
        <v>0</v>
      </c>
      <c r="Q703" s="240"/>
      <c r="R703" s="146">
        <f t="shared" si="23"/>
        <v>0</v>
      </c>
      <c r="S703" s="240"/>
      <c r="T703" s="270"/>
    </row>
    <row r="704" spans="1:20" x14ac:dyDescent="0.25">
      <c r="A704" s="240"/>
      <c r="B704" s="240"/>
      <c r="C704" s="240"/>
      <c r="D704" s="240"/>
      <c r="E704" s="240"/>
      <c r="F704" s="240"/>
      <c r="G704" s="240"/>
      <c r="H704" s="240"/>
      <c r="I704" s="240"/>
      <c r="J704" s="240"/>
      <c r="K704" s="240"/>
      <c r="L704" s="240"/>
      <c r="M704" s="240"/>
      <c r="N704" s="240"/>
      <c r="O704" s="240"/>
      <c r="P704" s="273">
        <f t="shared" si="24"/>
        <v>0</v>
      </c>
      <c r="Q704" s="240"/>
      <c r="R704" s="146">
        <f t="shared" si="23"/>
        <v>0</v>
      </c>
      <c r="S704" s="240"/>
      <c r="T704" s="270"/>
    </row>
    <row r="705" spans="1:20" x14ac:dyDescent="0.25">
      <c r="A705" s="240"/>
      <c r="B705" s="240"/>
      <c r="C705" s="240"/>
      <c r="D705" s="240"/>
      <c r="E705" s="240"/>
      <c r="F705" s="240"/>
      <c r="G705" s="240"/>
      <c r="H705" s="240"/>
      <c r="I705" s="240"/>
      <c r="J705" s="240"/>
      <c r="K705" s="240"/>
      <c r="L705" s="240"/>
      <c r="M705" s="240"/>
      <c r="N705" s="240"/>
      <c r="O705" s="240"/>
      <c r="P705" s="273">
        <f t="shared" si="24"/>
        <v>0</v>
      </c>
      <c r="Q705" s="240"/>
      <c r="R705" s="146">
        <f t="shared" si="23"/>
        <v>0</v>
      </c>
      <c r="S705" s="240"/>
      <c r="T705" s="270"/>
    </row>
    <row r="706" spans="1:20" x14ac:dyDescent="0.25">
      <c r="A706" s="240"/>
      <c r="B706" s="240"/>
      <c r="C706" s="240"/>
      <c r="D706" s="240"/>
      <c r="E706" s="240"/>
      <c r="F706" s="240"/>
      <c r="G706" s="240"/>
      <c r="H706" s="240"/>
      <c r="I706" s="240"/>
      <c r="J706" s="240"/>
      <c r="K706" s="240"/>
      <c r="L706" s="240"/>
      <c r="M706" s="240"/>
      <c r="N706" s="240"/>
      <c r="O706" s="240"/>
      <c r="P706" s="273">
        <f t="shared" si="24"/>
        <v>0</v>
      </c>
      <c r="Q706" s="240"/>
      <c r="R706" s="146">
        <f t="shared" si="23"/>
        <v>0</v>
      </c>
      <c r="S706" s="240"/>
      <c r="T706" s="270"/>
    </row>
    <row r="707" spans="1:20" x14ac:dyDescent="0.25">
      <c r="A707" s="240"/>
      <c r="B707" s="240"/>
      <c r="C707" s="240"/>
      <c r="D707" s="240"/>
      <c r="E707" s="240"/>
      <c r="F707" s="240"/>
      <c r="G707" s="240"/>
      <c r="H707" s="240"/>
      <c r="I707" s="240"/>
      <c r="J707" s="240"/>
      <c r="K707" s="240"/>
      <c r="L707" s="240"/>
      <c r="M707" s="240"/>
      <c r="N707" s="240"/>
      <c r="O707" s="240"/>
      <c r="P707" s="273">
        <f t="shared" si="24"/>
        <v>0</v>
      </c>
      <c r="Q707" s="240"/>
      <c r="R707" s="146">
        <f t="shared" si="23"/>
        <v>0</v>
      </c>
      <c r="S707" s="240"/>
      <c r="T707" s="270"/>
    </row>
    <row r="708" spans="1:20" x14ac:dyDescent="0.25">
      <c r="A708" s="240"/>
      <c r="B708" s="240"/>
      <c r="C708" s="240"/>
      <c r="D708" s="240"/>
      <c r="E708" s="240"/>
      <c r="F708" s="240"/>
      <c r="G708" s="240"/>
      <c r="H708" s="240"/>
      <c r="I708" s="240"/>
      <c r="J708" s="240"/>
      <c r="K708" s="240"/>
      <c r="L708" s="240"/>
      <c r="M708" s="240"/>
      <c r="N708" s="240"/>
      <c r="O708" s="240"/>
      <c r="P708" s="273">
        <f t="shared" si="24"/>
        <v>0</v>
      </c>
      <c r="Q708" s="240"/>
      <c r="R708" s="146">
        <f t="shared" si="23"/>
        <v>0</v>
      </c>
      <c r="S708" s="240"/>
      <c r="T708" s="270"/>
    </row>
    <row r="709" spans="1:20" x14ac:dyDescent="0.25">
      <c r="A709" s="240"/>
      <c r="B709" s="240"/>
      <c r="C709" s="240"/>
      <c r="D709" s="240"/>
      <c r="E709" s="240"/>
      <c r="F709" s="240"/>
      <c r="G709" s="240"/>
      <c r="H709" s="240"/>
      <c r="I709" s="240"/>
      <c r="J709" s="240"/>
      <c r="K709" s="240"/>
      <c r="L709" s="240"/>
      <c r="M709" s="240"/>
      <c r="N709" s="240"/>
      <c r="O709" s="240"/>
      <c r="P709" s="273">
        <f t="shared" si="24"/>
        <v>0</v>
      </c>
      <c r="Q709" s="240"/>
      <c r="R709" s="146">
        <f t="shared" si="23"/>
        <v>0</v>
      </c>
      <c r="S709" s="240"/>
      <c r="T709" s="270"/>
    </row>
    <row r="710" spans="1:20" x14ac:dyDescent="0.25">
      <c r="A710" s="240"/>
      <c r="B710" s="240"/>
      <c r="C710" s="240"/>
      <c r="D710" s="240"/>
      <c r="E710" s="240"/>
      <c r="F710" s="240"/>
      <c r="G710" s="240"/>
      <c r="H710" s="240"/>
      <c r="I710" s="240"/>
      <c r="J710" s="240"/>
      <c r="K710" s="240"/>
      <c r="L710" s="240"/>
      <c r="M710" s="240"/>
      <c r="N710" s="240"/>
      <c r="O710" s="240"/>
      <c r="P710" s="273">
        <f t="shared" si="24"/>
        <v>0</v>
      </c>
      <c r="Q710" s="240"/>
      <c r="R710" s="146">
        <f t="shared" si="23"/>
        <v>0</v>
      </c>
      <c r="S710" s="240"/>
      <c r="T710" s="270"/>
    </row>
    <row r="711" spans="1:20" x14ac:dyDescent="0.25">
      <c r="A711" s="240"/>
      <c r="B711" s="240"/>
      <c r="C711" s="240"/>
      <c r="D711" s="240"/>
      <c r="E711" s="240"/>
      <c r="F711" s="240"/>
      <c r="G711" s="240"/>
      <c r="H711" s="240"/>
      <c r="I711" s="240"/>
      <c r="J711" s="240"/>
      <c r="K711" s="240"/>
      <c r="L711" s="240"/>
      <c r="M711" s="240"/>
      <c r="N711" s="240"/>
      <c r="O711" s="240"/>
      <c r="P711" s="273">
        <f t="shared" si="24"/>
        <v>0</v>
      </c>
      <c r="Q711" s="240"/>
      <c r="R711" s="146">
        <f t="shared" si="23"/>
        <v>0</v>
      </c>
      <c r="S711" s="240"/>
      <c r="T711" s="270"/>
    </row>
    <row r="712" spans="1:20" x14ac:dyDescent="0.25">
      <c r="A712" s="240"/>
      <c r="B712" s="240"/>
      <c r="C712" s="240"/>
      <c r="D712" s="240"/>
      <c r="E712" s="240"/>
      <c r="F712" s="240"/>
      <c r="G712" s="240"/>
      <c r="H712" s="240"/>
      <c r="I712" s="240"/>
      <c r="J712" s="240"/>
      <c r="K712" s="240"/>
      <c r="L712" s="240"/>
      <c r="M712" s="240"/>
      <c r="N712" s="240"/>
      <c r="O712" s="240"/>
      <c r="P712" s="273">
        <f t="shared" si="24"/>
        <v>0</v>
      </c>
      <c r="Q712" s="240"/>
      <c r="R712" s="146">
        <f t="shared" si="23"/>
        <v>0</v>
      </c>
      <c r="S712" s="240"/>
      <c r="T712" s="270"/>
    </row>
    <row r="713" spans="1:20" x14ac:dyDescent="0.25">
      <c r="A713" s="240"/>
      <c r="B713" s="240"/>
      <c r="C713" s="240"/>
      <c r="D713" s="240"/>
      <c r="E713" s="240"/>
      <c r="F713" s="240"/>
      <c r="G713" s="240"/>
      <c r="H713" s="240"/>
      <c r="I713" s="240"/>
      <c r="J713" s="240"/>
      <c r="K713" s="240"/>
      <c r="L713" s="240"/>
      <c r="M713" s="240"/>
      <c r="N713" s="240"/>
      <c r="O713" s="240"/>
      <c r="P713" s="273">
        <f t="shared" si="24"/>
        <v>0</v>
      </c>
      <c r="Q713" s="240"/>
      <c r="R713" s="146">
        <f t="shared" si="23"/>
        <v>0</v>
      </c>
      <c r="S713" s="240"/>
      <c r="T713" s="270"/>
    </row>
    <row r="714" spans="1:20" x14ac:dyDescent="0.25">
      <c r="A714" s="240"/>
      <c r="B714" s="240"/>
      <c r="C714" s="240"/>
      <c r="D714" s="240"/>
      <c r="E714" s="240"/>
      <c r="F714" s="240"/>
      <c r="G714" s="240"/>
      <c r="H714" s="240"/>
      <c r="I714" s="240"/>
      <c r="J714" s="240"/>
      <c r="K714" s="240"/>
      <c r="L714" s="240"/>
      <c r="M714" s="240"/>
      <c r="N714" s="240"/>
      <c r="O714" s="240"/>
      <c r="P714" s="273">
        <f t="shared" si="24"/>
        <v>0</v>
      </c>
      <c r="Q714" s="240"/>
      <c r="R714" s="146">
        <f t="shared" si="23"/>
        <v>0</v>
      </c>
      <c r="S714" s="240"/>
      <c r="T714" s="270"/>
    </row>
    <row r="715" spans="1:20" x14ac:dyDescent="0.25">
      <c r="A715" s="240"/>
      <c r="B715" s="240"/>
      <c r="C715" s="240"/>
      <c r="D715" s="240"/>
      <c r="E715" s="240"/>
      <c r="F715" s="240"/>
      <c r="G715" s="240"/>
      <c r="H715" s="240"/>
      <c r="I715" s="240"/>
      <c r="J715" s="240"/>
      <c r="K715" s="240"/>
      <c r="L715" s="240"/>
      <c r="M715" s="240"/>
      <c r="N715" s="240"/>
      <c r="O715" s="240"/>
      <c r="P715" s="273">
        <f t="shared" si="24"/>
        <v>0</v>
      </c>
      <c r="Q715" s="240"/>
      <c r="R715" s="146">
        <f t="shared" si="23"/>
        <v>0</v>
      </c>
      <c r="S715" s="240"/>
      <c r="T715" s="270"/>
    </row>
    <row r="716" spans="1:20" x14ac:dyDescent="0.25">
      <c r="A716" s="240"/>
      <c r="B716" s="240"/>
      <c r="C716" s="240"/>
      <c r="D716" s="240"/>
      <c r="E716" s="240"/>
      <c r="F716" s="240"/>
      <c r="G716" s="240"/>
      <c r="H716" s="240"/>
      <c r="I716" s="240"/>
      <c r="J716" s="240"/>
      <c r="K716" s="240"/>
      <c r="L716" s="240"/>
      <c r="M716" s="240"/>
      <c r="N716" s="240"/>
      <c r="O716" s="240"/>
      <c r="P716" s="273">
        <f t="shared" si="24"/>
        <v>0</v>
      </c>
      <c r="Q716" s="240"/>
      <c r="R716" s="146">
        <f t="shared" si="23"/>
        <v>0</v>
      </c>
      <c r="S716" s="240"/>
      <c r="T716" s="270"/>
    </row>
    <row r="717" spans="1:20" x14ac:dyDescent="0.25">
      <c r="A717" s="240"/>
      <c r="B717" s="240"/>
      <c r="C717" s="240"/>
      <c r="D717" s="240"/>
      <c r="E717" s="240"/>
      <c r="F717" s="240"/>
      <c r="G717" s="240"/>
      <c r="H717" s="240"/>
      <c r="I717" s="240"/>
      <c r="J717" s="240"/>
      <c r="K717" s="240"/>
      <c r="L717" s="240"/>
      <c r="M717" s="240"/>
      <c r="N717" s="240"/>
      <c r="O717" s="240"/>
      <c r="P717" s="273">
        <f t="shared" si="24"/>
        <v>0</v>
      </c>
      <c r="Q717" s="240"/>
      <c r="R717" s="146">
        <f t="shared" si="23"/>
        <v>0</v>
      </c>
      <c r="S717" s="240"/>
      <c r="T717" s="270"/>
    </row>
    <row r="718" spans="1:20" x14ac:dyDescent="0.25">
      <c r="A718" s="240"/>
      <c r="B718" s="240"/>
      <c r="C718" s="240"/>
      <c r="D718" s="240"/>
      <c r="E718" s="240"/>
      <c r="F718" s="240"/>
      <c r="G718" s="240"/>
      <c r="H718" s="240"/>
      <c r="I718" s="240"/>
      <c r="J718" s="240"/>
      <c r="K718" s="240"/>
      <c r="L718" s="240"/>
      <c r="M718" s="240"/>
      <c r="N718" s="240"/>
      <c r="O718" s="240"/>
      <c r="P718" s="273">
        <f t="shared" si="24"/>
        <v>0</v>
      </c>
      <c r="Q718" s="240"/>
      <c r="R718" s="146">
        <f t="shared" si="23"/>
        <v>0</v>
      </c>
      <c r="S718" s="240"/>
      <c r="T718" s="270"/>
    </row>
    <row r="719" spans="1:20" x14ac:dyDescent="0.25">
      <c r="A719" s="240"/>
      <c r="B719" s="240"/>
      <c r="C719" s="240"/>
      <c r="D719" s="240"/>
      <c r="E719" s="240"/>
      <c r="F719" s="240"/>
      <c r="G719" s="240"/>
      <c r="H719" s="240"/>
      <c r="I719" s="240"/>
      <c r="J719" s="240"/>
      <c r="K719" s="240"/>
      <c r="L719" s="240"/>
      <c r="M719" s="240"/>
      <c r="N719" s="240"/>
      <c r="O719" s="240"/>
      <c r="P719" s="273">
        <f t="shared" si="24"/>
        <v>0</v>
      </c>
      <c r="Q719" s="240"/>
      <c r="R719" s="146">
        <f t="shared" si="23"/>
        <v>0</v>
      </c>
      <c r="S719" s="240"/>
      <c r="T719" s="270"/>
    </row>
    <row r="720" spans="1:20" x14ac:dyDescent="0.25">
      <c r="A720" s="240"/>
      <c r="B720" s="240"/>
      <c r="C720" s="240"/>
      <c r="D720" s="240"/>
      <c r="E720" s="240"/>
      <c r="F720" s="240"/>
      <c r="G720" s="240"/>
      <c r="H720" s="240"/>
      <c r="I720" s="240"/>
      <c r="J720" s="240"/>
      <c r="K720" s="240"/>
      <c r="L720" s="240"/>
      <c r="M720" s="240"/>
      <c r="N720" s="240"/>
      <c r="O720" s="240"/>
      <c r="P720" s="273">
        <f t="shared" si="24"/>
        <v>0</v>
      </c>
      <c r="Q720" s="240"/>
      <c r="R720" s="146">
        <f t="shared" si="23"/>
        <v>0</v>
      </c>
      <c r="S720" s="240"/>
      <c r="T720" s="270"/>
    </row>
    <row r="721" spans="1:20" x14ac:dyDescent="0.25">
      <c r="A721" s="240"/>
      <c r="B721" s="240"/>
      <c r="C721" s="240"/>
      <c r="D721" s="240"/>
      <c r="E721" s="240"/>
      <c r="F721" s="240"/>
      <c r="G721" s="240"/>
      <c r="H721" s="240"/>
      <c r="I721" s="240"/>
      <c r="J721" s="240"/>
      <c r="K721" s="240"/>
      <c r="L721" s="240"/>
      <c r="M721" s="240"/>
      <c r="N721" s="240"/>
      <c r="O721" s="240"/>
      <c r="P721" s="273">
        <f t="shared" si="24"/>
        <v>0</v>
      </c>
      <c r="Q721" s="240"/>
      <c r="R721" s="146">
        <f t="shared" si="23"/>
        <v>0</v>
      </c>
      <c r="S721" s="240"/>
      <c r="T721" s="270"/>
    </row>
    <row r="722" spans="1:20" x14ac:dyDescent="0.25">
      <c r="A722" s="240"/>
      <c r="B722" s="240"/>
      <c r="C722" s="240"/>
      <c r="D722" s="240"/>
      <c r="E722" s="240"/>
      <c r="F722" s="240"/>
      <c r="G722" s="240"/>
      <c r="H722" s="240"/>
      <c r="I722" s="240"/>
      <c r="J722" s="240"/>
      <c r="K722" s="240"/>
      <c r="L722" s="240"/>
      <c r="M722" s="240"/>
      <c r="N722" s="240"/>
      <c r="O722" s="240"/>
      <c r="P722" s="273">
        <f t="shared" si="24"/>
        <v>0</v>
      </c>
      <c r="Q722" s="240"/>
      <c r="R722" s="146">
        <f t="shared" si="23"/>
        <v>0</v>
      </c>
      <c r="S722" s="240"/>
      <c r="T722" s="270"/>
    </row>
    <row r="723" spans="1:20" x14ac:dyDescent="0.25">
      <c r="A723" s="240"/>
      <c r="B723" s="240"/>
      <c r="C723" s="240"/>
      <c r="D723" s="240"/>
      <c r="E723" s="240"/>
      <c r="F723" s="240"/>
      <c r="G723" s="240"/>
      <c r="H723" s="240"/>
      <c r="I723" s="240"/>
      <c r="J723" s="240"/>
      <c r="K723" s="240"/>
      <c r="L723" s="240"/>
      <c r="M723" s="240"/>
      <c r="N723" s="240"/>
      <c r="O723" s="240"/>
      <c r="P723" s="273">
        <f t="shared" si="24"/>
        <v>0</v>
      </c>
      <c r="Q723" s="240"/>
      <c r="R723" s="146">
        <f t="shared" si="23"/>
        <v>0</v>
      </c>
      <c r="S723" s="240"/>
      <c r="T723" s="270"/>
    </row>
    <row r="724" spans="1:20" x14ac:dyDescent="0.25">
      <c r="A724" s="240"/>
      <c r="B724" s="240"/>
      <c r="C724" s="240"/>
      <c r="D724" s="240"/>
      <c r="E724" s="240"/>
      <c r="F724" s="240"/>
      <c r="G724" s="240"/>
      <c r="H724" s="240"/>
      <c r="I724" s="240"/>
      <c r="J724" s="240"/>
      <c r="K724" s="240"/>
      <c r="L724" s="240"/>
      <c r="M724" s="240"/>
      <c r="N724" s="240"/>
      <c r="O724" s="240"/>
      <c r="P724" s="273">
        <f t="shared" si="24"/>
        <v>0</v>
      </c>
      <c r="Q724" s="240"/>
      <c r="R724" s="146">
        <f t="shared" si="23"/>
        <v>0</v>
      </c>
      <c r="S724" s="240"/>
      <c r="T724" s="270"/>
    </row>
    <row r="725" spans="1:20" x14ac:dyDescent="0.25">
      <c r="A725" s="240"/>
      <c r="B725" s="240"/>
      <c r="C725" s="240"/>
      <c r="D725" s="240"/>
      <c r="E725" s="240"/>
      <c r="F725" s="240"/>
      <c r="G725" s="240"/>
      <c r="H725" s="240"/>
      <c r="I725" s="240"/>
      <c r="J725" s="240"/>
      <c r="K725" s="240"/>
      <c r="L725" s="240"/>
      <c r="M725" s="240"/>
      <c r="N725" s="240"/>
      <c r="O725" s="240"/>
      <c r="P725" s="273">
        <f t="shared" si="24"/>
        <v>0</v>
      </c>
      <c r="Q725" s="240"/>
      <c r="R725" s="146">
        <f t="shared" si="23"/>
        <v>0</v>
      </c>
      <c r="S725" s="240"/>
      <c r="T725" s="270"/>
    </row>
    <row r="726" spans="1:20" x14ac:dyDescent="0.25">
      <c r="A726" s="240"/>
      <c r="B726" s="240"/>
      <c r="C726" s="240"/>
      <c r="D726" s="240"/>
      <c r="E726" s="240"/>
      <c r="F726" s="240"/>
      <c r="G726" s="240"/>
      <c r="H726" s="240"/>
      <c r="I726" s="240"/>
      <c r="J726" s="240"/>
      <c r="K726" s="240"/>
      <c r="L726" s="240"/>
      <c r="M726" s="240"/>
      <c r="N726" s="240"/>
      <c r="O726" s="240"/>
      <c r="P726" s="273">
        <f t="shared" si="24"/>
        <v>0</v>
      </c>
      <c r="Q726" s="240"/>
      <c r="R726" s="146">
        <f t="shared" si="23"/>
        <v>0</v>
      </c>
      <c r="S726" s="240"/>
      <c r="T726" s="270"/>
    </row>
    <row r="727" spans="1:20" x14ac:dyDescent="0.25">
      <c r="A727" s="240"/>
      <c r="B727" s="240"/>
      <c r="C727" s="240"/>
      <c r="D727" s="240"/>
      <c r="E727" s="240"/>
      <c r="F727" s="240"/>
      <c r="G727" s="240"/>
      <c r="H727" s="240"/>
      <c r="I727" s="240"/>
      <c r="J727" s="240"/>
      <c r="K727" s="240"/>
      <c r="L727" s="240"/>
      <c r="M727" s="240"/>
      <c r="N727" s="240"/>
      <c r="O727" s="240"/>
      <c r="P727" s="273">
        <f t="shared" si="24"/>
        <v>0</v>
      </c>
      <c r="Q727" s="240"/>
      <c r="R727" s="146">
        <f t="shared" si="23"/>
        <v>0</v>
      </c>
      <c r="S727" s="240"/>
      <c r="T727" s="270"/>
    </row>
    <row r="728" spans="1:20" x14ac:dyDescent="0.25">
      <c r="A728" s="240"/>
      <c r="B728" s="240"/>
      <c r="C728" s="240"/>
      <c r="D728" s="240"/>
      <c r="E728" s="240"/>
      <c r="F728" s="240"/>
      <c r="G728" s="240"/>
      <c r="H728" s="240"/>
      <c r="I728" s="240"/>
      <c r="J728" s="240"/>
      <c r="K728" s="240"/>
      <c r="L728" s="240"/>
      <c r="M728" s="240"/>
      <c r="N728" s="240"/>
      <c r="O728" s="240"/>
      <c r="P728" s="273">
        <f t="shared" si="24"/>
        <v>0</v>
      </c>
      <c r="Q728" s="240"/>
      <c r="R728" s="146">
        <f t="shared" si="23"/>
        <v>0</v>
      </c>
      <c r="S728" s="240"/>
      <c r="T728" s="270"/>
    </row>
    <row r="729" spans="1:20" x14ac:dyDescent="0.25">
      <c r="A729" s="240"/>
      <c r="B729" s="240"/>
      <c r="C729" s="240"/>
      <c r="D729" s="240"/>
      <c r="E729" s="240"/>
      <c r="F729" s="240"/>
      <c r="G729" s="240"/>
      <c r="H729" s="240"/>
      <c r="I729" s="240"/>
      <c r="J729" s="240"/>
      <c r="K729" s="240"/>
      <c r="L729" s="240"/>
      <c r="M729" s="240"/>
      <c r="N729" s="240"/>
      <c r="O729" s="240"/>
      <c r="P729" s="273">
        <f t="shared" si="24"/>
        <v>0</v>
      </c>
      <c r="Q729" s="240"/>
      <c r="R729" s="146">
        <f t="shared" si="23"/>
        <v>0</v>
      </c>
      <c r="S729" s="240"/>
      <c r="T729" s="270"/>
    </row>
    <row r="730" spans="1:20" x14ac:dyDescent="0.25">
      <c r="A730" s="240"/>
      <c r="B730" s="240"/>
      <c r="C730" s="240"/>
      <c r="D730" s="240"/>
      <c r="E730" s="240"/>
      <c r="F730" s="240"/>
      <c r="G730" s="240"/>
      <c r="H730" s="240"/>
      <c r="I730" s="240"/>
      <c r="J730" s="240"/>
      <c r="K730" s="240"/>
      <c r="L730" s="240"/>
      <c r="M730" s="240"/>
      <c r="N730" s="240"/>
      <c r="O730" s="240"/>
      <c r="P730" s="273">
        <f t="shared" si="24"/>
        <v>0</v>
      </c>
      <c r="Q730" s="240"/>
      <c r="R730" s="146">
        <f t="shared" ref="R730:R793" si="25">P730-Q730</f>
        <v>0</v>
      </c>
      <c r="S730" s="240"/>
      <c r="T730" s="270"/>
    </row>
    <row r="731" spans="1:20" x14ac:dyDescent="0.25">
      <c r="A731" s="240"/>
      <c r="B731" s="240"/>
      <c r="C731" s="240"/>
      <c r="D731" s="240"/>
      <c r="E731" s="240"/>
      <c r="F731" s="240"/>
      <c r="G731" s="240"/>
      <c r="H731" s="240"/>
      <c r="I731" s="240"/>
      <c r="J731" s="240"/>
      <c r="K731" s="240"/>
      <c r="L731" s="240"/>
      <c r="M731" s="240"/>
      <c r="N731" s="240"/>
      <c r="O731" s="240"/>
      <c r="P731" s="273">
        <f t="shared" si="24"/>
        <v>0</v>
      </c>
      <c r="Q731" s="240"/>
      <c r="R731" s="146">
        <f t="shared" si="25"/>
        <v>0</v>
      </c>
      <c r="S731" s="240"/>
      <c r="T731" s="270"/>
    </row>
    <row r="732" spans="1:20" x14ac:dyDescent="0.25">
      <c r="A732" s="240"/>
      <c r="B732" s="240"/>
      <c r="C732" s="240"/>
      <c r="D732" s="240"/>
      <c r="E732" s="240"/>
      <c r="F732" s="240"/>
      <c r="G732" s="240"/>
      <c r="H732" s="240"/>
      <c r="I732" s="240"/>
      <c r="J732" s="240"/>
      <c r="K732" s="240"/>
      <c r="L732" s="240"/>
      <c r="M732" s="240"/>
      <c r="N732" s="240"/>
      <c r="O732" s="240"/>
      <c r="P732" s="273">
        <f t="shared" si="24"/>
        <v>0</v>
      </c>
      <c r="Q732" s="240"/>
      <c r="R732" s="146">
        <f t="shared" si="25"/>
        <v>0</v>
      </c>
      <c r="S732" s="240"/>
      <c r="T732" s="270"/>
    </row>
    <row r="733" spans="1:20" x14ac:dyDescent="0.25">
      <c r="A733" s="240"/>
      <c r="B733" s="240"/>
      <c r="C733" s="240"/>
      <c r="D733" s="240"/>
      <c r="E733" s="240"/>
      <c r="F733" s="240"/>
      <c r="G733" s="240"/>
      <c r="H733" s="240"/>
      <c r="I733" s="240"/>
      <c r="J733" s="240"/>
      <c r="K733" s="240"/>
      <c r="L733" s="240"/>
      <c r="M733" s="240"/>
      <c r="N733" s="240"/>
      <c r="O733" s="240"/>
      <c r="P733" s="273">
        <f t="shared" si="24"/>
        <v>0</v>
      </c>
      <c r="Q733" s="240"/>
      <c r="R733" s="146">
        <f t="shared" si="25"/>
        <v>0</v>
      </c>
      <c r="S733" s="240"/>
      <c r="T733" s="270"/>
    </row>
    <row r="734" spans="1:20" x14ac:dyDescent="0.25">
      <c r="A734" s="240"/>
      <c r="B734" s="240"/>
      <c r="C734" s="240"/>
      <c r="D734" s="240"/>
      <c r="E734" s="240"/>
      <c r="F734" s="240"/>
      <c r="G734" s="240"/>
      <c r="H734" s="240"/>
      <c r="I734" s="240"/>
      <c r="J734" s="240"/>
      <c r="K734" s="240"/>
      <c r="L734" s="240"/>
      <c r="M734" s="240"/>
      <c r="N734" s="240"/>
      <c r="O734" s="240"/>
      <c r="P734" s="273">
        <f t="shared" si="24"/>
        <v>0</v>
      </c>
      <c r="Q734" s="240"/>
      <c r="R734" s="146">
        <f t="shared" si="25"/>
        <v>0</v>
      </c>
      <c r="S734" s="240"/>
      <c r="T734" s="270"/>
    </row>
    <row r="735" spans="1:20" x14ac:dyDescent="0.25">
      <c r="A735" s="240"/>
      <c r="B735" s="240"/>
      <c r="C735" s="240"/>
      <c r="D735" s="240"/>
      <c r="E735" s="240"/>
      <c r="F735" s="240"/>
      <c r="G735" s="240"/>
      <c r="H735" s="240"/>
      <c r="I735" s="240"/>
      <c r="J735" s="240"/>
      <c r="K735" s="240"/>
      <c r="L735" s="240"/>
      <c r="M735" s="240"/>
      <c r="N735" s="240"/>
      <c r="O735" s="240"/>
      <c r="P735" s="273">
        <f t="shared" si="24"/>
        <v>0</v>
      </c>
      <c r="Q735" s="240"/>
      <c r="R735" s="146">
        <f t="shared" si="25"/>
        <v>0</v>
      </c>
      <c r="S735" s="240"/>
      <c r="T735" s="270"/>
    </row>
    <row r="736" spans="1:20" x14ac:dyDescent="0.25">
      <c r="A736" s="240"/>
      <c r="B736" s="240"/>
      <c r="C736" s="240"/>
      <c r="D736" s="240"/>
      <c r="E736" s="240"/>
      <c r="F736" s="240"/>
      <c r="G736" s="240"/>
      <c r="H736" s="240"/>
      <c r="I736" s="240"/>
      <c r="J736" s="240"/>
      <c r="K736" s="240"/>
      <c r="L736" s="240"/>
      <c r="M736" s="240"/>
      <c r="N736" s="240"/>
      <c r="O736" s="240"/>
      <c r="P736" s="273">
        <f t="shared" si="24"/>
        <v>0</v>
      </c>
      <c r="Q736" s="240"/>
      <c r="R736" s="146">
        <f t="shared" si="25"/>
        <v>0</v>
      </c>
      <c r="S736" s="240"/>
      <c r="T736" s="270"/>
    </row>
    <row r="737" spans="1:20" x14ac:dyDescent="0.25">
      <c r="A737" s="240"/>
      <c r="B737" s="240"/>
      <c r="C737" s="240"/>
      <c r="D737" s="240"/>
      <c r="E737" s="240"/>
      <c r="F737" s="240"/>
      <c r="G737" s="240"/>
      <c r="H737" s="240"/>
      <c r="I737" s="240"/>
      <c r="J737" s="240"/>
      <c r="K737" s="240"/>
      <c r="L737" s="240"/>
      <c r="M737" s="240"/>
      <c r="N737" s="240"/>
      <c r="O737" s="240"/>
      <c r="P737" s="273">
        <f t="shared" si="24"/>
        <v>0</v>
      </c>
      <c r="Q737" s="240"/>
      <c r="R737" s="146">
        <f t="shared" si="25"/>
        <v>0</v>
      </c>
      <c r="S737" s="240"/>
      <c r="T737" s="270"/>
    </row>
    <row r="738" spans="1:20" x14ac:dyDescent="0.25">
      <c r="A738" s="240"/>
      <c r="B738" s="240"/>
      <c r="C738" s="240"/>
      <c r="D738" s="240"/>
      <c r="E738" s="240"/>
      <c r="F738" s="240"/>
      <c r="G738" s="240"/>
      <c r="H738" s="240"/>
      <c r="I738" s="240"/>
      <c r="J738" s="240"/>
      <c r="K738" s="240"/>
      <c r="L738" s="240"/>
      <c r="M738" s="240"/>
      <c r="N738" s="240"/>
      <c r="O738" s="240"/>
      <c r="P738" s="273">
        <f t="shared" si="24"/>
        <v>0</v>
      </c>
      <c r="Q738" s="240"/>
      <c r="R738" s="146">
        <f t="shared" si="25"/>
        <v>0</v>
      </c>
      <c r="S738" s="240"/>
      <c r="T738" s="270"/>
    </row>
    <row r="739" spans="1:20" x14ac:dyDescent="0.25">
      <c r="A739" s="240"/>
      <c r="B739" s="240"/>
      <c r="C739" s="240"/>
      <c r="D739" s="240"/>
      <c r="E739" s="240"/>
      <c r="F739" s="240"/>
      <c r="G739" s="240"/>
      <c r="H739" s="240"/>
      <c r="I739" s="240"/>
      <c r="J739" s="240"/>
      <c r="K739" s="240"/>
      <c r="L739" s="240"/>
      <c r="M739" s="240"/>
      <c r="N739" s="240"/>
      <c r="O739" s="240"/>
      <c r="P739" s="273">
        <f t="shared" si="24"/>
        <v>0</v>
      </c>
      <c r="Q739" s="240"/>
      <c r="R739" s="146">
        <f t="shared" si="25"/>
        <v>0</v>
      </c>
      <c r="S739" s="240"/>
      <c r="T739" s="270"/>
    </row>
    <row r="740" spans="1:20" x14ac:dyDescent="0.25">
      <c r="A740" s="240"/>
      <c r="B740" s="240"/>
      <c r="C740" s="240"/>
      <c r="D740" s="240"/>
      <c r="E740" s="240"/>
      <c r="F740" s="240"/>
      <c r="G740" s="240"/>
      <c r="H740" s="240"/>
      <c r="I740" s="240"/>
      <c r="J740" s="240"/>
      <c r="K740" s="240"/>
      <c r="L740" s="240"/>
      <c r="M740" s="240"/>
      <c r="N740" s="240"/>
      <c r="O740" s="240"/>
      <c r="P740" s="273">
        <f t="shared" si="24"/>
        <v>0</v>
      </c>
      <c r="Q740" s="240"/>
      <c r="R740" s="146">
        <f t="shared" si="25"/>
        <v>0</v>
      </c>
      <c r="S740" s="240"/>
      <c r="T740" s="270"/>
    </row>
    <row r="741" spans="1:20" x14ac:dyDescent="0.25">
      <c r="A741" s="240"/>
      <c r="B741" s="240"/>
      <c r="C741" s="240"/>
      <c r="D741" s="240"/>
      <c r="E741" s="240"/>
      <c r="F741" s="240"/>
      <c r="G741" s="240"/>
      <c r="H741" s="240"/>
      <c r="I741" s="240"/>
      <c r="J741" s="240"/>
      <c r="K741" s="240"/>
      <c r="L741" s="240"/>
      <c r="M741" s="240"/>
      <c r="N741" s="240"/>
      <c r="O741" s="240"/>
      <c r="P741" s="273">
        <f t="shared" si="24"/>
        <v>0</v>
      </c>
      <c r="Q741" s="240"/>
      <c r="R741" s="146">
        <f t="shared" si="25"/>
        <v>0</v>
      </c>
      <c r="S741" s="240"/>
      <c r="T741" s="270"/>
    </row>
    <row r="742" spans="1:20" x14ac:dyDescent="0.25">
      <c r="A742" s="240"/>
      <c r="B742" s="240"/>
      <c r="C742" s="240"/>
      <c r="D742" s="240"/>
      <c r="E742" s="240"/>
      <c r="F742" s="240"/>
      <c r="G742" s="240"/>
      <c r="H742" s="240"/>
      <c r="I742" s="240"/>
      <c r="J742" s="240"/>
      <c r="K742" s="240"/>
      <c r="L742" s="240"/>
      <c r="M742" s="240"/>
      <c r="N742" s="240"/>
      <c r="O742" s="240"/>
      <c r="P742" s="273">
        <f t="shared" si="24"/>
        <v>0</v>
      </c>
      <c r="Q742" s="240"/>
      <c r="R742" s="146">
        <f t="shared" si="25"/>
        <v>0</v>
      </c>
      <c r="S742" s="240"/>
      <c r="T742" s="270"/>
    </row>
    <row r="743" spans="1:20" x14ac:dyDescent="0.25">
      <c r="A743" s="240"/>
      <c r="B743" s="240"/>
      <c r="C743" s="240"/>
      <c r="D743" s="240"/>
      <c r="E743" s="240"/>
      <c r="F743" s="240"/>
      <c r="G743" s="240"/>
      <c r="H743" s="240"/>
      <c r="I743" s="240"/>
      <c r="J743" s="240"/>
      <c r="K743" s="240"/>
      <c r="L743" s="240"/>
      <c r="M743" s="240"/>
      <c r="N743" s="240"/>
      <c r="O743" s="240"/>
      <c r="P743" s="273">
        <f t="shared" si="24"/>
        <v>0</v>
      </c>
      <c r="Q743" s="240"/>
      <c r="R743" s="146">
        <f t="shared" si="25"/>
        <v>0</v>
      </c>
      <c r="S743" s="240"/>
      <c r="T743" s="270"/>
    </row>
    <row r="744" spans="1:20" x14ac:dyDescent="0.25">
      <c r="A744" s="240"/>
      <c r="B744" s="240"/>
      <c r="C744" s="240"/>
      <c r="D744" s="240"/>
      <c r="E744" s="240"/>
      <c r="F744" s="240"/>
      <c r="G744" s="240"/>
      <c r="H744" s="240"/>
      <c r="I744" s="240"/>
      <c r="J744" s="240"/>
      <c r="K744" s="240"/>
      <c r="L744" s="240"/>
      <c r="M744" s="240"/>
      <c r="N744" s="240"/>
      <c r="O744" s="240"/>
      <c r="P744" s="273">
        <f t="shared" si="24"/>
        <v>0</v>
      </c>
      <c r="Q744" s="240"/>
      <c r="R744" s="146">
        <f t="shared" si="25"/>
        <v>0</v>
      </c>
      <c r="S744" s="240"/>
      <c r="T744" s="270"/>
    </row>
    <row r="745" spans="1:20" x14ac:dyDescent="0.25">
      <c r="A745" s="240"/>
      <c r="B745" s="240"/>
      <c r="C745" s="240"/>
      <c r="D745" s="240"/>
      <c r="E745" s="240"/>
      <c r="F745" s="240"/>
      <c r="G745" s="240"/>
      <c r="H745" s="240"/>
      <c r="I745" s="240"/>
      <c r="J745" s="240"/>
      <c r="K745" s="240"/>
      <c r="L745" s="240"/>
      <c r="M745" s="240"/>
      <c r="N745" s="240"/>
      <c r="O745" s="240"/>
      <c r="P745" s="273">
        <f t="shared" si="24"/>
        <v>0</v>
      </c>
      <c r="Q745" s="240"/>
      <c r="R745" s="146">
        <f t="shared" si="25"/>
        <v>0</v>
      </c>
      <c r="S745" s="240"/>
      <c r="T745" s="270"/>
    </row>
    <row r="746" spans="1:20" x14ac:dyDescent="0.25">
      <c r="A746" s="240"/>
      <c r="B746" s="240"/>
      <c r="C746" s="240"/>
      <c r="D746" s="240"/>
      <c r="E746" s="240"/>
      <c r="F746" s="240"/>
      <c r="G746" s="240"/>
      <c r="H746" s="240"/>
      <c r="I746" s="240"/>
      <c r="J746" s="240"/>
      <c r="K746" s="240"/>
      <c r="L746" s="240"/>
      <c r="M746" s="240"/>
      <c r="N746" s="240"/>
      <c r="O746" s="240"/>
      <c r="P746" s="273">
        <f t="shared" si="24"/>
        <v>0</v>
      </c>
      <c r="Q746" s="240"/>
      <c r="R746" s="146">
        <f t="shared" si="25"/>
        <v>0</v>
      </c>
      <c r="S746" s="240"/>
      <c r="T746" s="270"/>
    </row>
    <row r="747" spans="1:20" x14ac:dyDescent="0.25">
      <c r="A747" s="240"/>
      <c r="B747" s="240"/>
      <c r="C747" s="240"/>
      <c r="D747" s="240"/>
      <c r="E747" s="240"/>
      <c r="F747" s="240"/>
      <c r="G747" s="240"/>
      <c r="H747" s="240"/>
      <c r="I747" s="240"/>
      <c r="J747" s="240"/>
      <c r="K747" s="240"/>
      <c r="L747" s="240"/>
      <c r="M747" s="240"/>
      <c r="N747" s="240"/>
      <c r="O747" s="240"/>
      <c r="P747" s="273">
        <f t="shared" si="24"/>
        <v>0</v>
      </c>
      <c r="Q747" s="240"/>
      <c r="R747" s="146">
        <f t="shared" si="25"/>
        <v>0</v>
      </c>
      <c r="S747" s="240"/>
      <c r="T747" s="270"/>
    </row>
    <row r="748" spans="1:20" x14ac:dyDescent="0.25">
      <c r="A748" s="240"/>
      <c r="B748" s="240"/>
      <c r="C748" s="240"/>
      <c r="D748" s="240"/>
      <c r="E748" s="240"/>
      <c r="F748" s="240"/>
      <c r="G748" s="240"/>
      <c r="H748" s="240"/>
      <c r="I748" s="240"/>
      <c r="J748" s="240"/>
      <c r="K748" s="240"/>
      <c r="L748" s="240"/>
      <c r="M748" s="240"/>
      <c r="N748" s="240"/>
      <c r="O748" s="240"/>
      <c r="P748" s="273">
        <f t="shared" si="24"/>
        <v>0</v>
      </c>
      <c r="Q748" s="240"/>
      <c r="R748" s="146">
        <f t="shared" si="25"/>
        <v>0</v>
      </c>
      <c r="S748" s="240"/>
      <c r="T748" s="270"/>
    </row>
    <row r="749" spans="1:20" x14ac:dyDescent="0.25">
      <c r="A749" s="240"/>
      <c r="B749" s="240"/>
      <c r="C749" s="240"/>
      <c r="D749" s="240"/>
      <c r="E749" s="240"/>
      <c r="F749" s="240"/>
      <c r="G749" s="240"/>
      <c r="H749" s="240"/>
      <c r="I749" s="240"/>
      <c r="J749" s="240"/>
      <c r="K749" s="240"/>
      <c r="L749" s="240"/>
      <c r="M749" s="240"/>
      <c r="N749" s="240"/>
      <c r="O749" s="240"/>
      <c r="P749" s="273">
        <f t="shared" si="24"/>
        <v>0</v>
      </c>
      <c r="Q749" s="240"/>
      <c r="R749" s="146">
        <f t="shared" si="25"/>
        <v>0</v>
      </c>
      <c r="S749" s="240"/>
      <c r="T749" s="270"/>
    </row>
    <row r="750" spans="1:20" x14ac:dyDescent="0.25">
      <c r="A750" s="240"/>
      <c r="B750" s="240"/>
      <c r="C750" s="240"/>
      <c r="D750" s="240"/>
      <c r="E750" s="240"/>
      <c r="F750" s="240"/>
      <c r="G750" s="240"/>
      <c r="H750" s="240"/>
      <c r="I750" s="240"/>
      <c r="J750" s="240"/>
      <c r="K750" s="240"/>
      <c r="L750" s="240"/>
      <c r="M750" s="240"/>
      <c r="N750" s="240"/>
      <c r="O750" s="240"/>
      <c r="P750" s="273">
        <f t="shared" si="24"/>
        <v>0</v>
      </c>
      <c r="Q750" s="240"/>
      <c r="R750" s="146">
        <f t="shared" si="25"/>
        <v>0</v>
      </c>
      <c r="S750" s="240"/>
      <c r="T750" s="270"/>
    </row>
    <row r="751" spans="1:20" x14ac:dyDescent="0.25">
      <c r="A751" s="240"/>
      <c r="B751" s="240"/>
      <c r="C751" s="240"/>
      <c r="D751" s="240"/>
      <c r="E751" s="240"/>
      <c r="F751" s="240"/>
      <c r="G751" s="240"/>
      <c r="H751" s="240"/>
      <c r="I751" s="240"/>
      <c r="J751" s="240"/>
      <c r="K751" s="240"/>
      <c r="L751" s="240"/>
      <c r="M751" s="240"/>
      <c r="N751" s="240"/>
      <c r="O751" s="240"/>
      <c r="P751" s="273">
        <f t="shared" si="24"/>
        <v>0</v>
      </c>
      <c r="Q751" s="240"/>
      <c r="R751" s="146">
        <f t="shared" si="25"/>
        <v>0</v>
      </c>
      <c r="S751" s="240"/>
      <c r="T751" s="270"/>
    </row>
    <row r="752" spans="1:20" x14ac:dyDescent="0.25">
      <c r="A752" s="240"/>
      <c r="B752" s="240"/>
      <c r="C752" s="240"/>
      <c r="D752" s="240"/>
      <c r="E752" s="240"/>
      <c r="F752" s="240"/>
      <c r="G752" s="240"/>
      <c r="H752" s="240"/>
      <c r="I752" s="240"/>
      <c r="J752" s="240"/>
      <c r="K752" s="240"/>
      <c r="L752" s="240"/>
      <c r="M752" s="240"/>
      <c r="N752" s="240"/>
      <c r="O752" s="240"/>
      <c r="P752" s="273">
        <f t="shared" si="24"/>
        <v>0</v>
      </c>
      <c r="Q752" s="240"/>
      <c r="R752" s="146">
        <f t="shared" si="25"/>
        <v>0</v>
      </c>
      <c r="S752" s="240"/>
      <c r="T752" s="270"/>
    </row>
    <row r="753" spans="1:20" x14ac:dyDescent="0.25">
      <c r="A753" s="240"/>
      <c r="B753" s="240"/>
      <c r="C753" s="240"/>
      <c r="D753" s="240"/>
      <c r="E753" s="240"/>
      <c r="F753" s="240"/>
      <c r="G753" s="240"/>
      <c r="H753" s="240"/>
      <c r="I753" s="240"/>
      <c r="J753" s="240"/>
      <c r="K753" s="240"/>
      <c r="L753" s="240"/>
      <c r="M753" s="240"/>
      <c r="N753" s="240"/>
      <c r="O753" s="240"/>
      <c r="P753" s="273">
        <f t="shared" si="24"/>
        <v>0</v>
      </c>
      <c r="Q753" s="240"/>
      <c r="R753" s="146">
        <f t="shared" si="25"/>
        <v>0</v>
      </c>
      <c r="S753" s="240"/>
      <c r="T753" s="270"/>
    </row>
    <row r="754" spans="1:20" x14ac:dyDescent="0.25">
      <c r="A754" s="240"/>
      <c r="B754" s="240"/>
      <c r="C754" s="240"/>
      <c r="D754" s="240"/>
      <c r="E754" s="240"/>
      <c r="F754" s="240"/>
      <c r="G754" s="240"/>
      <c r="H754" s="240"/>
      <c r="I754" s="240"/>
      <c r="J754" s="240"/>
      <c r="K754" s="240"/>
      <c r="L754" s="240"/>
      <c r="M754" s="240"/>
      <c r="N754" s="240"/>
      <c r="O754" s="240"/>
      <c r="P754" s="273">
        <f t="shared" si="24"/>
        <v>0</v>
      </c>
      <c r="Q754" s="240"/>
      <c r="R754" s="146">
        <f t="shared" si="25"/>
        <v>0</v>
      </c>
      <c r="S754" s="240"/>
      <c r="T754" s="270"/>
    </row>
    <row r="755" spans="1:20" x14ac:dyDescent="0.25">
      <c r="A755" s="240"/>
      <c r="B755" s="240"/>
      <c r="C755" s="240"/>
      <c r="D755" s="240"/>
      <c r="E755" s="240"/>
      <c r="F755" s="240"/>
      <c r="G755" s="240"/>
      <c r="H755" s="240"/>
      <c r="I755" s="240"/>
      <c r="J755" s="240"/>
      <c r="K755" s="240"/>
      <c r="L755" s="240"/>
      <c r="M755" s="240"/>
      <c r="N755" s="240"/>
      <c r="O755" s="240"/>
      <c r="P755" s="273">
        <f t="shared" si="24"/>
        <v>0</v>
      </c>
      <c r="Q755" s="240"/>
      <c r="R755" s="146">
        <f t="shared" si="25"/>
        <v>0</v>
      </c>
      <c r="S755" s="240"/>
      <c r="T755" s="270"/>
    </row>
    <row r="756" spans="1:20" x14ac:dyDescent="0.25">
      <c r="A756" s="240"/>
      <c r="B756" s="240"/>
      <c r="C756" s="240"/>
      <c r="D756" s="240"/>
      <c r="E756" s="240"/>
      <c r="F756" s="240"/>
      <c r="G756" s="240"/>
      <c r="H756" s="240"/>
      <c r="I756" s="240"/>
      <c r="J756" s="240"/>
      <c r="K756" s="240"/>
      <c r="L756" s="240"/>
      <c r="M756" s="240"/>
      <c r="N756" s="240"/>
      <c r="O756" s="240"/>
      <c r="P756" s="273">
        <f t="shared" ref="P756:P819" si="26">SUM(I756:O756)</f>
        <v>0</v>
      </c>
      <c r="Q756" s="240"/>
      <c r="R756" s="146">
        <f t="shared" si="25"/>
        <v>0</v>
      </c>
      <c r="S756" s="240"/>
      <c r="T756" s="270"/>
    </row>
    <row r="757" spans="1:20" x14ac:dyDescent="0.25">
      <c r="A757" s="240"/>
      <c r="B757" s="240"/>
      <c r="C757" s="240"/>
      <c r="D757" s="240"/>
      <c r="E757" s="240"/>
      <c r="F757" s="240"/>
      <c r="G757" s="240"/>
      <c r="H757" s="240"/>
      <c r="I757" s="240"/>
      <c r="J757" s="240"/>
      <c r="K757" s="240"/>
      <c r="L757" s="240"/>
      <c r="M757" s="240"/>
      <c r="N757" s="240"/>
      <c r="O757" s="240"/>
      <c r="P757" s="273">
        <f t="shared" si="26"/>
        <v>0</v>
      </c>
      <c r="Q757" s="240"/>
      <c r="R757" s="146">
        <f t="shared" si="25"/>
        <v>0</v>
      </c>
      <c r="S757" s="240"/>
      <c r="T757" s="270"/>
    </row>
    <row r="758" spans="1:20" x14ac:dyDescent="0.25">
      <c r="A758" s="240"/>
      <c r="B758" s="240"/>
      <c r="C758" s="240"/>
      <c r="D758" s="240"/>
      <c r="E758" s="240"/>
      <c r="F758" s="240"/>
      <c r="G758" s="240"/>
      <c r="H758" s="240"/>
      <c r="I758" s="240"/>
      <c r="J758" s="240"/>
      <c r="K758" s="240"/>
      <c r="L758" s="240"/>
      <c r="M758" s="240"/>
      <c r="N758" s="240"/>
      <c r="O758" s="240"/>
      <c r="P758" s="273">
        <f t="shared" si="26"/>
        <v>0</v>
      </c>
      <c r="Q758" s="240"/>
      <c r="R758" s="146">
        <f t="shared" si="25"/>
        <v>0</v>
      </c>
      <c r="S758" s="240"/>
      <c r="T758" s="270"/>
    </row>
    <row r="759" spans="1:20" x14ac:dyDescent="0.25">
      <c r="A759" s="240"/>
      <c r="B759" s="240"/>
      <c r="C759" s="240"/>
      <c r="D759" s="240"/>
      <c r="E759" s="240"/>
      <c r="F759" s="240"/>
      <c r="G759" s="240"/>
      <c r="H759" s="240"/>
      <c r="I759" s="240"/>
      <c r="J759" s="240"/>
      <c r="K759" s="240"/>
      <c r="L759" s="240"/>
      <c r="M759" s="240"/>
      <c r="N759" s="240"/>
      <c r="O759" s="240"/>
      <c r="P759" s="273">
        <f t="shared" si="26"/>
        <v>0</v>
      </c>
      <c r="Q759" s="240"/>
      <c r="R759" s="146">
        <f t="shared" si="25"/>
        <v>0</v>
      </c>
      <c r="S759" s="240"/>
      <c r="T759" s="270"/>
    </row>
    <row r="760" spans="1:20" x14ac:dyDescent="0.25">
      <c r="A760" s="240"/>
      <c r="B760" s="240"/>
      <c r="C760" s="240"/>
      <c r="D760" s="240"/>
      <c r="E760" s="240"/>
      <c r="F760" s="240"/>
      <c r="G760" s="240"/>
      <c r="H760" s="240"/>
      <c r="I760" s="240"/>
      <c r="J760" s="240"/>
      <c r="K760" s="240"/>
      <c r="L760" s="240"/>
      <c r="M760" s="240"/>
      <c r="N760" s="240"/>
      <c r="O760" s="240"/>
      <c r="P760" s="273">
        <f t="shared" si="26"/>
        <v>0</v>
      </c>
      <c r="Q760" s="240"/>
      <c r="R760" s="146">
        <f t="shared" si="25"/>
        <v>0</v>
      </c>
      <c r="S760" s="240"/>
      <c r="T760" s="270"/>
    </row>
    <row r="761" spans="1:20" x14ac:dyDescent="0.25">
      <c r="A761" s="240"/>
      <c r="B761" s="240"/>
      <c r="C761" s="240"/>
      <c r="D761" s="240"/>
      <c r="E761" s="240"/>
      <c r="F761" s="240"/>
      <c r="G761" s="240"/>
      <c r="H761" s="240"/>
      <c r="I761" s="240"/>
      <c r="J761" s="240"/>
      <c r="K761" s="240"/>
      <c r="L761" s="240"/>
      <c r="M761" s="240"/>
      <c r="N761" s="240"/>
      <c r="O761" s="240"/>
      <c r="P761" s="273">
        <f t="shared" si="26"/>
        <v>0</v>
      </c>
      <c r="Q761" s="240"/>
      <c r="R761" s="146">
        <f t="shared" si="25"/>
        <v>0</v>
      </c>
      <c r="S761" s="240"/>
      <c r="T761" s="270"/>
    </row>
    <row r="762" spans="1:20" x14ac:dyDescent="0.25">
      <c r="A762" s="240"/>
      <c r="B762" s="240"/>
      <c r="C762" s="240"/>
      <c r="D762" s="240"/>
      <c r="E762" s="240"/>
      <c r="F762" s="240"/>
      <c r="G762" s="240"/>
      <c r="H762" s="240"/>
      <c r="I762" s="240"/>
      <c r="J762" s="240"/>
      <c r="K762" s="240"/>
      <c r="L762" s="240"/>
      <c r="M762" s="240"/>
      <c r="N762" s="240"/>
      <c r="O762" s="240"/>
      <c r="P762" s="273">
        <f t="shared" si="26"/>
        <v>0</v>
      </c>
      <c r="Q762" s="240"/>
      <c r="R762" s="146">
        <f t="shared" si="25"/>
        <v>0</v>
      </c>
      <c r="S762" s="240"/>
      <c r="T762" s="270"/>
    </row>
    <row r="763" spans="1:20" x14ac:dyDescent="0.25">
      <c r="A763" s="240"/>
      <c r="B763" s="240"/>
      <c r="C763" s="240"/>
      <c r="D763" s="240"/>
      <c r="E763" s="240"/>
      <c r="F763" s="240"/>
      <c r="G763" s="240"/>
      <c r="H763" s="240"/>
      <c r="I763" s="240"/>
      <c r="J763" s="240"/>
      <c r="K763" s="240"/>
      <c r="L763" s="240"/>
      <c r="M763" s="240"/>
      <c r="N763" s="240"/>
      <c r="O763" s="240"/>
      <c r="P763" s="273">
        <f t="shared" si="26"/>
        <v>0</v>
      </c>
      <c r="Q763" s="240"/>
      <c r="R763" s="146">
        <f t="shared" si="25"/>
        <v>0</v>
      </c>
      <c r="S763" s="240"/>
      <c r="T763" s="270"/>
    </row>
    <row r="764" spans="1:20" x14ac:dyDescent="0.25">
      <c r="A764" s="240"/>
      <c r="B764" s="240"/>
      <c r="C764" s="240"/>
      <c r="D764" s="240"/>
      <c r="E764" s="240"/>
      <c r="F764" s="240"/>
      <c r="G764" s="240"/>
      <c r="H764" s="240"/>
      <c r="I764" s="240"/>
      <c r="J764" s="240"/>
      <c r="K764" s="240"/>
      <c r="L764" s="240"/>
      <c r="M764" s="240"/>
      <c r="N764" s="240"/>
      <c r="O764" s="240"/>
      <c r="P764" s="273">
        <f t="shared" si="26"/>
        <v>0</v>
      </c>
      <c r="Q764" s="240"/>
      <c r="R764" s="146">
        <f t="shared" si="25"/>
        <v>0</v>
      </c>
      <c r="S764" s="240"/>
      <c r="T764" s="270"/>
    </row>
    <row r="765" spans="1:20" x14ac:dyDescent="0.25">
      <c r="A765" s="240"/>
      <c r="B765" s="240"/>
      <c r="C765" s="240"/>
      <c r="D765" s="240"/>
      <c r="E765" s="240"/>
      <c r="F765" s="240"/>
      <c r="G765" s="240"/>
      <c r="H765" s="240"/>
      <c r="I765" s="240"/>
      <c r="J765" s="240"/>
      <c r="K765" s="240"/>
      <c r="L765" s="240"/>
      <c r="M765" s="240"/>
      <c r="N765" s="240"/>
      <c r="O765" s="240"/>
      <c r="P765" s="273">
        <f t="shared" si="26"/>
        <v>0</v>
      </c>
      <c r="Q765" s="240"/>
      <c r="R765" s="146">
        <f t="shared" si="25"/>
        <v>0</v>
      </c>
      <c r="S765" s="240"/>
      <c r="T765" s="270"/>
    </row>
    <row r="766" spans="1:20" x14ac:dyDescent="0.25">
      <c r="A766" s="240"/>
      <c r="B766" s="240"/>
      <c r="C766" s="240"/>
      <c r="D766" s="240"/>
      <c r="E766" s="240"/>
      <c r="F766" s="240"/>
      <c r="G766" s="240"/>
      <c r="H766" s="240"/>
      <c r="I766" s="240"/>
      <c r="J766" s="240"/>
      <c r="K766" s="240"/>
      <c r="L766" s="240"/>
      <c r="M766" s="240"/>
      <c r="N766" s="240"/>
      <c r="O766" s="240"/>
      <c r="P766" s="273">
        <f t="shared" si="26"/>
        <v>0</v>
      </c>
      <c r="Q766" s="240"/>
      <c r="R766" s="146">
        <f t="shared" si="25"/>
        <v>0</v>
      </c>
      <c r="S766" s="240"/>
      <c r="T766" s="270"/>
    </row>
    <row r="767" spans="1:20" x14ac:dyDescent="0.25">
      <c r="A767" s="240"/>
      <c r="B767" s="240"/>
      <c r="C767" s="240"/>
      <c r="D767" s="240"/>
      <c r="E767" s="240"/>
      <c r="F767" s="240"/>
      <c r="G767" s="240"/>
      <c r="H767" s="240"/>
      <c r="I767" s="240"/>
      <c r="J767" s="240"/>
      <c r="K767" s="240"/>
      <c r="L767" s="240"/>
      <c r="M767" s="240"/>
      <c r="N767" s="240"/>
      <c r="O767" s="240"/>
      <c r="P767" s="273">
        <f t="shared" si="26"/>
        <v>0</v>
      </c>
      <c r="Q767" s="240"/>
      <c r="R767" s="146">
        <f t="shared" si="25"/>
        <v>0</v>
      </c>
      <c r="S767" s="240"/>
      <c r="T767" s="270"/>
    </row>
    <row r="768" spans="1:20" x14ac:dyDescent="0.25">
      <c r="A768" s="240"/>
      <c r="B768" s="240"/>
      <c r="C768" s="240"/>
      <c r="D768" s="240"/>
      <c r="E768" s="240"/>
      <c r="F768" s="240"/>
      <c r="G768" s="240"/>
      <c r="H768" s="240"/>
      <c r="I768" s="240"/>
      <c r="J768" s="240"/>
      <c r="K768" s="240"/>
      <c r="L768" s="240"/>
      <c r="M768" s="240"/>
      <c r="N768" s="240"/>
      <c r="O768" s="240"/>
      <c r="P768" s="273">
        <f t="shared" si="26"/>
        <v>0</v>
      </c>
      <c r="Q768" s="240"/>
      <c r="R768" s="146">
        <f t="shared" si="25"/>
        <v>0</v>
      </c>
      <c r="S768" s="240"/>
      <c r="T768" s="270"/>
    </row>
    <row r="769" spans="1:20" x14ac:dyDescent="0.25">
      <c r="A769" s="240"/>
      <c r="B769" s="240"/>
      <c r="C769" s="240"/>
      <c r="D769" s="240"/>
      <c r="E769" s="240"/>
      <c r="F769" s="240"/>
      <c r="G769" s="240"/>
      <c r="H769" s="240"/>
      <c r="I769" s="240"/>
      <c r="J769" s="240"/>
      <c r="K769" s="240"/>
      <c r="L769" s="240"/>
      <c r="M769" s="240"/>
      <c r="N769" s="240"/>
      <c r="O769" s="240"/>
      <c r="P769" s="273">
        <f t="shared" si="26"/>
        <v>0</v>
      </c>
      <c r="Q769" s="240"/>
      <c r="R769" s="146">
        <f t="shared" si="25"/>
        <v>0</v>
      </c>
      <c r="S769" s="240"/>
      <c r="T769" s="270"/>
    </row>
    <row r="770" spans="1:20" x14ac:dyDescent="0.25">
      <c r="A770" s="240"/>
      <c r="B770" s="240"/>
      <c r="C770" s="240"/>
      <c r="D770" s="240"/>
      <c r="E770" s="240"/>
      <c r="F770" s="240"/>
      <c r="G770" s="240"/>
      <c r="H770" s="240"/>
      <c r="I770" s="240"/>
      <c r="J770" s="240"/>
      <c r="K770" s="240"/>
      <c r="L770" s="240"/>
      <c r="M770" s="240"/>
      <c r="N770" s="240"/>
      <c r="O770" s="240"/>
      <c r="P770" s="273">
        <f t="shared" si="26"/>
        <v>0</v>
      </c>
      <c r="Q770" s="240"/>
      <c r="R770" s="146">
        <f t="shared" si="25"/>
        <v>0</v>
      </c>
      <c r="S770" s="240"/>
      <c r="T770" s="270"/>
    </row>
    <row r="771" spans="1:20" x14ac:dyDescent="0.25">
      <c r="A771" s="240"/>
      <c r="B771" s="240"/>
      <c r="C771" s="240"/>
      <c r="D771" s="240"/>
      <c r="E771" s="240"/>
      <c r="F771" s="240"/>
      <c r="G771" s="240"/>
      <c r="H771" s="240"/>
      <c r="I771" s="240"/>
      <c r="J771" s="240"/>
      <c r="K771" s="240"/>
      <c r="L771" s="240"/>
      <c r="M771" s="240"/>
      <c r="N771" s="240"/>
      <c r="O771" s="240"/>
      <c r="P771" s="273">
        <f t="shared" si="26"/>
        <v>0</v>
      </c>
      <c r="Q771" s="240"/>
      <c r="R771" s="146">
        <f t="shared" si="25"/>
        <v>0</v>
      </c>
      <c r="S771" s="240"/>
      <c r="T771" s="270"/>
    </row>
    <row r="772" spans="1:20" x14ac:dyDescent="0.25">
      <c r="A772" s="240"/>
      <c r="B772" s="240"/>
      <c r="C772" s="240"/>
      <c r="D772" s="240"/>
      <c r="E772" s="240"/>
      <c r="F772" s="240"/>
      <c r="G772" s="240"/>
      <c r="H772" s="240"/>
      <c r="I772" s="240"/>
      <c r="J772" s="240"/>
      <c r="K772" s="240"/>
      <c r="L772" s="240"/>
      <c r="M772" s="240"/>
      <c r="N772" s="240"/>
      <c r="O772" s="240"/>
      <c r="P772" s="273">
        <f t="shared" si="26"/>
        <v>0</v>
      </c>
      <c r="Q772" s="240"/>
      <c r="R772" s="146">
        <f t="shared" si="25"/>
        <v>0</v>
      </c>
      <c r="S772" s="240"/>
      <c r="T772" s="270"/>
    </row>
    <row r="773" spans="1:20" x14ac:dyDescent="0.25">
      <c r="A773" s="240"/>
      <c r="B773" s="240"/>
      <c r="C773" s="240"/>
      <c r="D773" s="240"/>
      <c r="E773" s="240"/>
      <c r="F773" s="240"/>
      <c r="G773" s="240"/>
      <c r="H773" s="240"/>
      <c r="I773" s="240"/>
      <c r="J773" s="240"/>
      <c r="K773" s="240"/>
      <c r="L773" s="240"/>
      <c r="M773" s="240"/>
      <c r="N773" s="240"/>
      <c r="O773" s="240"/>
      <c r="P773" s="273">
        <f t="shared" si="26"/>
        <v>0</v>
      </c>
      <c r="Q773" s="240"/>
      <c r="R773" s="146">
        <f t="shared" si="25"/>
        <v>0</v>
      </c>
      <c r="S773" s="240"/>
      <c r="T773" s="270"/>
    </row>
    <row r="774" spans="1:20" x14ac:dyDescent="0.25">
      <c r="A774" s="240"/>
      <c r="B774" s="240"/>
      <c r="C774" s="240"/>
      <c r="D774" s="240"/>
      <c r="E774" s="240"/>
      <c r="F774" s="240"/>
      <c r="G774" s="240"/>
      <c r="H774" s="240"/>
      <c r="I774" s="240"/>
      <c r="J774" s="240"/>
      <c r="K774" s="240"/>
      <c r="L774" s="240"/>
      <c r="M774" s="240"/>
      <c r="N774" s="240"/>
      <c r="O774" s="240"/>
      <c r="P774" s="273">
        <f t="shared" si="26"/>
        <v>0</v>
      </c>
      <c r="Q774" s="240"/>
      <c r="R774" s="146">
        <f t="shared" si="25"/>
        <v>0</v>
      </c>
      <c r="S774" s="240"/>
      <c r="T774" s="270"/>
    </row>
    <row r="775" spans="1:20" x14ac:dyDescent="0.25">
      <c r="A775" s="240"/>
      <c r="B775" s="240"/>
      <c r="C775" s="240"/>
      <c r="D775" s="240"/>
      <c r="E775" s="240"/>
      <c r="F775" s="240"/>
      <c r="G775" s="240"/>
      <c r="H775" s="240"/>
      <c r="I775" s="240"/>
      <c r="J775" s="240"/>
      <c r="K775" s="240"/>
      <c r="L775" s="240"/>
      <c r="M775" s="240"/>
      <c r="N775" s="240"/>
      <c r="O775" s="240"/>
      <c r="P775" s="273">
        <f t="shared" si="26"/>
        <v>0</v>
      </c>
      <c r="Q775" s="240"/>
      <c r="R775" s="146">
        <f t="shared" si="25"/>
        <v>0</v>
      </c>
      <c r="S775" s="240"/>
      <c r="T775" s="270"/>
    </row>
    <row r="776" spans="1:20" x14ac:dyDescent="0.25">
      <c r="A776" s="240"/>
      <c r="B776" s="240"/>
      <c r="C776" s="240"/>
      <c r="D776" s="240"/>
      <c r="E776" s="240"/>
      <c r="F776" s="240"/>
      <c r="G776" s="240"/>
      <c r="H776" s="240"/>
      <c r="I776" s="240"/>
      <c r="J776" s="240"/>
      <c r="K776" s="240"/>
      <c r="L776" s="240"/>
      <c r="M776" s="240"/>
      <c r="N776" s="240"/>
      <c r="O776" s="240"/>
      <c r="P776" s="273">
        <f t="shared" si="26"/>
        <v>0</v>
      </c>
      <c r="Q776" s="240"/>
      <c r="R776" s="146">
        <f t="shared" si="25"/>
        <v>0</v>
      </c>
      <c r="S776" s="240"/>
      <c r="T776" s="270"/>
    </row>
    <row r="777" spans="1:20" x14ac:dyDescent="0.25">
      <c r="A777" s="240"/>
      <c r="B777" s="240"/>
      <c r="C777" s="240"/>
      <c r="D777" s="240"/>
      <c r="E777" s="240"/>
      <c r="F777" s="240"/>
      <c r="G777" s="240"/>
      <c r="H777" s="240"/>
      <c r="I777" s="240"/>
      <c r="J777" s="240"/>
      <c r="K777" s="240"/>
      <c r="L777" s="240"/>
      <c r="M777" s="240"/>
      <c r="N777" s="240"/>
      <c r="O777" s="240"/>
      <c r="P777" s="273">
        <f t="shared" si="26"/>
        <v>0</v>
      </c>
      <c r="Q777" s="240"/>
      <c r="R777" s="146">
        <f t="shared" si="25"/>
        <v>0</v>
      </c>
      <c r="S777" s="240"/>
      <c r="T777" s="270"/>
    </row>
    <row r="778" spans="1:20" x14ac:dyDescent="0.25">
      <c r="A778" s="240"/>
      <c r="B778" s="240"/>
      <c r="C778" s="240"/>
      <c r="D778" s="240"/>
      <c r="E778" s="240"/>
      <c r="F778" s="240"/>
      <c r="G778" s="240"/>
      <c r="H778" s="240"/>
      <c r="I778" s="240"/>
      <c r="J778" s="240"/>
      <c r="K778" s="240"/>
      <c r="L778" s="240"/>
      <c r="M778" s="240"/>
      <c r="N778" s="240"/>
      <c r="O778" s="240"/>
      <c r="P778" s="273">
        <f t="shared" si="26"/>
        <v>0</v>
      </c>
      <c r="Q778" s="240"/>
      <c r="R778" s="146">
        <f t="shared" si="25"/>
        <v>0</v>
      </c>
      <c r="S778" s="240"/>
      <c r="T778" s="270"/>
    </row>
    <row r="779" spans="1:20" x14ac:dyDescent="0.25">
      <c r="A779" s="240"/>
      <c r="B779" s="240"/>
      <c r="C779" s="240"/>
      <c r="D779" s="240"/>
      <c r="E779" s="240"/>
      <c r="F779" s="240"/>
      <c r="G779" s="240"/>
      <c r="H779" s="240"/>
      <c r="I779" s="240"/>
      <c r="J779" s="240"/>
      <c r="K779" s="240"/>
      <c r="L779" s="240"/>
      <c r="M779" s="240"/>
      <c r="N779" s="240"/>
      <c r="O779" s="240"/>
      <c r="P779" s="273">
        <f t="shared" si="26"/>
        <v>0</v>
      </c>
      <c r="Q779" s="240"/>
      <c r="R779" s="146">
        <f t="shared" si="25"/>
        <v>0</v>
      </c>
      <c r="S779" s="240"/>
      <c r="T779" s="270"/>
    </row>
    <row r="780" spans="1:20" x14ac:dyDescent="0.25">
      <c r="A780" s="240"/>
      <c r="B780" s="240"/>
      <c r="C780" s="240"/>
      <c r="D780" s="240"/>
      <c r="E780" s="240"/>
      <c r="F780" s="240"/>
      <c r="G780" s="240"/>
      <c r="H780" s="240"/>
      <c r="I780" s="240"/>
      <c r="J780" s="240"/>
      <c r="K780" s="240"/>
      <c r="L780" s="240"/>
      <c r="M780" s="240"/>
      <c r="N780" s="240"/>
      <c r="O780" s="240"/>
      <c r="P780" s="273">
        <f t="shared" si="26"/>
        <v>0</v>
      </c>
      <c r="Q780" s="240"/>
      <c r="R780" s="146">
        <f t="shared" si="25"/>
        <v>0</v>
      </c>
      <c r="S780" s="240"/>
      <c r="T780" s="270"/>
    </row>
    <row r="781" spans="1:20" x14ac:dyDescent="0.25">
      <c r="A781" s="240"/>
      <c r="B781" s="240"/>
      <c r="C781" s="240"/>
      <c r="D781" s="240"/>
      <c r="E781" s="240"/>
      <c r="F781" s="240"/>
      <c r="G781" s="240"/>
      <c r="H781" s="240"/>
      <c r="I781" s="240"/>
      <c r="J781" s="240"/>
      <c r="K781" s="240"/>
      <c r="L781" s="240"/>
      <c r="M781" s="240"/>
      <c r="N781" s="240"/>
      <c r="O781" s="240"/>
      <c r="P781" s="273">
        <f t="shared" si="26"/>
        <v>0</v>
      </c>
      <c r="Q781" s="240"/>
      <c r="R781" s="146">
        <f t="shared" si="25"/>
        <v>0</v>
      </c>
      <c r="S781" s="240"/>
      <c r="T781" s="270"/>
    </row>
    <row r="782" spans="1:20" x14ac:dyDescent="0.25">
      <c r="A782" s="240"/>
      <c r="B782" s="240"/>
      <c r="C782" s="240"/>
      <c r="D782" s="240"/>
      <c r="E782" s="240"/>
      <c r="F782" s="240"/>
      <c r="G782" s="240"/>
      <c r="H782" s="240"/>
      <c r="I782" s="240"/>
      <c r="J782" s="240"/>
      <c r="K782" s="240"/>
      <c r="L782" s="240"/>
      <c r="M782" s="240"/>
      <c r="N782" s="240"/>
      <c r="O782" s="240"/>
      <c r="P782" s="273">
        <f t="shared" si="26"/>
        <v>0</v>
      </c>
      <c r="Q782" s="240"/>
      <c r="R782" s="146">
        <f t="shared" si="25"/>
        <v>0</v>
      </c>
      <c r="S782" s="240"/>
      <c r="T782" s="270"/>
    </row>
    <row r="783" spans="1:20" x14ac:dyDescent="0.25">
      <c r="A783" s="240"/>
      <c r="B783" s="240"/>
      <c r="C783" s="240"/>
      <c r="D783" s="240"/>
      <c r="E783" s="240"/>
      <c r="F783" s="240"/>
      <c r="G783" s="240"/>
      <c r="H783" s="240"/>
      <c r="I783" s="240"/>
      <c r="J783" s="240"/>
      <c r="K783" s="240"/>
      <c r="L783" s="240"/>
      <c r="M783" s="240"/>
      <c r="N783" s="240"/>
      <c r="O783" s="240"/>
      <c r="P783" s="273">
        <f t="shared" si="26"/>
        <v>0</v>
      </c>
      <c r="Q783" s="240"/>
      <c r="R783" s="146">
        <f t="shared" si="25"/>
        <v>0</v>
      </c>
      <c r="S783" s="240"/>
      <c r="T783" s="270"/>
    </row>
    <row r="784" spans="1:20" x14ac:dyDescent="0.25">
      <c r="A784" s="240"/>
      <c r="B784" s="240"/>
      <c r="C784" s="240"/>
      <c r="D784" s="240"/>
      <c r="E784" s="240"/>
      <c r="F784" s="240"/>
      <c r="G784" s="240"/>
      <c r="H784" s="240"/>
      <c r="I784" s="240"/>
      <c r="J784" s="240"/>
      <c r="K784" s="240"/>
      <c r="L784" s="240"/>
      <c r="M784" s="240"/>
      <c r="N784" s="240"/>
      <c r="O784" s="240"/>
      <c r="P784" s="273">
        <f t="shared" si="26"/>
        <v>0</v>
      </c>
      <c r="Q784" s="240"/>
      <c r="R784" s="146">
        <f t="shared" si="25"/>
        <v>0</v>
      </c>
      <c r="S784" s="240"/>
      <c r="T784" s="270"/>
    </row>
    <row r="785" spans="1:20" x14ac:dyDescent="0.25">
      <c r="A785" s="240"/>
      <c r="B785" s="240"/>
      <c r="C785" s="240"/>
      <c r="D785" s="240"/>
      <c r="E785" s="240"/>
      <c r="F785" s="240"/>
      <c r="G785" s="240"/>
      <c r="H785" s="240"/>
      <c r="I785" s="240"/>
      <c r="J785" s="240"/>
      <c r="K785" s="240"/>
      <c r="L785" s="240"/>
      <c r="M785" s="240"/>
      <c r="N785" s="240"/>
      <c r="O785" s="240"/>
      <c r="P785" s="273">
        <f t="shared" si="26"/>
        <v>0</v>
      </c>
      <c r="Q785" s="240"/>
      <c r="R785" s="146">
        <f t="shared" si="25"/>
        <v>0</v>
      </c>
      <c r="S785" s="240"/>
      <c r="T785" s="270"/>
    </row>
    <row r="786" spans="1:20" x14ac:dyDescent="0.25">
      <c r="A786" s="240"/>
      <c r="B786" s="240"/>
      <c r="C786" s="240"/>
      <c r="D786" s="240"/>
      <c r="E786" s="240"/>
      <c r="F786" s="240"/>
      <c r="G786" s="240"/>
      <c r="H786" s="240"/>
      <c r="I786" s="240"/>
      <c r="J786" s="240"/>
      <c r="K786" s="240"/>
      <c r="L786" s="240"/>
      <c r="M786" s="240"/>
      <c r="N786" s="240"/>
      <c r="O786" s="240"/>
      <c r="P786" s="273">
        <f t="shared" si="26"/>
        <v>0</v>
      </c>
      <c r="Q786" s="240"/>
      <c r="R786" s="146">
        <f t="shared" si="25"/>
        <v>0</v>
      </c>
      <c r="S786" s="240"/>
      <c r="T786" s="270"/>
    </row>
    <row r="787" spans="1:20" x14ac:dyDescent="0.25">
      <c r="A787" s="240"/>
      <c r="B787" s="240"/>
      <c r="C787" s="240"/>
      <c r="D787" s="240"/>
      <c r="E787" s="240"/>
      <c r="F787" s="240"/>
      <c r="G787" s="240"/>
      <c r="H787" s="240"/>
      <c r="I787" s="240"/>
      <c r="J787" s="240"/>
      <c r="K787" s="240"/>
      <c r="L787" s="240"/>
      <c r="M787" s="240"/>
      <c r="N787" s="240"/>
      <c r="O787" s="240"/>
      <c r="P787" s="273">
        <f t="shared" si="26"/>
        <v>0</v>
      </c>
      <c r="Q787" s="240"/>
      <c r="R787" s="146">
        <f t="shared" si="25"/>
        <v>0</v>
      </c>
      <c r="S787" s="240"/>
      <c r="T787" s="270"/>
    </row>
    <row r="788" spans="1:20" x14ac:dyDescent="0.25">
      <c r="A788" s="240"/>
      <c r="B788" s="240"/>
      <c r="C788" s="240"/>
      <c r="D788" s="240"/>
      <c r="E788" s="240"/>
      <c r="F788" s="240"/>
      <c r="G788" s="240"/>
      <c r="H788" s="240"/>
      <c r="I788" s="240"/>
      <c r="J788" s="240"/>
      <c r="K788" s="240"/>
      <c r="L788" s="240"/>
      <c r="M788" s="240"/>
      <c r="N788" s="240"/>
      <c r="O788" s="240"/>
      <c r="P788" s="273">
        <f t="shared" si="26"/>
        <v>0</v>
      </c>
      <c r="Q788" s="240"/>
      <c r="R788" s="146">
        <f t="shared" si="25"/>
        <v>0</v>
      </c>
      <c r="S788" s="240"/>
      <c r="T788" s="270"/>
    </row>
    <row r="789" spans="1:20" x14ac:dyDescent="0.25">
      <c r="A789" s="240"/>
      <c r="B789" s="240"/>
      <c r="C789" s="240"/>
      <c r="D789" s="240"/>
      <c r="E789" s="240"/>
      <c r="F789" s="240"/>
      <c r="G789" s="240"/>
      <c r="H789" s="240"/>
      <c r="I789" s="240"/>
      <c r="J789" s="240"/>
      <c r="K789" s="240"/>
      <c r="L789" s="240"/>
      <c r="M789" s="240"/>
      <c r="N789" s="240"/>
      <c r="O789" s="240"/>
      <c r="P789" s="273">
        <f t="shared" si="26"/>
        <v>0</v>
      </c>
      <c r="Q789" s="240"/>
      <c r="R789" s="146">
        <f t="shared" si="25"/>
        <v>0</v>
      </c>
      <c r="S789" s="240"/>
      <c r="T789" s="270"/>
    </row>
    <row r="790" spans="1:20" x14ac:dyDescent="0.25">
      <c r="A790" s="240"/>
      <c r="B790" s="240"/>
      <c r="C790" s="240"/>
      <c r="D790" s="240"/>
      <c r="E790" s="240"/>
      <c r="F790" s="240"/>
      <c r="G790" s="240"/>
      <c r="H790" s="240"/>
      <c r="I790" s="240"/>
      <c r="J790" s="240"/>
      <c r="K790" s="240"/>
      <c r="L790" s="240"/>
      <c r="M790" s="240"/>
      <c r="N790" s="240"/>
      <c r="O790" s="240"/>
      <c r="P790" s="273">
        <f t="shared" si="26"/>
        <v>0</v>
      </c>
      <c r="Q790" s="240"/>
      <c r="R790" s="146">
        <f t="shared" si="25"/>
        <v>0</v>
      </c>
      <c r="S790" s="240"/>
      <c r="T790" s="270"/>
    </row>
    <row r="791" spans="1:20" x14ac:dyDescent="0.25">
      <c r="A791" s="240"/>
      <c r="B791" s="240"/>
      <c r="C791" s="240"/>
      <c r="D791" s="240"/>
      <c r="E791" s="240"/>
      <c r="F791" s="240"/>
      <c r="G791" s="240"/>
      <c r="H791" s="240"/>
      <c r="I791" s="240"/>
      <c r="J791" s="240"/>
      <c r="K791" s="240"/>
      <c r="L791" s="240"/>
      <c r="M791" s="240"/>
      <c r="N791" s="240"/>
      <c r="O791" s="240"/>
      <c r="P791" s="273">
        <f t="shared" si="26"/>
        <v>0</v>
      </c>
      <c r="Q791" s="240"/>
      <c r="R791" s="146">
        <f t="shared" si="25"/>
        <v>0</v>
      </c>
      <c r="S791" s="240"/>
      <c r="T791" s="270"/>
    </row>
    <row r="792" spans="1:20" x14ac:dyDescent="0.25">
      <c r="A792" s="240"/>
      <c r="B792" s="240"/>
      <c r="C792" s="240"/>
      <c r="D792" s="240"/>
      <c r="E792" s="240"/>
      <c r="F792" s="240"/>
      <c r="G792" s="240"/>
      <c r="H792" s="240"/>
      <c r="I792" s="240"/>
      <c r="J792" s="240"/>
      <c r="K792" s="240"/>
      <c r="L792" s="240"/>
      <c r="M792" s="240"/>
      <c r="N792" s="240"/>
      <c r="O792" s="240"/>
      <c r="P792" s="273">
        <f t="shared" si="26"/>
        <v>0</v>
      </c>
      <c r="Q792" s="240"/>
      <c r="R792" s="146">
        <f t="shared" si="25"/>
        <v>0</v>
      </c>
      <c r="S792" s="240"/>
      <c r="T792" s="270"/>
    </row>
    <row r="793" spans="1:20" x14ac:dyDescent="0.25">
      <c r="A793" s="240"/>
      <c r="B793" s="240"/>
      <c r="C793" s="240"/>
      <c r="D793" s="240"/>
      <c r="E793" s="240"/>
      <c r="F793" s="240"/>
      <c r="G793" s="240"/>
      <c r="H793" s="240"/>
      <c r="I793" s="240"/>
      <c r="J793" s="240"/>
      <c r="K793" s="240"/>
      <c r="L793" s="240"/>
      <c r="M793" s="240"/>
      <c r="N793" s="240"/>
      <c r="O793" s="240"/>
      <c r="P793" s="273">
        <f t="shared" si="26"/>
        <v>0</v>
      </c>
      <c r="Q793" s="240"/>
      <c r="R793" s="146">
        <f t="shared" si="25"/>
        <v>0</v>
      </c>
      <c r="S793" s="240"/>
      <c r="T793" s="270"/>
    </row>
    <row r="794" spans="1:20" x14ac:dyDescent="0.25">
      <c r="A794" s="240"/>
      <c r="B794" s="240"/>
      <c r="C794" s="240"/>
      <c r="D794" s="240"/>
      <c r="E794" s="240"/>
      <c r="F794" s="240"/>
      <c r="G794" s="240"/>
      <c r="H794" s="240"/>
      <c r="I794" s="240"/>
      <c r="J794" s="240"/>
      <c r="K794" s="240"/>
      <c r="L794" s="240"/>
      <c r="M794" s="240"/>
      <c r="N794" s="240"/>
      <c r="O794" s="240"/>
      <c r="P794" s="273">
        <f t="shared" si="26"/>
        <v>0</v>
      </c>
      <c r="Q794" s="240"/>
      <c r="R794" s="146">
        <f t="shared" ref="R794:R857" si="27">P794-Q794</f>
        <v>0</v>
      </c>
      <c r="S794" s="240"/>
      <c r="T794" s="270"/>
    </row>
    <row r="795" spans="1:20" x14ac:dyDescent="0.25">
      <c r="A795" s="240"/>
      <c r="B795" s="240"/>
      <c r="C795" s="240"/>
      <c r="D795" s="240"/>
      <c r="E795" s="240"/>
      <c r="F795" s="240"/>
      <c r="G795" s="240"/>
      <c r="H795" s="240"/>
      <c r="I795" s="240"/>
      <c r="J795" s="240"/>
      <c r="K795" s="240"/>
      <c r="L795" s="240"/>
      <c r="M795" s="240"/>
      <c r="N795" s="240"/>
      <c r="O795" s="240"/>
      <c r="P795" s="273">
        <f t="shared" si="26"/>
        <v>0</v>
      </c>
      <c r="Q795" s="240"/>
      <c r="R795" s="146">
        <f t="shared" si="27"/>
        <v>0</v>
      </c>
      <c r="S795" s="240"/>
      <c r="T795" s="270"/>
    </row>
    <row r="796" spans="1:20" x14ac:dyDescent="0.25">
      <c r="A796" s="240"/>
      <c r="B796" s="240"/>
      <c r="C796" s="240"/>
      <c r="D796" s="240"/>
      <c r="E796" s="240"/>
      <c r="F796" s="240"/>
      <c r="G796" s="240"/>
      <c r="H796" s="240"/>
      <c r="I796" s="240"/>
      <c r="J796" s="240"/>
      <c r="K796" s="240"/>
      <c r="L796" s="240"/>
      <c r="M796" s="240"/>
      <c r="N796" s="240"/>
      <c r="O796" s="240"/>
      <c r="P796" s="273">
        <f t="shared" si="26"/>
        <v>0</v>
      </c>
      <c r="Q796" s="240"/>
      <c r="R796" s="146">
        <f t="shared" si="27"/>
        <v>0</v>
      </c>
      <c r="S796" s="240"/>
      <c r="T796" s="270"/>
    </row>
    <row r="797" spans="1:20" x14ac:dyDescent="0.25">
      <c r="A797" s="240"/>
      <c r="B797" s="240"/>
      <c r="C797" s="240"/>
      <c r="D797" s="240"/>
      <c r="E797" s="240"/>
      <c r="F797" s="240"/>
      <c r="G797" s="240"/>
      <c r="H797" s="240"/>
      <c r="I797" s="240"/>
      <c r="J797" s="240"/>
      <c r="K797" s="240"/>
      <c r="L797" s="240"/>
      <c r="M797" s="240"/>
      <c r="N797" s="240"/>
      <c r="O797" s="240"/>
      <c r="P797" s="273">
        <f t="shared" si="26"/>
        <v>0</v>
      </c>
      <c r="Q797" s="240"/>
      <c r="R797" s="146">
        <f t="shared" si="27"/>
        <v>0</v>
      </c>
      <c r="S797" s="240"/>
      <c r="T797" s="270"/>
    </row>
    <row r="798" spans="1:20" x14ac:dyDescent="0.25">
      <c r="A798" s="240"/>
      <c r="B798" s="240"/>
      <c r="C798" s="240"/>
      <c r="D798" s="240"/>
      <c r="E798" s="240"/>
      <c r="F798" s="240"/>
      <c r="G798" s="240"/>
      <c r="H798" s="240"/>
      <c r="I798" s="240"/>
      <c r="J798" s="240"/>
      <c r="K798" s="240"/>
      <c r="L798" s="240"/>
      <c r="M798" s="240"/>
      <c r="N798" s="240"/>
      <c r="O798" s="240"/>
      <c r="P798" s="273">
        <f t="shared" si="26"/>
        <v>0</v>
      </c>
      <c r="Q798" s="240"/>
      <c r="R798" s="146">
        <f t="shared" si="27"/>
        <v>0</v>
      </c>
      <c r="S798" s="240"/>
      <c r="T798" s="270"/>
    </row>
    <row r="799" spans="1:20" x14ac:dyDescent="0.25">
      <c r="A799" s="240"/>
      <c r="B799" s="240"/>
      <c r="C799" s="240"/>
      <c r="D799" s="240"/>
      <c r="E799" s="240"/>
      <c r="F799" s="240"/>
      <c r="G799" s="240"/>
      <c r="H799" s="240"/>
      <c r="I799" s="240"/>
      <c r="J799" s="240"/>
      <c r="K799" s="240"/>
      <c r="L799" s="240"/>
      <c r="M799" s="240"/>
      <c r="N799" s="240"/>
      <c r="O799" s="240"/>
      <c r="P799" s="273">
        <f t="shared" si="26"/>
        <v>0</v>
      </c>
      <c r="Q799" s="240"/>
      <c r="R799" s="146">
        <f t="shared" si="27"/>
        <v>0</v>
      </c>
      <c r="S799" s="240"/>
      <c r="T799" s="270"/>
    </row>
    <row r="800" spans="1:20" x14ac:dyDescent="0.25">
      <c r="A800" s="240"/>
      <c r="B800" s="240"/>
      <c r="C800" s="240"/>
      <c r="D800" s="240"/>
      <c r="E800" s="240"/>
      <c r="F800" s="240"/>
      <c r="G800" s="240"/>
      <c r="H800" s="240"/>
      <c r="I800" s="240"/>
      <c r="J800" s="240"/>
      <c r="K800" s="240"/>
      <c r="L800" s="240"/>
      <c r="M800" s="240"/>
      <c r="N800" s="240"/>
      <c r="O800" s="240"/>
      <c r="P800" s="273">
        <f t="shared" si="26"/>
        <v>0</v>
      </c>
      <c r="Q800" s="240"/>
      <c r="R800" s="146">
        <f t="shared" si="27"/>
        <v>0</v>
      </c>
      <c r="S800" s="240"/>
      <c r="T800" s="270"/>
    </row>
    <row r="801" spans="1:20" x14ac:dyDescent="0.25">
      <c r="A801" s="240"/>
      <c r="B801" s="240"/>
      <c r="C801" s="240"/>
      <c r="D801" s="240"/>
      <c r="E801" s="240"/>
      <c r="F801" s="240"/>
      <c r="G801" s="240"/>
      <c r="H801" s="240"/>
      <c r="I801" s="240"/>
      <c r="J801" s="240"/>
      <c r="K801" s="240"/>
      <c r="L801" s="240"/>
      <c r="M801" s="240"/>
      <c r="N801" s="240"/>
      <c r="O801" s="240"/>
      <c r="P801" s="273">
        <f t="shared" si="26"/>
        <v>0</v>
      </c>
      <c r="Q801" s="240"/>
      <c r="R801" s="146">
        <f t="shared" si="27"/>
        <v>0</v>
      </c>
      <c r="S801" s="240"/>
      <c r="T801" s="270"/>
    </row>
    <row r="802" spans="1:20" x14ac:dyDescent="0.25">
      <c r="A802" s="240"/>
      <c r="B802" s="240"/>
      <c r="C802" s="240"/>
      <c r="D802" s="240"/>
      <c r="E802" s="240"/>
      <c r="F802" s="240"/>
      <c r="G802" s="240"/>
      <c r="H802" s="240"/>
      <c r="I802" s="240"/>
      <c r="J802" s="240"/>
      <c r="K802" s="240"/>
      <c r="L802" s="240"/>
      <c r="M802" s="240"/>
      <c r="N802" s="240"/>
      <c r="O802" s="240"/>
      <c r="P802" s="273">
        <f t="shared" si="26"/>
        <v>0</v>
      </c>
      <c r="Q802" s="240"/>
      <c r="R802" s="146">
        <f t="shared" si="27"/>
        <v>0</v>
      </c>
      <c r="S802" s="240"/>
      <c r="T802" s="270"/>
    </row>
    <row r="803" spans="1:20" x14ac:dyDescent="0.25">
      <c r="A803" s="240"/>
      <c r="B803" s="240"/>
      <c r="C803" s="240"/>
      <c r="D803" s="240"/>
      <c r="E803" s="240"/>
      <c r="F803" s="240"/>
      <c r="G803" s="240"/>
      <c r="H803" s="240"/>
      <c r="I803" s="240"/>
      <c r="J803" s="240"/>
      <c r="K803" s="240"/>
      <c r="L803" s="240"/>
      <c r="M803" s="240"/>
      <c r="N803" s="240"/>
      <c r="O803" s="240"/>
      <c r="P803" s="273">
        <f t="shared" si="26"/>
        <v>0</v>
      </c>
      <c r="Q803" s="240"/>
      <c r="R803" s="146">
        <f t="shared" si="27"/>
        <v>0</v>
      </c>
      <c r="S803" s="240"/>
      <c r="T803" s="270"/>
    </row>
    <row r="804" spans="1:20" x14ac:dyDescent="0.25">
      <c r="A804" s="240"/>
      <c r="B804" s="240"/>
      <c r="C804" s="240"/>
      <c r="D804" s="240"/>
      <c r="E804" s="240"/>
      <c r="F804" s="240"/>
      <c r="G804" s="240"/>
      <c r="H804" s="240"/>
      <c r="I804" s="240"/>
      <c r="J804" s="240"/>
      <c r="K804" s="240"/>
      <c r="L804" s="240"/>
      <c r="M804" s="240"/>
      <c r="N804" s="240"/>
      <c r="O804" s="240"/>
      <c r="P804" s="273">
        <f t="shared" si="26"/>
        <v>0</v>
      </c>
      <c r="Q804" s="240"/>
      <c r="R804" s="146">
        <f t="shared" si="27"/>
        <v>0</v>
      </c>
      <c r="S804" s="240"/>
      <c r="T804" s="270"/>
    </row>
    <row r="805" spans="1:20" x14ac:dyDescent="0.25">
      <c r="A805" s="240"/>
      <c r="B805" s="240"/>
      <c r="C805" s="240"/>
      <c r="D805" s="240"/>
      <c r="E805" s="240"/>
      <c r="F805" s="240"/>
      <c r="G805" s="240"/>
      <c r="H805" s="240"/>
      <c r="I805" s="240"/>
      <c r="J805" s="240"/>
      <c r="K805" s="240"/>
      <c r="L805" s="240"/>
      <c r="M805" s="240"/>
      <c r="N805" s="240"/>
      <c r="O805" s="240"/>
      <c r="P805" s="273">
        <f t="shared" si="26"/>
        <v>0</v>
      </c>
      <c r="Q805" s="240"/>
      <c r="R805" s="146">
        <f t="shared" si="27"/>
        <v>0</v>
      </c>
      <c r="S805" s="240"/>
      <c r="T805" s="270"/>
    </row>
    <row r="806" spans="1:20" x14ac:dyDescent="0.25">
      <c r="A806" s="240"/>
      <c r="B806" s="240"/>
      <c r="C806" s="240"/>
      <c r="D806" s="240"/>
      <c r="E806" s="240"/>
      <c r="F806" s="240"/>
      <c r="G806" s="240"/>
      <c r="H806" s="240"/>
      <c r="I806" s="240"/>
      <c r="J806" s="240"/>
      <c r="K806" s="240"/>
      <c r="L806" s="240"/>
      <c r="M806" s="240"/>
      <c r="N806" s="240"/>
      <c r="O806" s="240"/>
      <c r="P806" s="273">
        <f t="shared" si="26"/>
        <v>0</v>
      </c>
      <c r="Q806" s="240"/>
      <c r="R806" s="146">
        <f t="shared" si="27"/>
        <v>0</v>
      </c>
      <c r="S806" s="240"/>
      <c r="T806" s="270"/>
    </row>
    <row r="807" spans="1:20" x14ac:dyDescent="0.25">
      <c r="A807" s="240"/>
      <c r="B807" s="240"/>
      <c r="C807" s="240"/>
      <c r="D807" s="240"/>
      <c r="E807" s="240"/>
      <c r="F807" s="240"/>
      <c r="G807" s="240"/>
      <c r="H807" s="240"/>
      <c r="I807" s="240"/>
      <c r="J807" s="240"/>
      <c r="K807" s="240"/>
      <c r="L807" s="240"/>
      <c r="M807" s="240"/>
      <c r="N807" s="240"/>
      <c r="O807" s="240"/>
      <c r="P807" s="273">
        <f t="shared" si="26"/>
        <v>0</v>
      </c>
      <c r="Q807" s="240"/>
      <c r="R807" s="146">
        <f t="shared" si="27"/>
        <v>0</v>
      </c>
      <c r="S807" s="240"/>
      <c r="T807" s="270"/>
    </row>
    <row r="808" spans="1:20" x14ac:dyDescent="0.25">
      <c r="A808" s="240"/>
      <c r="B808" s="240"/>
      <c r="C808" s="240"/>
      <c r="D808" s="240"/>
      <c r="E808" s="240"/>
      <c r="F808" s="240"/>
      <c r="G808" s="240"/>
      <c r="H808" s="240"/>
      <c r="I808" s="240"/>
      <c r="J808" s="240"/>
      <c r="K808" s="240"/>
      <c r="L808" s="240"/>
      <c r="M808" s="240"/>
      <c r="N808" s="240"/>
      <c r="O808" s="240"/>
      <c r="P808" s="273">
        <f t="shared" si="26"/>
        <v>0</v>
      </c>
      <c r="Q808" s="240"/>
      <c r="R808" s="146">
        <f t="shared" si="27"/>
        <v>0</v>
      </c>
      <c r="S808" s="240"/>
      <c r="T808" s="270"/>
    </row>
    <row r="809" spans="1:20" x14ac:dyDescent="0.25">
      <c r="A809" s="240"/>
      <c r="B809" s="240"/>
      <c r="C809" s="240"/>
      <c r="D809" s="240"/>
      <c r="E809" s="240"/>
      <c r="F809" s="240"/>
      <c r="G809" s="240"/>
      <c r="H809" s="240"/>
      <c r="I809" s="240"/>
      <c r="J809" s="240"/>
      <c r="K809" s="240"/>
      <c r="L809" s="240"/>
      <c r="M809" s="240"/>
      <c r="N809" s="240"/>
      <c r="O809" s="240"/>
      <c r="P809" s="273">
        <f t="shared" si="26"/>
        <v>0</v>
      </c>
      <c r="Q809" s="240"/>
      <c r="R809" s="146">
        <f t="shared" si="27"/>
        <v>0</v>
      </c>
      <c r="S809" s="240"/>
      <c r="T809" s="270"/>
    </row>
    <row r="810" spans="1:20" x14ac:dyDescent="0.25">
      <c r="A810" s="240"/>
      <c r="B810" s="240"/>
      <c r="C810" s="240"/>
      <c r="D810" s="240"/>
      <c r="E810" s="240"/>
      <c r="F810" s="240"/>
      <c r="G810" s="240"/>
      <c r="H810" s="240"/>
      <c r="I810" s="240"/>
      <c r="J810" s="240"/>
      <c r="K810" s="240"/>
      <c r="L810" s="240"/>
      <c r="M810" s="240"/>
      <c r="N810" s="240"/>
      <c r="O810" s="240"/>
      <c r="P810" s="273">
        <f t="shared" si="26"/>
        <v>0</v>
      </c>
      <c r="Q810" s="240"/>
      <c r="R810" s="146">
        <f t="shared" si="27"/>
        <v>0</v>
      </c>
      <c r="S810" s="240"/>
      <c r="T810" s="270"/>
    </row>
    <row r="811" spans="1:20" x14ac:dyDescent="0.25">
      <c r="A811" s="240"/>
      <c r="B811" s="240"/>
      <c r="C811" s="240"/>
      <c r="D811" s="240"/>
      <c r="E811" s="240"/>
      <c r="F811" s="240"/>
      <c r="G811" s="240"/>
      <c r="H811" s="240"/>
      <c r="I811" s="240"/>
      <c r="J811" s="240"/>
      <c r="K811" s="240"/>
      <c r="L811" s="240"/>
      <c r="M811" s="240"/>
      <c r="N811" s="240"/>
      <c r="O811" s="240"/>
      <c r="P811" s="273">
        <f t="shared" si="26"/>
        <v>0</v>
      </c>
      <c r="Q811" s="240"/>
      <c r="R811" s="146">
        <f t="shared" si="27"/>
        <v>0</v>
      </c>
      <c r="S811" s="240"/>
      <c r="T811" s="270"/>
    </row>
    <row r="812" spans="1:20" x14ac:dyDescent="0.25">
      <c r="A812" s="240"/>
      <c r="B812" s="240"/>
      <c r="C812" s="240"/>
      <c r="D812" s="240"/>
      <c r="E812" s="240"/>
      <c r="F812" s="240"/>
      <c r="G812" s="240"/>
      <c r="H812" s="240"/>
      <c r="I812" s="240"/>
      <c r="J812" s="240"/>
      <c r="K812" s="240"/>
      <c r="L812" s="240"/>
      <c r="M812" s="240"/>
      <c r="N812" s="240"/>
      <c r="O812" s="240"/>
      <c r="P812" s="273">
        <f t="shared" si="26"/>
        <v>0</v>
      </c>
      <c r="Q812" s="240"/>
      <c r="R812" s="146">
        <f t="shared" si="27"/>
        <v>0</v>
      </c>
      <c r="S812" s="240"/>
      <c r="T812" s="270"/>
    </row>
    <row r="813" spans="1:20" x14ac:dyDescent="0.25">
      <c r="A813" s="240"/>
      <c r="B813" s="240"/>
      <c r="C813" s="240"/>
      <c r="D813" s="240"/>
      <c r="E813" s="240"/>
      <c r="F813" s="240"/>
      <c r="G813" s="240"/>
      <c r="H813" s="240"/>
      <c r="I813" s="240"/>
      <c r="J813" s="240"/>
      <c r="K813" s="240"/>
      <c r="L813" s="240"/>
      <c r="M813" s="240"/>
      <c r="N813" s="240"/>
      <c r="O813" s="240"/>
      <c r="P813" s="273">
        <f t="shared" si="26"/>
        <v>0</v>
      </c>
      <c r="Q813" s="240"/>
      <c r="R813" s="146">
        <f t="shared" si="27"/>
        <v>0</v>
      </c>
      <c r="S813" s="240"/>
      <c r="T813" s="270"/>
    </row>
    <row r="814" spans="1:20" x14ac:dyDescent="0.25">
      <c r="A814" s="240"/>
      <c r="B814" s="240"/>
      <c r="C814" s="240"/>
      <c r="D814" s="240"/>
      <c r="E814" s="240"/>
      <c r="F814" s="240"/>
      <c r="G814" s="240"/>
      <c r="H814" s="240"/>
      <c r="I814" s="240"/>
      <c r="J814" s="240"/>
      <c r="K814" s="240"/>
      <c r="L814" s="240"/>
      <c r="M814" s="240"/>
      <c r="N814" s="240"/>
      <c r="O814" s="240"/>
      <c r="P814" s="273">
        <f t="shared" si="26"/>
        <v>0</v>
      </c>
      <c r="Q814" s="240"/>
      <c r="R814" s="146">
        <f t="shared" si="27"/>
        <v>0</v>
      </c>
      <c r="S814" s="240"/>
      <c r="T814" s="270"/>
    </row>
    <row r="815" spans="1:20" x14ac:dyDescent="0.25">
      <c r="A815" s="240"/>
      <c r="B815" s="240"/>
      <c r="C815" s="240"/>
      <c r="D815" s="240"/>
      <c r="E815" s="240"/>
      <c r="F815" s="240"/>
      <c r="G815" s="240"/>
      <c r="H815" s="240"/>
      <c r="I815" s="240"/>
      <c r="J815" s="240"/>
      <c r="K815" s="240"/>
      <c r="L815" s="240"/>
      <c r="M815" s="240"/>
      <c r="N815" s="240"/>
      <c r="O815" s="240"/>
      <c r="P815" s="273">
        <f t="shared" si="26"/>
        <v>0</v>
      </c>
      <c r="Q815" s="240"/>
      <c r="R815" s="146">
        <f t="shared" si="27"/>
        <v>0</v>
      </c>
      <c r="S815" s="240"/>
      <c r="T815" s="270"/>
    </row>
    <row r="816" spans="1:20" x14ac:dyDescent="0.25">
      <c r="A816" s="240"/>
      <c r="B816" s="240"/>
      <c r="C816" s="240"/>
      <c r="D816" s="240"/>
      <c r="E816" s="240"/>
      <c r="F816" s="240"/>
      <c r="G816" s="240"/>
      <c r="H816" s="240"/>
      <c r="I816" s="240"/>
      <c r="J816" s="240"/>
      <c r="K816" s="240"/>
      <c r="L816" s="240"/>
      <c r="M816" s="240"/>
      <c r="N816" s="240"/>
      <c r="O816" s="240"/>
      <c r="P816" s="273">
        <f t="shared" si="26"/>
        <v>0</v>
      </c>
      <c r="Q816" s="240"/>
      <c r="R816" s="146">
        <f t="shared" si="27"/>
        <v>0</v>
      </c>
      <c r="S816" s="240"/>
      <c r="T816" s="270"/>
    </row>
    <row r="817" spans="1:20" x14ac:dyDescent="0.25">
      <c r="A817" s="240"/>
      <c r="B817" s="240"/>
      <c r="C817" s="240"/>
      <c r="D817" s="240"/>
      <c r="E817" s="240"/>
      <c r="F817" s="240"/>
      <c r="G817" s="240"/>
      <c r="H817" s="240"/>
      <c r="I817" s="240"/>
      <c r="J817" s="240"/>
      <c r="K817" s="240"/>
      <c r="L817" s="240"/>
      <c r="M817" s="240"/>
      <c r="N817" s="240"/>
      <c r="O817" s="240"/>
      <c r="P817" s="273">
        <f t="shared" si="26"/>
        <v>0</v>
      </c>
      <c r="Q817" s="240"/>
      <c r="R817" s="146">
        <f t="shared" si="27"/>
        <v>0</v>
      </c>
      <c r="S817" s="240"/>
      <c r="T817" s="270"/>
    </row>
    <row r="818" spans="1:20" x14ac:dyDescent="0.25">
      <c r="A818" s="240"/>
      <c r="B818" s="240"/>
      <c r="C818" s="240"/>
      <c r="D818" s="240"/>
      <c r="E818" s="240"/>
      <c r="F818" s="240"/>
      <c r="G818" s="240"/>
      <c r="H818" s="240"/>
      <c r="I818" s="240"/>
      <c r="J818" s="240"/>
      <c r="K818" s="240"/>
      <c r="L818" s="240"/>
      <c r="M818" s="240"/>
      <c r="N818" s="240"/>
      <c r="O818" s="240"/>
      <c r="P818" s="273">
        <f t="shared" si="26"/>
        <v>0</v>
      </c>
      <c r="Q818" s="240"/>
      <c r="R818" s="146">
        <f t="shared" si="27"/>
        <v>0</v>
      </c>
      <c r="S818" s="240"/>
      <c r="T818" s="270"/>
    </row>
    <row r="819" spans="1:20" x14ac:dyDescent="0.25">
      <c r="A819" s="240"/>
      <c r="B819" s="240"/>
      <c r="C819" s="240"/>
      <c r="D819" s="240"/>
      <c r="E819" s="240"/>
      <c r="F819" s="240"/>
      <c r="G819" s="240"/>
      <c r="H819" s="240"/>
      <c r="I819" s="240"/>
      <c r="J819" s="240"/>
      <c r="K819" s="240"/>
      <c r="L819" s="240"/>
      <c r="M819" s="240"/>
      <c r="N819" s="240"/>
      <c r="O819" s="240"/>
      <c r="P819" s="273">
        <f t="shared" si="26"/>
        <v>0</v>
      </c>
      <c r="Q819" s="240"/>
      <c r="R819" s="146">
        <f t="shared" si="27"/>
        <v>0</v>
      </c>
      <c r="S819" s="240"/>
      <c r="T819" s="270"/>
    </row>
    <row r="820" spans="1:20" x14ac:dyDescent="0.25">
      <c r="A820" s="240"/>
      <c r="B820" s="240"/>
      <c r="C820" s="240"/>
      <c r="D820" s="240"/>
      <c r="E820" s="240"/>
      <c r="F820" s="240"/>
      <c r="G820" s="240"/>
      <c r="H820" s="240"/>
      <c r="I820" s="240"/>
      <c r="J820" s="240"/>
      <c r="K820" s="240"/>
      <c r="L820" s="240"/>
      <c r="M820" s="240"/>
      <c r="N820" s="240"/>
      <c r="O820" s="240"/>
      <c r="P820" s="273">
        <f t="shared" ref="P820:P883" si="28">SUM(I820:O820)</f>
        <v>0</v>
      </c>
      <c r="Q820" s="240"/>
      <c r="R820" s="146">
        <f t="shared" si="27"/>
        <v>0</v>
      </c>
      <c r="S820" s="240"/>
      <c r="T820" s="270"/>
    </row>
    <row r="821" spans="1:20" x14ac:dyDescent="0.25">
      <c r="A821" s="240"/>
      <c r="B821" s="240"/>
      <c r="C821" s="240"/>
      <c r="D821" s="240"/>
      <c r="E821" s="240"/>
      <c r="F821" s="240"/>
      <c r="G821" s="240"/>
      <c r="H821" s="240"/>
      <c r="I821" s="240"/>
      <c r="J821" s="240"/>
      <c r="K821" s="240"/>
      <c r="L821" s="240"/>
      <c r="M821" s="240"/>
      <c r="N821" s="240"/>
      <c r="O821" s="240"/>
      <c r="P821" s="273">
        <f t="shared" si="28"/>
        <v>0</v>
      </c>
      <c r="Q821" s="240"/>
      <c r="R821" s="146">
        <f t="shared" si="27"/>
        <v>0</v>
      </c>
      <c r="S821" s="240"/>
      <c r="T821" s="270"/>
    </row>
    <row r="822" spans="1:20" x14ac:dyDescent="0.25">
      <c r="A822" s="240"/>
      <c r="B822" s="240"/>
      <c r="C822" s="240"/>
      <c r="D822" s="240"/>
      <c r="E822" s="240"/>
      <c r="F822" s="240"/>
      <c r="G822" s="240"/>
      <c r="H822" s="240"/>
      <c r="I822" s="240"/>
      <c r="J822" s="240"/>
      <c r="K822" s="240"/>
      <c r="L822" s="240"/>
      <c r="M822" s="240"/>
      <c r="N822" s="240"/>
      <c r="O822" s="240"/>
      <c r="P822" s="273">
        <f t="shared" si="28"/>
        <v>0</v>
      </c>
      <c r="Q822" s="240"/>
      <c r="R822" s="146">
        <f t="shared" si="27"/>
        <v>0</v>
      </c>
      <c r="S822" s="240"/>
      <c r="T822" s="270"/>
    </row>
    <row r="823" spans="1:20" x14ac:dyDescent="0.25">
      <c r="A823" s="240"/>
      <c r="B823" s="240"/>
      <c r="C823" s="240"/>
      <c r="D823" s="240"/>
      <c r="E823" s="240"/>
      <c r="F823" s="240"/>
      <c r="G823" s="240"/>
      <c r="H823" s="240"/>
      <c r="I823" s="240"/>
      <c r="J823" s="240"/>
      <c r="K823" s="240"/>
      <c r="L823" s="240"/>
      <c r="M823" s="240"/>
      <c r="N823" s="240"/>
      <c r="O823" s="240"/>
      <c r="P823" s="273">
        <f t="shared" si="28"/>
        <v>0</v>
      </c>
      <c r="Q823" s="240"/>
      <c r="R823" s="146">
        <f t="shared" si="27"/>
        <v>0</v>
      </c>
      <c r="S823" s="240"/>
      <c r="T823" s="270"/>
    </row>
    <row r="824" spans="1:20" x14ac:dyDescent="0.25">
      <c r="A824" s="240"/>
      <c r="B824" s="240"/>
      <c r="C824" s="240"/>
      <c r="D824" s="240"/>
      <c r="E824" s="240"/>
      <c r="F824" s="240"/>
      <c r="G824" s="240"/>
      <c r="H824" s="240"/>
      <c r="I824" s="240"/>
      <c r="J824" s="240"/>
      <c r="K824" s="240"/>
      <c r="L824" s="240"/>
      <c r="M824" s="240"/>
      <c r="N824" s="240"/>
      <c r="O824" s="240"/>
      <c r="P824" s="273">
        <f t="shared" si="28"/>
        <v>0</v>
      </c>
      <c r="Q824" s="240"/>
      <c r="R824" s="146">
        <f t="shared" si="27"/>
        <v>0</v>
      </c>
      <c r="S824" s="240"/>
      <c r="T824" s="270"/>
    </row>
    <row r="825" spans="1:20" x14ac:dyDescent="0.25">
      <c r="A825" s="240"/>
      <c r="B825" s="240"/>
      <c r="C825" s="240"/>
      <c r="D825" s="240"/>
      <c r="E825" s="240"/>
      <c r="F825" s="240"/>
      <c r="G825" s="240"/>
      <c r="H825" s="240"/>
      <c r="I825" s="240"/>
      <c r="J825" s="240"/>
      <c r="K825" s="240"/>
      <c r="L825" s="240"/>
      <c r="M825" s="240"/>
      <c r="N825" s="240"/>
      <c r="O825" s="240"/>
      <c r="P825" s="273">
        <f t="shared" si="28"/>
        <v>0</v>
      </c>
      <c r="Q825" s="240"/>
      <c r="R825" s="146">
        <f t="shared" si="27"/>
        <v>0</v>
      </c>
      <c r="S825" s="240"/>
      <c r="T825" s="270"/>
    </row>
    <row r="826" spans="1:20" x14ac:dyDescent="0.25">
      <c r="A826" s="240"/>
      <c r="B826" s="240"/>
      <c r="C826" s="240"/>
      <c r="D826" s="240"/>
      <c r="E826" s="240"/>
      <c r="F826" s="240"/>
      <c r="G826" s="240"/>
      <c r="H826" s="240"/>
      <c r="I826" s="240"/>
      <c r="J826" s="240"/>
      <c r="K826" s="240"/>
      <c r="L826" s="240"/>
      <c r="M826" s="240"/>
      <c r="N826" s="240"/>
      <c r="O826" s="240"/>
      <c r="P826" s="273">
        <f t="shared" si="28"/>
        <v>0</v>
      </c>
      <c r="Q826" s="240"/>
      <c r="R826" s="146">
        <f t="shared" si="27"/>
        <v>0</v>
      </c>
      <c r="S826" s="240"/>
      <c r="T826" s="270"/>
    </row>
    <row r="827" spans="1:20" x14ac:dyDescent="0.25">
      <c r="A827" s="240"/>
      <c r="B827" s="240"/>
      <c r="C827" s="240"/>
      <c r="D827" s="240"/>
      <c r="E827" s="240"/>
      <c r="F827" s="240"/>
      <c r="G827" s="240"/>
      <c r="H827" s="240"/>
      <c r="I827" s="240"/>
      <c r="J827" s="240"/>
      <c r="K827" s="240"/>
      <c r="L827" s="240"/>
      <c r="M827" s="240"/>
      <c r="N827" s="240"/>
      <c r="O827" s="240"/>
      <c r="P827" s="273">
        <f t="shared" si="28"/>
        <v>0</v>
      </c>
      <c r="Q827" s="240"/>
      <c r="R827" s="146">
        <f t="shared" si="27"/>
        <v>0</v>
      </c>
      <c r="S827" s="240"/>
      <c r="T827" s="270"/>
    </row>
    <row r="828" spans="1:20" x14ac:dyDescent="0.25">
      <c r="A828" s="240"/>
      <c r="B828" s="240"/>
      <c r="C828" s="240"/>
      <c r="D828" s="240"/>
      <c r="E828" s="240"/>
      <c r="F828" s="240"/>
      <c r="G828" s="240"/>
      <c r="H828" s="240"/>
      <c r="I828" s="240"/>
      <c r="J828" s="240"/>
      <c r="K828" s="240"/>
      <c r="L828" s="240"/>
      <c r="M828" s="240"/>
      <c r="N828" s="240"/>
      <c r="O828" s="240"/>
      <c r="P828" s="273">
        <f t="shared" si="28"/>
        <v>0</v>
      </c>
      <c r="Q828" s="240"/>
      <c r="R828" s="146">
        <f t="shared" si="27"/>
        <v>0</v>
      </c>
      <c r="S828" s="240"/>
      <c r="T828" s="270"/>
    </row>
    <row r="829" spans="1:20" x14ac:dyDescent="0.25">
      <c r="A829" s="240"/>
      <c r="B829" s="240"/>
      <c r="C829" s="240"/>
      <c r="D829" s="240"/>
      <c r="E829" s="240"/>
      <c r="F829" s="240"/>
      <c r="G829" s="240"/>
      <c r="H829" s="240"/>
      <c r="I829" s="240"/>
      <c r="J829" s="240"/>
      <c r="K829" s="240"/>
      <c r="L829" s="240"/>
      <c r="M829" s="240"/>
      <c r="N829" s="240"/>
      <c r="O829" s="240"/>
      <c r="P829" s="273">
        <f t="shared" si="28"/>
        <v>0</v>
      </c>
      <c r="Q829" s="240"/>
      <c r="R829" s="146">
        <f t="shared" si="27"/>
        <v>0</v>
      </c>
      <c r="S829" s="240"/>
      <c r="T829" s="270"/>
    </row>
    <row r="830" spans="1:20" x14ac:dyDescent="0.25">
      <c r="A830" s="240"/>
      <c r="B830" s="240"/>
      <c r="C830" s="240"/>
      <c r="D830" s="240"/>
      <c r="E830" s="240"/>
      <c r="F830" s="240"/>
      <c r="G830" s="240"/>
      <c r="H830" s="240"/>
      <c r="I830" s="240"/>
      <c r="J830" s="240"/>
      <c r="K830" s="240"/>
      <c r="L830" s="240"/>
      <c r="M830" s="240"/>
      <c r="N830" s="240"/>
      <c r="O830" s="240"/>
      <c r="P830" s="273">
        <f t="shared" si="28"/>
        <v>0</v>
      </c>
      <c r="Q830" s="240"/>
      <c r="R830" s="146">
        <f t="shared" si="27"/>
        <v>0</v>
      </c>
      <c r="S830" s="240"/>
      <c r="T830" s="270"/>
    </row>
    <row r="831" spans="1:20" x14ac:dyDescent="0.25">
      <c r="A831" s="240"/>
      <c r="B831" s="240"/>
      <c r="C831" s="240"/>
      <c r="D831" s="240"/>
      <c r="E831" s="240"/>
      <c r="F831" s="240"/>
      <c r="G831" s="240"/>
      <c r="H831" s="240"/>
      <c r="I831" s="240"/>
      <c r="J831" s="240"/>
      <c r="K831" s="240"/>
      <c r="L831" s="240"/>
      <c r="M831" s="240"/>
      <c r="N831" s="240"/>
      <c r="O831" s="240"/>
      <c r="P831" s="273">
        <f t="shared" si="28"/>
        <v>0</v>
      </c>
      <c r="Q831" s="240"/>
      <c r="R831" s="146">
        <f t="shared" si="27"/>
        <v>0</v>
      </c>
      <c r="S831" s="240"/>
      <c r="T831" s="270"/>
    </row>
    <row r="832" spans="1:20" x14ac:dyDescent="0.25">
      <c r="A832" s="240"/>
      <c r="B832" s="240"/>
      <c r="C832" s="240"/>
      <c r="D832" s="240"/>
      <c r="E832" s="240"/>
      <c r="F832" s="240"/>
      <c r="G832" s="240"/>
      <c r="H832" s="240"/>
      <c r="I832" s="240"/>
      <c r="J832" s="240"/>
      <c r="K832" s="240"/>
      <c r="L832" s="240"/>
      <c r="M832" s="240"/>
      <c r="N832" s="240"/>
      <c r="O832" s="240"/>
      <c r="P832" s="273">
        <f t="shared" si="28"/>
        <v>0</v>
      </c>
      <c r="Q832" s="240"/>
      <c r="R832" s="146">
        <f t="shared" si="27"/>
        <v>0</v>
      </c>
      <c r="S832" s="240"/>
      <c r="T832" s="270"/>
    </row>
    <row r="833" spans="1:20" x14ac:dyDescent="0.25">
      <c r="A833" s="240"/>
      <c r="B833" s="240"/>
      <c r="C833" s="240"/>
      <c r="D833" s="240"/>
      <c r="E833" s="240"/>
      <c r="F833" s="240"/>
      <c r="G833" s="240"/>
      <c r="H833" s="240"/>
      <c r="I833" s="240"/>
      <c r="J833" s="240"/>
      <c r="K833" s="240"/>
      <c r="L833" s="240"/>
      <c r="M833" s="240"/>
      <c r="N833" s="240"/>
      <c r="O833" s="240"/>
      <c r="P833" s="273">
        <f t="shared" si="28"/>
        <v>0</v>
      </c>
      <c r="Q833" s="240"/>
      <c r="R833" s="146">
        <f t="shared" si="27"/>
        <v>0</v>
      </c>
      <c r="S833" s="240"/>
      <c r="T833" s="270"/>
    </row>
    <row r="834" spans="1:20" x14ac:dyDescent="0.25">
      <c r="A834" s="240"/>
      <c r="B834" s="240"/>
      <c r="C834" s="240"/>
      <c r="D834" s="240"/>
      <c r="E834" s="240"/>
      <c r="F834" s="240"/>
      <c r="G834" s="240"/>
      <c r="H834" s="240"/>
      <c r="I834" s="240"/>
      <c r="J834" s="240"/>
      <c r="K834" s="240"/>
      <c r="L834" s="240"/>
      <c r="M834" s="240"/>
      <c r="N834" s="240"/>
      <c r="O834" s="240"/>
      <c r="P834" s="273">
        <f t="shared" si="28"/>
        <v>0</v>
      </c>
      <c r="Q834" s="240"/>
      <c r="R834" s="146">
        <f t="shared" si="27"/>
        <v>0</v>
      </c>
      <c r="S834" s="240"/>
      <c r="T834" s="270"/>
    </row>
    <row r="835" spans="1:20" x14ac:dyDescent="0.25">
      <c r="A835" s="240"/>
      <c r="B835" s="240"/>
      <c r="C835" s="240"/>
      <c r="D835" s="240"/>
      <c r="E835" s="240"/>
      <c r="F835" s="240"/>
      <c r="G835" s="240"/>
      <c r="H835" s="240"/>
      <c r="I835" s="240"/>
      <c r="J835" s="240"/>
      <c r="K835" s="240"/>
      <c r="L835" s="240"/>
      <c r="M835" s="240"/>
      <c r="N835" s="240"/>
      <c r="O835" s="240"/>
      <c r="P835" s="273">
        <f t="shared" si="28"/>
        <v>0</v>
      </c>
      <c r="Q835" s="240"/>
      <c r="R835" s="146">
        <f t="shared" si="27"/>
        <v>0</v>
      </c>
      <c r="S835" s="240"/>
      <c r="T835" s="270"/>
    </row>
    <row r="836" spans="1:20" x14ac:dyDescent="0.25">
      <c r="A836" s="240"/>
      <c r="B836" s="240"/>
      <c r="C836" s="240"/>
      <c r="D836" s="240"/>
      <c r="E836" s="240"/>
      <c r="F836" s="240"/>
      <c r="G836" s="240"/>
      <c r="H836" s="240"/>
      <c r="I836" s="240"/>
      <c r="J836" s="240"/>
      <c r="K836" s="240"/>
      <c r="L836" s="240"/>
      <c r="M836" s="240"/>
      <c r="N836" s="240"/>
      <c r="O836" s="240"/>
      <c r="P836" s="273">
        <f t="shared" si="28"/>
        <v>0</v>
      </c>
      <c r="Q836" s="240"/>
      <c r="R836" s="146">
        <f t="shared" si="27"/>
        <v>0</v>
      </c>
      <c r="S836" s="240"/>
      <c r="T836" s="270"/>
    </row>
    <row r="837" spans="1:20" x14ac:dyDescent="0.25">
      <c r="A837" s="240"/>
      <c r="B837" s="240"/>
      <c r="C837" s="240"/>
      <c r="D837" s="240"/>
      <c r="E837" s="240"/>
      <c r="F837" s="240"/>
      <c r="G837" s="240"/>
      <c r="H837" s="240"/>
      <c r="I837" s="240"/>
      <c r="J837" s="240"/>
      <c r="K837" s="240"/>
      <c r="L837" s="240"/>
      <c r="M837" s="240"/>
      <c r="N837" s="240"/>
      <c r="O837" s="240"/>
      <c r="P837" s="273">
        <f t="shared" si="28"/>
        <v>0</v>
      </c>
      <c r="Q837" s="240"/>
      <c r="R837" s="146">
        <f t="shared" si="27"/>
        <v>0</v>
      </c>
      <c r="S837" s="240"/>
      <c r="T837" s="270"/>
    </row>
    <row r="838" spans="1:20" x14ac:dyDescent="0.25">
      <c r="A838" s="240"/>
      <c r="B838" s="240"/>
      <c r="C838" s="240"/>
      <c r="D838" s="240"/>
      <c r="E838" s="240"/>
      <c r="F838" s="240"/>
      <c r="G838" s="240"/>
      <c r="H838" s="240"/>
      <c r="I838" s="240"/>
      <c r="J838" s="240"/>
      <c r="K838" s="240"/>
      <c r="L838" s="240"/>
      <c r="M838" s="240"/>
      <c r="N838" s="240"/>
      <c r="O838" s="240"/>
      <c r="P838" s="273">
        <f t="shared" si="28"/>
        <v>0</v>
      </c>
      <c r="Q838" s="240"/>
      <c r="R838" s="146">
        <f t="shared" si="27"/>
        <v>0</v>
      </c>
      <c r="S838" s="240"/>
      <c r="T838" s="270"/>
    </row>
    <row r="839" spans="1:20" x14ac:dyDescent="0.25">
      <c r="A839" s="240"/>
      <c r="B839" s="240"/>
      <c r="C839" s="240"/>
      <c r="D839" s="240"/>
      <c r="E839" s="240"/>
      <c r="F839" s="240"/>
      <c r="G839" s="240"/>
      <c r="H839" s="240"/>
      <c r="I839" s="240"/>
      <c r="J839" s="240"/>
      <c r="K839" s="240"/>
      <c r="L839" s="240"/>
      <c r="M839" s="240"/>
      <c r="N839" s="240"/>
      <c r="O839" s="240"/>
      <c r="P839" s="273">
        <f t="shared" si="28"/>
        <v>0</v>
      </c>
      <c r="Q839" s="240"/>
      <c r="R839" s="146">
        <f t="shared" si="27"/>
        <v>0</v>
      </c>
      <c r="S839" s="240"/>
      <c r="T839" s="270"/>
    </row>
    <row r="840" spans="1:20" x14ac:dyDescent="0.25">
      <c r="A840" s="240"/>
      <c r="B840" s="240"/>
      <c r="C840" s="240"/>
      <c r="D840" s="240"/>
      <c r="E840" s="240"/>
      <c r="F840" s="240"/>
      <c r="G840" s="240"/>
      <c r="H840" s="240"/>
      <c r="I840" s="240"/>
      <c r="J840" s="240"/>
      <c r="K840" s="240"/>
      <c r="L840" s="240"/>
      <c r="M840" s="240"/>
      <c r="N840" s="240"/>
      <c r="O840" s="240"/>
      <c r="P840" s="273">
        <f t="shared" si="28"/>
        <v>0</v>
      </c>
      <c r="Q840" s="240"/>
      <c r="R840" s="146">
        <f t="shared" si="27"/>
        <v>0</v>
      </c>
      <c r="S840" s="240"/>
      <c r="T840" s="270"/>
    </row>
    <row r="841" spans="1:20" x14ac:dyDescent="0.25">
      <c r="A841" s="240"/>
      <c r="B841" s="240"/>
      <c r="C841" s="240"/>
      <c r="D841" s="240"/>
      <c r="E841" s="240"/>
      <c r="F841" s="240"/>
      <c r="G841" s="240"/>
      <c r="H841" s="240"/>
      <c r="I841" s="240"/>
      <c r="J841" s="240"/>
      <c r="K841" s="240"/>
      <c r="L841" s="240"/>
      <c r="M841" s="240"/>
      <c r="N841" s="240"/>
      <c r="O841" s="240"/>
      <c r="P841" s="273">
        <f t="shared" si="28"/>
        <v>0</v>
      </c>
      <c r="Q841" s="240"/>
      <c r="R841" s="146">
        <f t="shared" si="27"/>
        <v>0</v>
      </c>
      <c r="S841" s="240"/>
      <c r="T841" s="270"/>
    </row>
    <row r="842" spans="1:20" x14ac:dyDescent="0.25">
      <c r="A842" s="240"/>
      <c r="B842" s="240"/>
      <c r="C842" s="240"/>
      <c r="D842" s="240"/>
      <c r="E842" s="240"/>
      <c r="F842" s="240"/>
      <c r="G842" s="240"/>
      <c r="H842" s="240"/>
      <c r="I842" s="240"/>
      <c r="J842" s="240"/>
      <c r="K842" s="240"/>
      <c r="L842" s="240"/>
      <c r="M842" s="240"/>
      <c r="N842" s="240"/>
      <c r="O842" s="240"/>
      <c r="P842" s="273">
        <f t="shared" si="28"/>
        <v>0</v>
      </c>
      <c r="Q842" s="240"/>
      <c r="R842" s="146">
        <f t="shared" si="27"/>
        <v>0</v>
      </c>
      <c r="S842" s="240"/>
      <c r="T842" s="270"/>
    </row>
    <row r="843" spans="1:20" x14ac:dyDescent="0.25">
      <c r="A843" s="240"/>
      <c r="B843" s="240"/>
      <c r="C843" s="240"/>
      <c r="D843" s="240"/>
      <c r="E843" s="240"/>
      <c r="F843" s="240"/>
      <c r="G843" s="240"/>
      <c r="H843" s="240"/>
      <c r="I843" s="240"/>
      <c r="J843" s="240"/>
      <c r="K843" s="240"/>
      <c r="L843" s="240"/>
      <c r="M843" s="240"/>
      <c r="N843" s="240"/>
      <c r="O843" s="240"/>
      <c r="P843" s="273">
        <f t="shared" si="28"/>
        <v>0</v>
      </c>
      <c r="Q843" s="240"/>
      <c r="R843" s="146">
        <f t="shared" si="27"/>
        <v>0</v>
      </c>
      <c r="S843" s="240"/>
      <c r="T843" s="270"/>
    </row>
    <row r="844" spans="1:20" x14ac:dyDescent="0.25">
      <c r="A844" s="240"/>
      <c r="B844" s="240"/>
      <c r="C844" s="240"/>
      <c r="D844" s="240"/>
      <c r="E844" s="240"/>
      <c r="F844" s="240"/>
      <c r="G844" s="240"/>
      <c r="H844" s="240"/>
      <c r="I844" s="240"/>
      <c r="J844" s="240"/>
      <c r="K844" s="240"/>
      <c r="L844" s="240"/>
      <c r="M844" s="240"/>
      <c r="N844" s="240"/>
      <c r="O844" s="240"/>
      <c r="P844" s="273">
        <f t="shared" si="28"/>
        <v>0</v>
      </c>
      <c r="Q844" s="240"/>
      <c r="R844" s="146">
        <f t="shared" si="27"/>
        <v>0</v>
      </c>
      <c r="S844" s="240"/>
      <c r="T844" s="270"/>
    </row>
    <row r="845" spans="1:20" x14ac:dyDescent="0.25">
      <c r="A845" s="240"/>
      <c r="B845" s="240"/>
      <c r="C845" s="240"/>
      <c r="D845" s="240"/>
      <c r="E845" s="240"/>
      <c r="F845" s="240"/>
      <c r="G845" s="240"/>
      <c r="H845" s="240"/>
      <c r="I845" s="240"/>
      <c r="J845" s="240"/>
      <c r="K845" s="240"/>
      <c r="L845" s="240"/>
      <c r="M845" s="240"/>
      <c r="N845" s="240"/>
      <c r="O845" s="240"/>
      <c r="P845" s="273">
        <f t="shared" si="28"/>
        <v>0</v>
      </c>
      <c r="Q845" s="240"/>
      <c r="R845" s="146">
        <f t="shared" si="27"/>
        <v>0</v>
      </c>
      <c r="S845" s="240"/>
      <c r="T845" s="270"/>
    </row>
    <row r="846" spans="1:20" x14ac:dyDescent="0.25">
      <c r="A846" s="240"/>
      <c r="B846" s="240"/>
      <c r="C846" s="240"/>
      <c r="D846" s="240"/>
      <c r="E846" s="240"/>
      <c r="F846" s="240"/>
      <c r="G846" s="240"/>
      <c r="H846" s="240"/>
      <c r="I846" s="240"/>
      <c r="J846" s="240"/>
      <c r="K846" s="240"/>
      <c r="L846" s="240"/>
      <c r="M846" s="240"/>
      <c r="N846" s="240"/>
      <c r="O846" s="240"/>
      <c r="P846" s="273">
        <f t="shared" si="28"/>
        <v>0</v>
      </c>
      <c r="Q846" s="240"/>
      <c r="R846" s="146">
        <f t="shared" si="27"/>
        <v>0</v>
      </c>
      <c r="S846" s="240"/>
      <c r="T846" s="270"/>
    </row>
    <row r="847" spans="1:20" x14ac:dyDescent="0.25">
      <c r="A847" s="240"/>
      <c r="B847" s="240"/>
      <c r="C847" s="240"/>
      <c r="D847" s="240"/>
      <c r="E847" s="240"/>
      <c r="F847" s="240"/>
      <c r="G847" s="240"/>
      <c r="H847" s="240"/>
      <c r="I847" s="240"/>
      <c r="J847" s="240"/>
      <c r="K847" s="240"/>
      <c r="L847" s="240"/>
      <c r="M847" s="240"/>
      <c r="N847" s="240"/>
      <c r="O847" s="240"/>
      <c r="P847" s="273">
        <f t="shared" si="28"/>
        <v>0</v>
      </c>
      <c r="Q847" s="240"/>
      <c r="R847" s="146">
        <f t="shared" si="27"/>
        <v>0</v>
      </c>
      <c r="S847" s="240"/>
      <c r="T847" s="270"/>
    </row>
    <row r="848" spans="1:20" x14ac:dyDescent="0.25">
      <c r="A848" s="240"/>
      <c r="B848" s="240"/>
      <c r="C848" s="240"/>
      <c r="D848" s="240"/>
      <c r="E848" s="240"/>
      <c r="F848" s="240"/>
      <c r="G848" s="240"/>
      <c r="H848" s="240"/>
      <c r="I848" s="240"/>
      <c r="J848" s="240"/>
      <c r="K848" s="240"/>
      <c r="L848" s="240"/>
      <c r="M848" s="240"/>
      <c r="N848" s="240"/>
      <c r="O848" s="240"/>
      <c r="P848" s="273">
        <f t="shared" si="28"/>
        <v>0</v>
      </c>
      <c r="Q848" s="240"/>
      <c r="R848" s="146">
        <f t="shared" si="27"/>
        <v>0</v>
      </c>
      <c r="S848" s="240"/>
      <c r="T848" s="270"/>
    </row>
    <row r="849" spans="1:20" x14ac:dyDescent="0.25">
      <c r="A849" s="240"/>
      <c r="B849" s="240"/>
      <c r="C849" s="240"/>
      <c r="D849" s="240"/>
      <c r="E849" s="240"/>
      <c r="F849" s="240"/>
      <c r="G849" s="240"/>
      <c r="H849" s="240"/>
      <c r="I849" s="240"/>
      <c r="J849" s="240"/>
      <c r="K849" s="240"/>
      <c r="L849" s="240"/>
      <c r="M849" s="240"/>
      <c r="N849" s="240"/>
      <c r="O849" s="240"/>
      <c r="P849" s="273">
        <f t="shared" si="28"/>
        <v>0</v>
      </c>
      <c r="Q849" s="240"/>
      <c r="R849" s="146">
        <f t="shared" si="27"/>
        <v>0</v>
      </c>
      <c r="S849" s="240"/>
      <c r="T849" s="270"/>
    </row>
    <row r="850" spans="1:20" x14ac:dyDescent="0.25">
      <c r="A850" s="240"/>
      <c r="B850" s="240"/>
      <c r="C850" s="240"/>
      <c r="D850" s="240"/>
      <c r="E850" s="240"/>
      <c r="F850" s="240"/>
      <c r="G850" s="240"/>
      <c r="H850" s="240"/>
      <c r="I850" s="240"/>
      <c r="J850" s="240"/>
      <c r="K850" s="240"/>
      <c r="L850" s="240"/>
      <c r="M850" s="240"/>
      <c r="N850" s="240"/>
      <c r="O850" s="240"/>
      <c r="P850" s="273">
        <f t="shared" si="28"/>
        <v>0</v>
      </c>
      <c r="Q850" s="240"/>
      <c r="R850" s="146">
        <f t="shared" si="27"/>
        <v>0</v>
      </c>
      <c r="S850" s="240"/>
      <c r="T850" s="270"/>
    </row>
    <row r="851" spans="1:20" x14ac:dyDescent="0.25">
      <c r="A851" s="240"/>
      <c r="B851" s="240"/>
      <c r="C851" s="240"/>
      <c r="D851" s="240"/>
      <c r="E851" s="240"/>
      <c r="F851" s="240"/>
      <c r="G851" s="240"/>
      <c r="H851" s="240"/>
      <c r="I851" s="240"/>
      <c r="J851" s="240"/>
      <c r="K851" s="240"/>
      <c r="L851" s="240"/>
      <c r="M851" s="240"/>
      <c r="N851" s="240"/>
      <c r="O851" s="240"/>
      <c r="P851" s="273">
        <f t="shared" si="28"/>
        <v>0</v>
      </c>
      <c r="Q851" s="240"/>
      <c r="R851" s="146">
        <f t="shared" si="27"/>
        <v>0</v>
      </c>
      <c r="S851" s="240"/>
      <c r="T851" s="270"/>
    </row>
    <row r="852" spans="1:20" x14ac:dyDescent="0.25">
      <c r="A852" s="240"/>
      <c r="B852" s="240"/>
      <c r="C852" s="240"/>
      <c r="D852" s="240"/>
      <c r="E852" s="240"/>
      <c r="F852" s="240"/>
      <c r="G852" s="240"/>
      <c r="H852" s="240"/>
      <c r="I852" s="240"/>
      <c r="J852" s="240"/>
      <c r="K852" s="240"/>
      <c r="L852" s="240"/>
      <c r="M852" s="240"/>
      <c r="N852" s="240"/>
      <c r="O852" s="240"/>
      <c r="P852" s="273">
        <f t="shared" si="28"/>
        <v>0</v>
      </c>
      <c r="Q852" s="240"/>
      <c r="R852" s="146">
        <f t="shared" si="27"/>
        <v>0</v>
      </c>
      <c r="S852" s="240"/>
      <c r="T852" s="270"/>
    </row>
    <row r="853" spans="1:20" x14ac:dyDescent="0.25">
      <c r="A853" s="240"/>
      <c r="B853" s="240"/>
      <c r="C853" s="240"/>
      <c r="D853" s="240"/>
      <c r="E853" s="240"/>
      <c r="F853" s="240"/>
      <c r="G853" s="240"/>
      <c r="H853" s="240"/>
      <c r="I853" s="240"/>
      <c r="J853" s="240"/>
      <c r="K853" s="240"/>
      <c r="L853" s="240"/>
      <c r="M853" s="240"/>
      <c r="N853" s="240"/>
      <c r="O853" s="240"/>
      <c r="P853" s="273">
        <f t="shared" si="28"/>
        <v>0</v>
      </c>
      <c r="Q853" s="240"/>
      <c r="R853" s="146">
        <f t="shared" si="27"/>
        <v>0</v>
      </c>
      <c r="S853" s="240"/>
      <c r="T853" s="270"/>
    </row>
    <row r="854" spans="1:20" x14ac:dyDescent="0.25">
      <c r="A854" s="240"/>
      <c r="B854" s="240"/>
      <c r="C854" s="240"/>
      <c r="D854" s="240"/>
      <c r="E854" s="240"/>
      <c r="F854" s="240"/>
      <c r="G854" s="240"/>
      <c r="H854" s="240"/>
      <c r="I854" s="240"/>
      <c r="J854" s="240"/>
      <c r="K854" s="240"/>
      <c r="L854" s="240"/>
      <c r="M854" s="240"/>
      <c r="N854" s="240"/>
      <c r="O854" s="240"/>
      <c r="P854" s="273">
        <f t="shared" si="28"/>
        <v>0</v>
      </c>
      <c r="Q854" s="240"/>
      <c r="R854" s="146">
        <f t="shared" si="27"/>
        <v>0</v>
      </c>
      <c r="S854" s="240"/>
      <c r="T854" s="270"/>
    </row>
    <row r="855" spans="1:20" x14ac:dyDescent="0.25">
      <c r="A855" s="240"/>
      <c r="B855" s="240"/>
      <c r="C855" s="240"/>
      <c r="D855" s="240"/>
      <c r="E855" s="240"/>
      <c r="F855" s="240"/>
      <c r="G855" s="240"/>
      <c r="H855" s="240"/>
      <c r="I855" s="240"/>
      <c r="J855" s="240"/>
      <c r="K855" s="240"/>
      <c r="L855" s="240"/>
      <c r="M855" s="240"/>
      <c r="N855" s="240"/>
      <c r="O855" s="240"/>
      <c r="P855" s="273">
        <f t="shared" si="28"/>
        <v>0</v>
      </c>
      <c r="Q855" s="240"/>
      <c r="R855" s="146">
        <f t="shared" si="27"/>
        <v>0</v>
      </c>
      <c r="S855" s="240"/>
      <c r="T855" s="270"/>
    </row>
    <row r="856" spans="1:20" x14ac:dyDescent="0.25">
      <c r="A856" s="240"/>
      <c r="B856" s="240"/>
      <c r="C856" s="240"/>
      <c r="D856" s="240"/>
      <c r="E856" s="240"/>
      <c r="F856" s="240"/>
      <c r="G856" s="240"/>
      <c r="H856" s="240"/>
      <c r="I856" s="240"/>
      <c r="J856" s="240"/>
      <c r="K856" s="240"/>
      <c r="L856" s="240"/>
      <c r="M856" s="240"/>
      <c r="N856" s="240"/>
      <c r="O856" s="240"/>
      <c r="P856" s="273">
        <f t="shared" si="28"/>
        <v>0</v>
      </c>
      <c r="Q856" s="240"/>
      <c r="R856" s="146">
        <f t="shared" si="27"/>
        <v>0</v>
      </c>
      <c r="S856" s="240"/>
      <c r="T856" s="270"/>
    </row>
    <row r="857" spans="1:20" x14ac:dyDescent="0.25">
      <c r="A857" s="240"/>
      <c r="B857" s="240"/>
      <c r="C857" s="240"/>
      <c r="D857" s="240"/>
      <c r="E857" s="240"/>
      <c r="F857" s="240"/>
      <c r="G857" s="240"/>
      <c r="H857" s="240"/>
      <c r="I857" s="240"/>
      <c r="J857" s="240"/>
      <c r="K857" s="240"/>
      <c r="L857" s="240"/>
      <c r="M857" s="240"/>
      <c r="N857" s="240"/>
      <c r="O857" s="240"/>
      <c r="P857" s="273">
        <f t="shared" si="28"/>
        <v>0</v>
      </c>
      <c r="Q857" s="240"/>
      <c r="R857" s="146">
        <f t="shared" si="27"/>
        <v>0</v>
      </c>
      <c r="S857" s="240"/>
      <c r="T857" s="270"/>
    </row>
    <row r="858" spans="1:20" x14ac:dyDescent="0.25">
      <c r="A858" s="240"/>
      <c r="B858" s="240"/>
      <c r="C858" s="240"/>
      <c r="D858" s="240"/>
      <c r="E858" s="240"/>
      <c r="F858" s="240"/>
      <c r="G858" s="240"/>
      <c r="H858" s="240"/>
      <c r="I858" s="240"/>
      <c r="J858" s="240"/>
      <c r="K858" s="240"/>
      <c r="L858" s="240"/>
      <c r="M858" s="240"/>
      <c r="N858" s="240"/>
      <c r="O858" s="240"/>
      <c r="P858" s="273">
        <f t="shared" si="28"/>
        <v>0</v>
      </c>
      <c r="Q858" s="240"/>
      <c r="R858" s="146">
        <f t="shared" ref="R858:R921" si="29">P858-Q858</f>
        <v>0</v>
      </c>
      <c r="S858" s="240"/>
      <c r="T858" s="270"/>
    </row>
    <row r="859" spans="1:20" x14ac:dyDescent="0.25">
      <c r="A859" s="240"/>
      <c r="B859" s="240"/>
      <c r="C859" s="240"/>
      <c r="D859" s="240"/>
      <c r="E859" s="240"/>
      <c r="F859" s="240"/>
      <c r="G859" s="240"/>
      <c r="H859" s="240"/>
      <c r="I859" s="240"/>
      <c r="J859" s="240"/>
      <c r="K859" s="240"/>
      <c r="L859" s="240"/>
      <c r="M859" s="240"/>
      <c r="N859" s="240"/>
      <c r="O859" s="240"/>
      <c r="P859" s="273">
        <f t="shared" si="28"/>
        <v>0</v>
      </c>
      <c r="Q859" s="240"/>
      <c r="R859" s="146">
        <f t="shared" si="29"/>
        <v>0</v>
      </c>
      <c r="S859" s="240"/>
      <c r="T859" s="270"/>
    </row>
    <row r="860" spans="1:20" x14ac:dyDescent="0.25">
      <c r="A860" s="240"/>
      <c r="B860" s="240"/>
      <c r="C860" s="240"/>
      <c r="D860" s="240"/>
      <c r="E860" s="240"/>
      <c r="F860" s="240"/>
      <c r="G860" s="240"/>
      <c r="H860" s="240"/>
      <c r="I860" s="240"/>
      <c r="J860" s="240"/>
      <c r="K860" s="240"/>
      <c r="L860" s="240"/>
      <c r="M860" s="240"/>
      <c r="N860" s="240"/>
      <c r="O860" s="240"/>
      <c r="P860" s="273">
        <f t="shared" si="28"/>
        <v>0</v>
      </c>
      <c r="Q860" s="240"/>
      <c r="R860" s="146">
        <f t="shared" si="29"/>
        <v>0</v>
      </c>
      <c r="S860" s="240"/>
      <c r="T860" s="270"/>
    </row>
    <row r="861" spans="1:20" x14ac:dyDescent="0.25">
      <c r="A861" s="240"/>
      <c r="B861" s="240"/>
      <c r="C861" s="240"/>
      <c r="D861" s="240"/>
      <c r="E861" s="240"/>
      <c r="F861" s="240"/>
      <c r="G861" s="240"/>
      <c r="H861" s="240"/>
      <c r="I861" s="240"/>
      <c r="J861" s="240"/>
      <c r="K861" s="240"/>
      <c r="L861" s="240"/>
      <c r="M861" s="240"/>
      <c r="N861" s="240"/>
      <c r="O861" s="240"/>
      <c r="P861" s="273">
        <f t="shared" si="28"/>
        <v>0</v>
      </c>
      <c r="Q861" s="240"/>
      <c r="R861" s="146">
        <f t="shared" si="29"/>
        <v>0</v>
      </c>
      <c r="S861" s="240"/>
      <c r="T861" s="270"/>
    </row>
    <row r="862" spans="1:20" x14ac:dyDescent="0.25">
      <c r="A862" s="240"/>
      <c r="B862" s="240"/>
      <c r="C862" s="240"/>
      <c r="D862" s="240"/>
      <c r="E862" s="240"/>
      <c r="F862" s="240"/>
      <c r="G862" s="240"/>
      <c r="H862" s="240"/>
      <c r="I862" s="240"/>
      <c r="J862" s="240"/>
      <c r="K862" s="240"/>
      <c r="L862" s="240"/>
      <c r="M862" s="240"/>
      <c r="N862" s="240"/>
      <c r="O862" s="240"/>
      <c r="P862" s="273">
        <f t="shared" si="28"/>
        <v>0</v>
      </c>
      <c r="Q862" s="240"/>
      <c r="R862" s="146">
        <f t="shared" si="29"/>
        <v>0</v>
      </c>
      <c r="S862" s="240"/>
      <c r="T862" s="270"/>
    </row>
    <row r="863" spans="1:20" x14ac:dyDescent="0.25">
      <c r="A863" s="240"/>
      <c r="B863" s="240"/>
      <c r="C863" s="240"/>
      <c r="D863" s="240"/>
      <c r="E863" s="240"/>
      <c r="F863" s="240"/>
      <c r="G863" s="240"/>
      <c r="H863" s="240"/>
      <c r="I863" s="240"/>
      <c r="J863" s="240"/>
      <c r="K863" s="240"/>
      <c r="L863" s="240"/>
      <c r="M863" s="240"/>
      <c r="N863" s="240"/>
      <c r="O863" s="240"/>
      <c r="P863" s="273">
        <f t="shared" si="28"/>
        <v>0</v>
      </c>
      <c r="Q863" s="240"/>
      <c r="R863" s="146">
        <f t="shared" si="29"/>
        <v>0</v>
      </c>
      <c r="S863" s="240"/>
      <c r="T863" s="270"/>
    </row>
    <row r="864" spans="1:20" x14ac:dyDescent="0.25">
      <c r="A864" s="240"/>
      <c r="B864" s="240"/>
      <c r="C864" s="240"/>
      <c r="D864" s="240"/>
      <c r="E864" s="240"/>
      <c r="F864" s="240"/>
      <c r="G864" s="240"/>
      <c r="H864" s="240"/>
      <c r="I864" s="240"/>
      <c r="J864" s="240"/>
      <c r="K864" s="240"/>
      <c r="L864" s="240"/>
      <c r="M864" s="240"/>
      <c r="N864" s="240"/>
      <c r="O864" s="240"/>
      <c r="P864" s="273">
        <f t="shared" si="28"/>
        <v>0</v>
      </c>
      <c r="Q864" s="240"/>
      <c r="R864" s="146">
        <f t="shared" si="29"/>
        <v>0</v>
      </c>
      <c r="S864" s="240"/>
      <c r="T864" s="270"/>
    </row>
    <row r="865" spans="1:20" x14ac:dyDescent="0.25">
      <c r="A865" s="240"/>
      <c r="B865" s="240"/>
      <c r="C865" s="240"/>
      <c r="D865" s="240"/>
      <c r="E865" s="240"/>
      <c r="F865" s="240"/>
      <c r="G865" s="240"/>
      <c r="H865" s="240"/>
      <c r="I865" s="240"/>
      <c r="J865" s="240"/>
      <c r="K865" s="240"/>
      <c r="L865" s="240"/>
      <c r="M865" s="240"/>
      <c r="N865" s="240"/>
      <c r="O865" s="240"/>
      <c r="P865" s="273">
        <f t="shared" si="28"/>
        <v>0</v>
      </c>
      <c r="Q865" s="240"/>
      <c r="R865" s="146">
        <f t="shared" si="29"/>
        <v>0</v>
      </c>
      <c r="S865" s="240"/>
      <c r="T865" s="270"/>
    </row>
    <row r="866" spans="1:20" x14ac:dyDescent="0.25">
      <c r="A866" s="240"/>
      <c r="B866" s="240"/>
      <c r="C866" s="240"/>
      <c r="D866" s="240"/>
      <c r="E866" s="240"/>
      <c r="F866" s="240"/>
      <c r="G866" s="240"/>
      <c r="H866" s="240"/>
      <c r="I866" s="240"/>
      <c r="J866" s="240"/>
      <c r="K866" s="240"/>
      <c r="L866" s="240"/>
      <c r="M866" s="240"/>
      <c r="N866" s="240"/>
      <c r="O866" s="240"/>
      <c r="P866" s="273">
        <f t="shared" si="28"/>
        <v>0</v>
      </c>
      <c r="Q866" s="240"/>
      <c r="R866" s="146">
        <f t="shared" si="29"/>
        <v>0</v>
      </c>
      <c r="S866" s="240"/>
      <c r="T866" s="270"/>
    </row>
    <row r="867" spans="1:20" x14ac:dyDescent="0.25">
      <c r="A867" s="240"/>
      <c r="B867" s="240"/>
      <c r="C867" s="240"/>
      <c r="D867" s="240"/>
      <c r="E867" s="240"/>
      <c r="F867" s="240"/>
      <c r="G867" s="240"/>
      <c r="H867" s="240"/>
      <c r="I867" s="240"/>
      <c r="J867" s="240"/>
      <c r="K867" s="240"/>
      <c r="L867" s="240"/>
      <c r="M867" s="240"/>
      <c r="N867" s="240"/>
      <c r="O867" s="240"/>
      <c r="P867" s="273">
        <f t="shared" si="28"/>
        <v>0</v>
      </c>
      <c r="Q867" s="240"/>
      <c r="R867" s="146">
        <f t="shared" si="29"/>
        <v>0</v>
      </c>
      <c r="S867" s="240"/>
      <c r="T867" s="270"/>
    </row>
    <row r="868" spans="1:20" x14ac:dyDescent="0.25">
      <c r="A868" s="240"/>
      <c r="B868" s="240"/>
      <c r="C868" s="240"/>
      <c r="D868" s="240"/>
      <c r="E868" s="240"/>
      <c r="F868" s="240"/>
      <c r="G868" s="240"/>
      <c r="H868" s="240"/>
      <c r="I868" s="240"/>
      <c r="J868" s="240"/>
      <c r="K868" s="240"/>
      <c r="L868" s="240"/>
      <c r="M868" s="240"/>
      <c r="N868" s="240"/>
      <c r="O868" s="240"/>
      <c r="P868" s="273">
        <f t="shared" si="28"/>
        <v>0</v>
      </c>
      <c r="Q868" s="240"/>
      <c r="R868" s="146">
        <f t="shared" si="29"/>
        <v>0</v>
      </c>
      <c r="S868" s="240"/>
      <c r="T868" s="270"/>
    </row>
    <row r="869" spans="1:20" x14ac:dyDescent="0.25">
      <c r="A869" s="240"/>
      <c r="B869" s="240"/>
      <c r="C869" s="240"/>
      <c r="D869" s="240"/>
      <c r="E869" s="240"/>
      <c r="F869" s="240"/>
      <c r="G869" s="240"/>
      <c r="H869" s="240"/>
      <c r="I869" s="240"/>
      <c r="J869" s="240"/>
      <c r="K869" s="240"/>
      <c r="L869" s="240"/>
      <c r="M869" s="240"/>
      <c r="N869" s="240"/>
      <c r="O869" s="240"/>
      <c r="P869" s="273">
        <f t="shared" si="28"/>
        <v>0</v>
      </c>
      <c r="Q869" s="240"/>
      <c r="R869" s="146">
        <f t="shared" si="29"/>
        <v>0</v>
      </c>
      <c r="S869" s="240"/>
      <c r="T869" s="270"/>
    </row>
    <row r="870" spans="1:20" x14ac:dyDescent="0.25">
      <c r="A870" s="240"/>
      <c r="B870" s="240"/>
      <c r="C870" s="240"/>
      <c r="D870" s="240"/>
      <c r="E870" s="240"/>
      <c r="F870" s="240"/>
      <c r="G870" s="240"/>
      <c r="H870" s="240"/>
      <c r="I870" s="240"/>
      <c r="J870" s="240"/>
      <c r="K870" s="240"/>
      <c r="L870" s="240"/>
      <c r="M870" s="240"/>
      <c r="N870" s="240"/>
      <c r="O870" s="240"/>
      <c r="P870" s="273">
        <f t="shared" si="28"/>
        <v>0</v>
      </c>
      <c r="Q870" s="240"/>
      <c r="R870" s="146">
        <f t="shared" si="29"/>
        <v>0</v>
      </c>
      <c r="S870" s="240"/>
      <c r="T870" s="270"/>
    </row>
    <row r="871" spans="1:20" x14ac:dyDescent="0.25">
      <c r="A871" s="240"/>
      <c r="B871" s="240"/>
      <c r="C871" s="240"/>
      <c r="D871" s="240"/>
      <c r="E871" s="240"/>
      <c r="F871" s="240"/>
      <c r="G871" s="240"/>
      <c r="H871" s="240"/>
      <c r="I871" s="240"/>
      <c r="J871" s="240"/>
      <c r="K871" s="240"/>
      <c r="L871" s="240"/>
      <c r="M871" s="240"/>
      <c r="N871" s="240"/>
      <c r="O871" s="240"/>
      <c r="P871" s="273">
        <f t="shared" si="28"/>
        <v>0</v>
      </c>
      <c r="Q871" s="240"/>
      <c r="R871" s="146">
        <f t="shared" si="29"/>
        <v>0</v>
      </c>
      <c r="S871" s="240"/>
      <c r="T871" s="270"/>
    </row>
    <row r="872" spans="1:20" x14ac:dyDescent="0.25">
      <c r="A872" s="240"/>
      <c r="B872" s="240"/>
      <c r="C872" s="240"/>
      <c r="D872" s="240"/>
      <c r="E872" s="240"/>
      <c r="F872" s="240"/>
      <c r="G872" s="240"/>
      <c r="H872" s="240"/>
      <c r="I872" s="240"/>
      <c r="J872" s="240"/>
      <c r="K872" s="240"/>
      <c r="L872" s="240"/>
      <c r="M872" s="240"/>
      <c r="N872" s="240"/>
      <c r="O872" s="240"/>
      <c r="P872" s="273">
        <f t="shared" si="28"/>
        <v>0</v>
      </c>
      <c r="Q872" s="240"/>
      <c r="R872" s="146">
        <f t="shared" si="29"/>
        <v>0</v>
      </c>
      <c r="S872" s="240"/>
      <c r="T872" s="270"/>
    </row>
    <row r="873" spans="1:20" x14ac:dyDescent="0.25">
      <c r="A873" s="240"/>
      <c r="B873" s="240"/>
      <c r="C873" s="240"/>
      <c r="D873" s="240"/>
      <c r="E873" s="240"/>
      <c r="F873" s="240"/>
      <c r="G873" s="240"/>
      <c r="H873" s="240"/>
      <c r="I873" s="240"/>
      <c r="J873" s="240"/>
      <c r="K873" s="240"/>
      <c r="L873" s="240"/>
      <c r="M873" s="240"/>
      <c r="N873" s="240"/>
      <c r="O873" s="240"/>
      <c r="P873" s="273">
        <f t="shared" si="28"/>
        <v>0</v>
      </c>
      <c r="Q873" s="240"/>
      <c r="R873" s="146">
        <f t="shared" si="29"/>
        <v>0</v>
      </c>
      <c r="S873" s="240"/>
      <c r="T873" s="270"/>
    </row>
    <row r="874" spans="1:20" x14ac:dyDescent="0.25">
      <c r="A874" s="240"/>
      <c r="B874" s="240"/>
      <c r="C874" s="240"/>
      <c r="D874" s="240"/>
      <c r="E874" s="240"/>
      <c r="F874" s="240"/>
      <c r="G874" s="240"/>
      <c r="H874" s="240"/>
      <c r="I874" s="240"/>
      <c r="J874" s="240"/>
      <c r="K874" s="240"/>
      <c r="L874" s="240"/>
      <c r="M874" s="240"/>
      <c r="N874" s="240"/>
      <c r="O874" s="240"/>
      <c r="P874" s="273">
        <f t="shared" si="28"/>
        <v>0</v>
      </c>
      <c r="Q874" s="240"/>
      <c r="R874" s="146">
        <f t="shared" si="29"/>
        <v>0</v>
      </c>
      <c r="S874" s="240"/>
      <c r="T874" s="270"/>
    </row>
    <row r="875" spans="1:20" x14ac:dyDescent="0.25">
      <c r="A875" s="240"/>
      <c r="B875" s="240"/>
      <c r="C875" s="240"/>
      <c r="D875" s="240"/>
      <c r="E875" s="240"/>
      <c r="F875" s="240"/>
      <c r="G875" s="240"/>
      <c r="H875" s="240"/>
      <c r="I875" s="240"/>
      <c r="J875" s="240"/>
      <c r="K875" s="240"/>
      <c r="L875" s="240"/>
      <c r="M875" s="240"/>
      <c r="N875" s="240"/>
      <c r="O875" s="240"/>
      <c r="P875" s="273">
        <f t="shared" si="28"/>
        <v>0</v>
      </c>
      <c r="Q875" s="240"/>
      <c r="R875" s="146">
        <f t="shared" si="29"/>
        <v>0</v>
      </c>
      <c r="S875" s="240"/>
      <c r="T875" s="270"/>
    </row>
    <row r="876" spans="1:20" x14ac:dyDescent="0.25">
      <c r="A876" s="240"/>
      <c r="B876" s="240"/>
      <c r="C876" s="240"/>
      <c r="D876" s="240"/>
      <c r="E876" s="240"/>
      <c r="F876" s="240"/>
      <c r="G876" s="240"/>
      <c r="H876" s="240"/>
      <c r="I876" s="240"/>
      <c r="J876" s="240"/>
      <c r="K876" s="240"/>
      <c r="L876" s="240"/>
      <c r="M876" s="240"/>
      <c r="N876" s="240"/>
      <c r="O876" s="240"/>
      <c r="P876" s="273">
        <f t="shared" si="28"/>
        <v>0</v>
      </c>
      <c r="Q876" s="240"/>
      <c r="R876" s="146">
        <f t="shared" si="29"/>
        <v>0</v>
      </c>
      <c r="S876" s="240"/>
      <c r="T876" s="270"/>
    </row>
    <row r="877" spans="1:20" x14ac:dyDescent="0.25">
      <c r="A877" s="240"/>
      <c r="B877" s="240"/>
      <c r="C877" s="240"/>
      <c r="D877" s="240"/>
      <c r="E877" s="240"/>
      <c r="F877" s="240"/>
      <c r="G877" s="240"/>
      <c r="H877" s="240"/>
      <c r="I877" s="240"/>
      <c r="J877" s="240"/>
      <c r="K877" s="240"/>
      <c r="L877" s="240"/>
      <c r="M877" s="240"/>
      <c r="N877" s="240"/>
      <c r="O877" s="240"/>
      <c r="P877" s="273">
        <f t="shared" si="28"/>
        <v>0</v>
      </c>
      <c r="Q877" s="240"/>
      <c r="R877" s="146">
        <f t="shared" si="29"/>
        <v>0</v>
      </c>
      <c r="S877" s="240"/>
      <c r="T877" s="270"/>
    </row>
    <row r="878" spans="1:20" x14ac:dyDescent="0.25">
      <c r="A878" s="240"/>
      <c r="B878" s="240"/>
      <c r="C878" s="240"/>
      <c r="D878" s="240"/>
      <c r="E878" s="240"/>
      <c r="F878" s="240"/>
      <c r="G878" s="240"/>
      <c r="H878" s="240"/>
      <c r="I878" s="240"/>
      <c r="J878" s="240"/>
      <c r="K878" s="240"/>
      <c r="L878" s="240"/>
      <c r="M878" s="240"/>
      <c r="N878" s="240"/>
      <c r="O878" s="240"/>
      <c r="P878" s="273">
        <f t="shared" si="28"/>
        <v>0</v>
      </c>
      <c r="Q878" s="240"/>
      <c r="R878" s="146">
        <f t="shared" si="29"/>
        <v>0</v>
      </c>
      <c r="S878" s="240"/>
      <c r="T878" s="270"/>
    </row>
    <row r="879" spans="1:20" x14ac:dyDescent="0.25">
      <c r="A879" s="240"/>
      <c r="B879" s="240"/>
      <c r="C879" s="240"/>
      <c r="D879" s="240"/>
      <c r="E879" s="240"/>
      <c r="F879" s="240"/>
      <c r="G879" s="240"/>
      <c r="H879" s="240"/>
      <c r="I879" s="240"/>
      <c r="J879" s="240"/>
      <c r="K879" s="240"/>
      <c r="L879" s="240"/>
      <c r="M879" s="240"/>
      <c r="N879" s="240"/>
      <c r="O879" s="240"/>
      <c r="P879" s="273">
        <f t="shared" si="28"/>
        <v>0</v>
      </c>
      <c r="Q879" s="240"/>
      <c r="R879" s="146">
        <f t="shared" si="29"/>
        <v>0</v>
      </c>
      <c r="S879" s="240"/>
      <c r="T879" s="270"/>
    </row>
    <row r="880" spans="1:20" x14ac:dyDescent="0.25">
      <c r="A880" s="240"/>
      <c r="B880" s="240"/>
      <c r="C880" s="240"/>
      <c r="D880" s="240"/>
      <c r="E880" s="240"/>
      <c r="F880" s="240"/>
      <c r="G880" s="240"/>
      <c r="H880" s="240"/>
      <c r="I880" s="240"/>
      <c r="J880" s="240"/>
      <c r="K880" s="240"/>
      <c r="L880" s="240"/>
      <c r="M880" s="240"/>
      <c r="N880" s="240"/>
      <c r="O880" s="240"/>
      <c r="P880" s="273">
        <f t="shared" si="28"/>
        <v>0</v>
      </c>
      <c r="Q880" s="240"/>
      <c r="R880" s="146">
        <f t="shared" si="29"/>
        <v>0</v>
      </c>
      <c r="S880" s="240"/>
      <c r="T880" s="270"/>
    </row>
    <row r="881" spans="1:20" x14ac:dyDescent="0.25">
      <c r="A881" s="240"/>
      <c r="B881" s="240"/>
      <c r="C881" s="240"/>
      <c r="D881" s="240"/>
      <c r="E881" s="240"/>
      <c r="F881" s="240"/>
      <c r="G881" s="240"/>
      <c r="H881" s="240"/>
      <c r="I881" s="240"/>
      <c r="J881" s="240"/>
      <c r="K881" s="240"/>
      <c r="L881" s="240"/>
      <c r="M881" s="240"/>
      <c r="N881" s="240"/>
      <c r="O881" s="240"/>
      <c r="P881" s="273">
        <f t="shared" si="28"/>
        <v>0</v>
      </c>
      <c r="Q881" s="240"/>
      <c r="R881" s="146">
        <f t="shared" si="29"/>
        <v>0</v>
      </c>
      <c r="S881" s="240"/>
      <c r="T881" s="270"/>
    </row>
    <row r="882" spans="1:20" x14ac:dyDescent="0.25">
      <c r="A882" s="240"/>
      <c r="B882" s="240"/>
      <c r="C882" s="240"/>
      <c r="D882" s="240"/>
      <c r="E882" s="240"/>
      <c r="F882" s="240"/>
      <c r="G882" s="240"/>
      <c r="H882" s="240"/>
      <c r="I882" s="240"/>
      <c r="J882" s="240"/>
      <c r="K882" s="240"/>
      <c r="L882" s="240"/>
      <c r="M882" s="240"/>
      <c r="N882" s="240"/>
      <c r="O882" s="240"/>
      <c r="P882" s="273">
        <f t="shared" si="28"/>
        <v>0</v>
      </c>
      <c r="Q882" s="240"/>
      <c r="R882" s="146">
        <f t="shared" si="29"/>
        <v>0</v>
      </c>
      <c r="S882" s="240"/>
      <c r="T882" s="270"/>
    </row>
    <row r="883" spans="1:20" x14ac:dyDescent="0.25">
      <c r="A883" s="240"/>
      <c r="B883" s="240"/>
      <c r="C883" s="240"/>
      <c r="D883" s="240"/>
      <c r="E883" s="240"/>
      <c r="F883" s="240"/>
      <c r="G883" s="240"/>
      <c r="H883" s="240"/>
      <c r="I883" s="240"/>
      <c r="J883" s="240"/>
      <c r="K883" s="240"/>
      <c r="L883" s="240"/>
      <c r="M883" s="240"/>
      <c r="N883" s="240"/>
      <c r="O883" s="240"/>
      <c r="P883" s="273">
        <f t="shared" si="28"/>
        <v>0</v>
      </c>
      <c r="Q883" s="240"/>
      <c r="R883" s="146">
        <f t="shared" si="29"/>
        <v>0</v>
      </c>
      <c r="S883" s="240"/>
      <c r="T883" s="270"/>
    </row>
    <row r="884" spans="1:20" x14ac:dyDescent="0.25">
      <c r="A884" s="240"/>
      <c r="B884" s="240"/>
      <c r="C884" s="240"/>
      <c r="D884" s="240"/>
      <c r="E884" s="240"/>
      <c r="F884" s="240"/>
      <c r="G884" s="240"/>
      <c r="H884" s="240"/>
      <c r="I884" s="240"/>
      <c r="J884" s="240"/>
      <c r="K884" s="240"/>
      <c r="L884" s="240"/>
      <c r="M884" s="240"/>
      <c r="N884" s="240"/>
      <c r="O884" s="240"/>
      <c r="P884" s="273">
        <f t="shared" ref="P884:P947" si="30">SUM(I884:O884)</f>
        <v>0</v>
      </c>
      <c r="Q884" s="240"/>
      <c r="R884" s="146">
        <f t="shared" si="29"/>
        <v>0</v>
      </c>
      <c r="S884" s="240"/>
      <c r="T884" s="270"/>
    </row>
    <row r="885" spans="1:20" x14ac:dyDescent="0.25">
      <c r="A885" s="240"/>
      <c r="B885" s="240"/>
      <c r="C885" s="240"/>
      <c r="D885" s="240"/>
      <c r="E885" s="240"/>
      <c r="F885" s="240"/>
      <c r="G885" s="240"/>
      <c r="H885" s="240"/>
      <c r="I885" s="240"/>
      <c r="J885" s="240"/>
      <c r="K885" s="240"/>
      <c r="L885" s="240"/>
      <c r="M885" s="240"/>
      <c r="N885" s="240"/>
      <c r="O885" s="240"/>
      <c r="P885" s="273">
        <f t="shared" si="30"/>
        <v>0</v>
      </c>
      <c r="Q885" s="240"/>
      <c r="R885" s="146">
        <f t="shared" si="29"/>
        <v>0</v>
      </c>
      <c r="S885" s="240"/>
      <c r="T885" s="270"/>
    </row>
    <row r="886" spans="1:20" x14ac:dyDescent="0.25">
      <c r="A886" s="240"/>
      <c r="B886" s="240"/>
      <c r="C886" s="240"/>
      <c r="D886" s="240"/>
      <c r="E886" s="240"/>
      <c r="F886" s="240"/>
      <c r="G886" s="240"/>
      <c r="H886" s="240"/>
      <c r="I886" s="240"/>
      <c r="J886" s="240"/>
      <c r="K886" s="240"/>
      <c r="L886" s="240"/>
      <c r="M886" s="240"/>
      <c r="N886" s="240"/>
      <c r="O886" s="240"/>
      <c r="P886" s="273">
        <f t="shared" si="30"/>
        <v>0</v>
      </c>
      <c r="Q886" s="240"/>
      <c r="R886" s="146">
        <f t="shared" si="29"/>
        <v>0</v>
      </c>
      <c r="S886" s="240"/>
      <c r="T886" s="270"/>
    </row>
    <row r="887" spans="1:20" x14ac:dyDescent="0.25">
      <c r="A887" s="240"/>
      <c r="B887" s="240"/>
      <c r="C887" s="240"/>
      <c r="D887" s="240"/>
      <c r="E887" s="240"/>
      <c r="F887" s="240"/>
      <c r="G887" s="240"/>
      <c r="H887" s="240"/>
      <c r="I887" s="240"/>
      <c r="J887" s="240"/>
      <c r="K887" s="240"/>
      <c r="L887" s="240"/>
      <c r="M887" s="240"/>
      <c r="N887" s="240"/>
      <c r="O887" s="240"/>
      <c r="P887" s="273">
        <f t="shared" si="30"/>
        <v>0</v>
      </c>
      <c r="Q887" s="240"/>
      <c r="R887" s="146">
        <f t="shared" si="29"/>
        <v>0</v>
      </c>
      <c r="S887" s="240"/>
      <c r="T887" s="270"/>
    </row>
    <row r="888" spans="1:20" x14ac:dyDescent="0.25">
      <c r="A888" s="240"/>
      <c r="B888" s="240"/>
      <c r="C888" s="240"/>
      <c r="D888" s="240"/>
      <c r="E888" s="240"/>
      <c r="F888" s="240"/>
      <c r="G888" s="240"/>
      <c r="H888" s="240"/>
      <c r="I888" s="240"/>
      <c r="J888" s="240"/>
      <c r="K888" s="240"/>
      <c r="L888" s="240"/>
      <c r="M888" s="240"/>
      <c r="N888" s="240"/>
      <c r="O888" s="240"/>
      <c r="P888" s="273">
        <f t="shared" si="30"/>
        <v>0</v>
      </c>
      <c r="Q888" s="240"/>
      <c r="R888" s="146">
        <f t="shared" si="29"/>
        <v>0</v>
      </c>
      <c r="S888" s="240"/>
      <c r="T888" s="270"/>
    </row>
    <row r="889" spans="1:20" x14ac:dyDescent="0.25">
      <c r="A889" s="240"/>
      <c r="B889" s="240"/>
      <c r="C889" s="240"/>
      <c r="D889" s="240"/>
      <c r="E889" s="240"/>
      <c r="F889" s="240"/>
      <c r="G889" s="240"/>
      <c r="H889" s="240"/>
      <c r="I889" s="240"/>
      <c r="J889" s="240"/>
      <c r="K889" s="240"/>
      <c r="L889" s="240"/>
      <c r="M889" s="240"/>
      <c r="N889" s="240"/>
      <c r="O889" s="240"/>
      <c r="P889" s="273">
        <f t="shared" si="30"/>
        <v>0</v>
      </c>
      <c r="Q889" s="240"/>
      <c r="R889" s="146">
        <f t="shared" si="29"/>
        <v>0</v>
      </c>
      <c r="S889" s="240"/>
      <c r="T889" s="270"/>
    </row>
    <row r="890" spans="1:20" x14ac:dyDescent="0.25">
      <c r="A890" s="240"/>
      <c r="B890" s="240"/>
      <c r="C890" s="240"/>
      <c r="D890" s="240"/>
      <c r="E890" s="240"/>
      <c r="F890" s="240"/>
      <c r="G890" s="240"/>
      <c r="H890" s="240"/>
      <c r="I890" s="240"/>
      <c r="J890" s="240"/>
      <c r="K890" s="240"/>
      <c r="L890" s="240"/>
      <c r="M890" s="240"/>
      <c r="N890" s="240"/>
      <c r="O890" s="240"/>
      <c r="P890" s="273">
        <f t="shared" si="30"/>
        <v>0</v>
      </c>
      <c r="Q890" s="240"/>
      <c r="R890" s="146">
        <f t="shared" si="29"/>
        <v>0</v>
      </c>
      <c r="S890" s="240"/>
      <c r="T890" s="270"/>
    </row>
    <row r="891" spans="1:20" x14ac:dyDescent="0.25">
      <c r="A891" s="240"/>
      <c r="B891" s="240"/>
      <c r="C891" s="240"/>
      <c r="D891" s="240"/>
      <c r="E891" s="240"/>
      <c r="F891" s="240"/>
      <c r="G891" s="240"/>
      <c r="H891" s="240"/>
      <c r="I891" s="240"/>
      <c r="J891" s="240"/>
      <c r="K891" s="240"/>
      <c r="L891" s="240"/>
      <c r="M891" s="240"/>
      <c r="N891" s="240"/>
      <c r="O891" s="240"/>
      <c r="P891" s="273">
        <f t="shared" si="30"/>
        <v>0</v>
      </c>
      <c r="Q891" s="240"/>
      <c r="R891" s="146">
        <f t="shared" si="29"/>
        <v>0</v>
      </c>
      <c r="S891" s="240"/>
      <c r="T891" s="270"/>
    </row>
    <row r="892" spans="1:20" x14ac:dyDescent="0.25">
      <c r="A892" s="240"/>
      <c r="B892" s="240"/>
      <c r="C892" s="240"/>
      <c r="D892" s="240"/>
      <c r="E892" s="240"/>
      <c r="F892" s="240"/>
      <c r="G892" s="240"/>
      <c r="H892" s="240"/>
      <c r="I892" s="240"/>
      <c r="J892" s="240"/>
      <c r="K892" s="240"/>
      <c r="L892" s="240"/>
      <c r="M892" s="240"/>
      <c r="N892" s="240"/>
      <c r="O892" s="240"/>
      <c r="P892" s="273">
        <f t="shared" si="30"/>
        <v>0</v>
      </c>
      <c r="Q892" s="240"/>
      <c r="R892" s="146">
        <f t="shared" si="29"/>
        <v>0</v>
      </c>
      <c r="S892" s="240"/>
      <c r="T892" s="270"/>
    </row>
    <row r="893" spans="1:20" x14ac:dyDescent="0.25">
      <c r="A893" s="240"/>
      <c r="B893" s="240"/>
      <c r="C893" s="240"/>
      <c r="D893" s="240"/>
      <c r="E893" s="240"/>
      <c r="F893" s="240"/>
      <c r="G893" s="240"/>
      <c r="H893" s="240"/>
      <c r="I893" s="240"/>
      <c r="J893" s="240"/>
      <c r="K893" s="240"/>
      <c r="L893" s="240"/>
      <c r="M893" s="240"/>
      <c r="N893" s="240"/>
      <c r="O893" s="240"/>
      <c r="P893" s="273">
        <f t="shared" si="30"/>
        <v>0</v>
      </c>
      <c r="Q893" s="240"/>
      <c r="R893" s="146">
        <f t="shared" si="29"/>
        <v>0</v>
      </c>
      <c r="S893" s="240"/>
      <c r="T893" s="270"/>
    </row>
    <row r="894" spans="1:20" x14ac:dyDescent="0.25">
      <c r="A894" s="240"/>
      <c r="B894" s="240"/>
      <c r="C894" s="240"/>
      <c r="D894" s="240"/>
      <c r="E894" s="240"/>
      <c r="F894" s="240"/>
      <c r="G894" s="240"/>
      <c r="H894" s="240"/>
      <c r="I894" s="240"/>
      <c r="J894" s="240"/>
      <c r="K894" s="240"/>
      <c r="L894" s="240"/>
      <c r="M894" s="240"/>
      <c r="N894" s="240"/>
      <c r="O894" s="240"/>
      <c r="P894" s="273">
        <f t="shared" si="30"/>
        <v>0</v>
      </c>
      <c r="Q894" s="240"/>
      <c r="R894" s="146">
        <f t="shared" si="29"/>
        <v>0</v>
      </c>
      <c r="S894" s="240"/>
      <c r="T894" s="270"/>
    </row>
    <row r="895" spans="1:20" x14ac:dyDescent="0.25">
      <c r="A895" s="240"/>
      <c r="B895" s="240"/>
      <c r="C895" s="240"/>
      <c r="D895" s="240"/>
      <c r="E895" s="240"/>
      <c r="F895" s="240"/>
      <c r="G895" s="240"/>
      <c r="H895" s="240"/>
      <c r="I895" s="240"/>
      <c r="J895" s="240"/>
      <c r="K895" s="240"/>
      <c r="L895" s="240"/>
      <c r="M895" s="240"/>
      <c r="N895" s="240"/>
      <c r="O895" s="240"/>
      <c r="P895" s="273">
        <f t="shared" si="30"/>
        <v>0</v>
      </c>
      <c r="Q895" s="240"/>
      <c r="R895" s="146">
        <f t="shared" si="29"/>
        <v>0</v>
      </c>
      <c r="S895" s="240"/>
      <c r="T895" s="270"/>
    </row>
    <row r="896" spans="1:20" x14ac:dyDescent="0.25">
      <c r="A896" s="240"/>
      <c r="B896" s="240"/>
      <c r="C896" s="240"/>
      <c r="D896" s="240"/>
      <c r="E896" s="240"/>
      <c r="F896" s="240"/>
      <c r="G896" s="240"/>
      <c r="H896" s="240"/>
      <c r="I896" s="240"/>
      <c r="J896" s="240"/>
      <c r="K896" s="240"/>
      <c r="L896" s="240"/>
      <c r="M896" s="240"/>
      <c r="N896" s="240"/>
      <c r="O896" s="240"/>
      <c r="P896" s="273">
        <f t="shared" si="30"/>
        <v>0</v>
      </c>
      <c r="Q896" s="240"/>
      <c r="R896" s="146">
        <f t="shared" si="29"/>
        <v>0</v>
      </c>
      <c r="S896" s="240"/>
      <c r="T896" s="270"/>
    </row>
    <row r="897" spans="1:20" x14ac:dyDescent="0.25">
      <c r="A897" s="240"/>
      <c r="B897" s="240"/>
      <c r="C897" s="240"/>
      <c r="D897" s="240"/>
      <c r="E897" s="240"/>
      <c r="F897" s="240"/>
      <c r="G897" s="240"/>
      <c r="H897" s="240"/>
      <c r="I897" s="240"/>
      <c r="J897" s="240"/>
      <c r="K897" s="240"/>
      <c r="L897" s="240"/>
      <c r="M897" s="240"/>
      <c r="N897" s="240"/>
      <c r="O897" s="240"/>
      <c r="P897" s="273">
        <f t="shared" si="30"/>
        <v>0</v>
      </c>
      <c r="Q897" s="240"/>
      <c r="R897" s="146">
        <f t="shared" si="29"/>
        <v>0</v>
      </c>
      <c r="S897" s="240"/>
      <c r="T897" s="270"/>
    </row>
    <row r="898" spans="1:20" x14ac:dyDescent="0.25">
      <c r="A898" s="240"/>
      <c r="B898" s="240"/>
      <c r="C898" s="240"/>
      <c r="D898" s="240"/>
      <c r="E898" s="240"/>
      <c r="F898" s="240"/>
      <c r="G898" s="240"/>
      <c r="H898" s="240"/>
      <c r="I898" s="240"/>
      <c r="J898" s="240"/>
      <c r="K898" s="240"/>
      <c r="L898" s="240"/>
      <c r="M898" s="240"/>
      <c r="N898" s="240"/>
      <c r="O898" s="240"/>
      <c r="P898" s="273">
        <f t="shared" si="30"/>
        <v>0</v>
      </c>
      <c r="Q898" s="240"/>
      <c r="R898" s="146">
        <f t="shared" si="29"/>
        <v>0</v>
      </c>
      <c r="S898" s="240"/>
      <c r="T898" s="270"/>
    </row>
    <row r="899" spans="1:20" x14ac:dyDescent="0.25">
      <c r="A899" s="240"/>
      <c r="B899" s="240"/>
      <c r="C899" s="240"/>
      <c r="D899" s="240"/>
      <c r="E899" s="240"/>
      <c r="F899" s="240"/>
      <c r="G899" s="240"/>
      <c r="H899" s="240"/>
      <c r="I899" s="240"/>
      <c r="J899" s="240"/>
      <c r="K899" s="240"/>
      <c r="L899" s="240"/>
      <c r="M899" s="240"/>
      <c r="N899" s="240"/>
      <c r="O899" s="240"/>
      <c r="P899" s="273">
        <f t="shared" si="30"/>
        <v>0</v>
      </c>
      <c r="Q899" s="240"/>
      <c r="R899" s="146">
        <f t="shared" si="29"/>
        <v>0</v>
      </c>
      <c r="S899" s="240"/>
      <c r="T899" s="270"/>
    </row>
    <row r="900" spans="1:20" x14ac:dyDescent="0.25">
      <c r="A900" s="240"/>
      <c r="B900" s="240"/>
      <c r="C900" s="240"/>
      <c r="D900" s="240"/>
      <c r="E900" s="240"/>
      <c r="F900" s="240"/>
      <c r="G900" s="240"/>
      <c r="H900" s="240"/>
      <c r="I900" s="240"/>
      <c r="J900" s="240"/>
      <c r="K900" s="240"/>
      <c r="L900" s="240"/>
      <c r="M900" s="240"/>
      <c r="N900" s="240"/>
      <c r="O900" s="240"/>
      <c r="P900" s="273">
        <f t="shared" si="30"/>
        <v>0</v>
      </c>
      <c r="Q900" s="240"/>
      <c r="R900" s="146">
        <f t="shared" si="29"/>
        <v>0</v>
      </c>
      <c r="S900" s="240"/>
      <c r="T900" s="270"/>
    </row>
    <row r="901" spans="1:20" x14ac:dyDescent="0.25">
      <c r="A901" s="240"/>
      <c r="B901" s="240"/>
      <c r="C901" s="240"/>
      <c r="D901" s="240"/>
      <c r="E901" s="240"/>
      <c r="F901" s="240"/>
      <c r="G901" s="240"/>
      <c r="H901" s="240"/>
      <c r="I901" s="240"/>
      <c r="J901" s="240"/>
      <c r="K901" s="240"/>
      <c r="L901" s="240"/>
      <c r="M901" s="240"/>
      <c r="N901" s="240"/>
      <c r="O901" s="240"/>
      <c r="P901" s="273">
        <f t="shared" si="30"/>
        <v>0</v>
      </c>
      <c r="Q901" s="240"/>
      <c r="R901" s="146">
        <f t="shared" si="29"/>
        <v>0</v>
      </c>
      <c r="S901" s="240"/>
      <c r="T901" s="270"/>
    </row>
    <row r="902" spans="1:20" x14ac:dyDescent="0.25">
      <c r="A902" s="240"/>
      <c r="B902" s="240"/>
      <c r="C902" s="240"/>
      <c r="D902" s="240"/>
      <c r="E902" s="240"/>
      <c r="F902" s="240"/>
      <c r="G902" s="240"/>
      <c r="H902" s="240"/>
      <c r="I902" s="240"/>
      <c r="J902" s="240"/>
      <c r="K902" s="240"/>
      <c r="L902" s="240"/>
      <c r="M902" s="240"/>
      <c r="N902" s="240"/>
      <c r="O902" s="240"/>
      <c r="P902" s="273">
        <f t="shared" si="30"/>
        <v>0</v>
      </c>
      <c r="Q902" s="240"/>
      <c r="R902" s="146">
        <f t="shared" si="29"/>
        <v>0</v>
      </c>
      <c r="S902" s="240"/>
      <c r="T902" s="270"/>
    </row>
    <row r="903" spans="1:20" x14ac:dyDescent="0.25">
      <c r="A903" s="240"/>
      <c r="B903" s="240"/>
      <c r="C903" s="240"/>
      <c r="D903" s="240"/>
      <c r="E903" s="240"/>
      <c r="F903" s="240"/>
      <c r="G903" s="240"/>
      <c r="H903" s="240"/>
      <c r="I903" s="240"/>
      <c r="J903" s="240"/>
      <c r="K903" s="240"/>
      <c r="L903" s="240"/>
      <c r="M903" s="240"/>
      <c r="N903" s="240"/>
      <c r="O903" s="240"/>
      <c r="P903" s="273">
        <f t="shared" si="30"/>
        <v>0</v>
      </c>
      <c r="Q903" s="240"/>
      <c r="R903" s="146">
        <f t="shared" si="29"/>
        <v>0</v>
      </c>
      <c r="S903" s="240"/>
      <c r="T903" s="270"/>
    </row>
    <row r="904" spans="1:20" x14ac:dyDescent="0.25">
      <c r="A904" s="240"/>
      <c r="B904" s="240"/>
      <c r="C904" s="240"/>
      <c r="D904" s="240"/>
      <c r="E904" s="240"/>
      <c r="F904" s="240"/>
      <c r="G904" s="240"/>
      <c r="H904" s="240"/>
      <c r="I904" s="240"/>
      <c r="J904" s="240"/>
      <c r="K904" s="240"/>
      <c r="L904" s="240"/>
      <c r="M904" s="240"/>
      <c r="N904" s="240"/>
      <c r="O904" s="240"/>
      <c r="P904" s="273">
        <f t="shared" si="30"/>
        <v>0</v>
      </c>
      <c r="Q904" s="240"/>
      <c r="R904" s="146">
        <f t="shared" si="29"/>
        <v>0</v>
      </c>
      <c r="S904" s="240"/>
      <c r="T904" s="270"/>
    </row>
    <row r="905" spans="1:20" x14ac:dyDescent="0.25">
      <c r="A905" s="240"/>
      <c r="B905" s="240"/>
      <c r="C905" s="240"/>
      <c r="D905" s="240"/>
      <c r="E905" s="240"/>
      <c r="F905" s="240"/>
      <c r="G905" s="240"/>
      <c r="H905" s="240"/>
      <c r="I905" s="240"/>
      <c r="J905" s="240"/>
      <c r="K905" s="240"/>
      <c r="L905" s="240"/>
      <c r="M905" s="240"/>
      <c r="N905" s="240"/>
      <c r="O905" s="240"/>
      <c r="P905" s="273">
        <f t="shared" si="30"/>
        <v>0</v>
      </c>
      <c r="Q905" s="240"/>
      <c r="R905" s="146">
        <f t="shared" si="29"/>
        <v>0</v>
      </c>
      <c r="S905" s="240"/>
      <c r="T905" s="270"/>
    </row>
    <row r="906" spans="1:20" x14ac:dyDescent="0.25">
      <c r="A906" s="240"/>
      <c r="B906" s="240"/>
      <c r="C906" s="240"/>
      <c r="D906" s="240"/>
      <c r="E906" s="240"/>
      <c r="F906" s="240"/>
      <c r="G906" s="240"/>
      <c r="H906" s="240"/>
      <c r="I906" s="240"/>
      <c r="J906" s="240"/>
      <c r="K906" s="240"/>
      <c r="L906" s="240"/>
      <c r="M906" s="240"/>
      <c r="N906" s="240"/>
      <c r="O906" s="240"/>
      <c r="P906" s="273">
        <f t="shared" si="30"/>
        <v>0</v>
      </c>
      <c r="Q906" s="240"/>
      <c r="R906" s="146">
        <f t="shared" si="29"/>
        <v>0</v>
      </c>
      <c r="S906" s="240"/>
      <c r="T906" s="270"/>
    </row>
    <row r="907" spans="1:20" x14ac:dyDescent="0.25">
      <c r="A907" s="240"/>
      <c r="B907" s="240"/>
      <c r="C907" s="240"/>
      <c r="D907" s="240"/>
      <c r="E907" s="240"/>
      <c r="F907" s="240"/>
      <c r="G907" s="240"/>
      <c r="H907" s="240"/>
      <c r="I907" s="240"/>
      <c r="J907" s="240"/>
      <c r="K907" s="240"/>
      <c r="L907" s="240"/>
      <c r="M907" s="240"/>
      <c r="N907" s="240"/>
      <c r="O907" s="240"/>
      <c r="P907" s="273">
        <f t="shared" si="30"/>
        <v>0</v>
      </c>
      <c r="Q907" s="240"/>
      <c r="R907" s="146">
        <f t="shared" si="29"/>
        <v>0</v>
      </c>
      <c r="S907" s="240"/>
      <c r="T907" s="270"/>
    </row>
    <row r="908" spans="1:20" x14ac:dyDescent="0.25">
      <c r="A908" s="240"/>
      <c r="B908" s="240"/>
      <c r="C908" s="240"/>
      <c r="D908" s="240"/>
      <c r="E908" s="240"/>
      <c r="F908" s="240"/>
      <c r="G908" s="240"/>
      <c r="H908" s="240"/>
      <c r="I908" s="240"/>
      <c r="J908" s="240"/>
      <c r="K908" s="240"/>
      <c r="L908" s="240"/>
      <c r="M908" s="240"/>
      <c r="N908" s="240"/>
      <c r="O908" s="240"/>
      <c r="P908" s="273">
        <f t="shared" si="30"/>
        <v>0</v>
      </c>
      <c r="Q908" s="240"/>
      <c r="R908" s="146">
        <f t="shared" si="29"/>
        <v>0</v>
      </c>
      <c r="S908" s="240"/>
      <c r="T908" s="270"/>
    </row>
    <row r="909" spans="1:20" x14ac:dyDescent="0.25">
      <c r="A909" s="240"/>
      <c r="B909" s="240"/>
      <c r="C909" s="240"/>
      <c r="D909" s="240"/>
      <c r="E909" s="240"/>
      <c r="F909" s="240"/>
      <c r="G909" s="240"/>
      <c r="H909" s="240"/>
      <c r="I909" s="240"/>
      <c r="J909" s="240"/>
      <c r="K909" s="240"/>
      <c r="L909" s="240"/>
      <c r="M909" s="240"/>
      <c r="N909" s="240"/>
      <c r="O909" s="240"/>
      <c r="P909" s="273">
        <f t="shared" si="30"/>
        <v>0</v>
      </c>
      <c r="Q909" s="240"/>
      <c r="R909" s="146">
        <f t="shared" si="29"/>
        <v>0</v>
      </c>
      <c r="S909" s="240"/>
      <c r="T909" s="270"/>
    </row>
    <row r="910" spans="1:20" x14ac:dyDescent="0.25">
      <c r="A910" s="240"/>
      <c r="B910" s="240"/>
      <c r="C910" s="240"/>
      <c r="D910" s="240"/>
      <c r="E910" s="240"/>
      <c r="F910" s="240"/>
      <c r="G910" s="240"/>
      <c r="H910" s="240"/>
      <c r="I910" s="240"/>
      <c r="J910" s="240"/>
      <c r="K910" s="240"/>
      <c r="L910" s="240"/>
      <c r="M910" s="240"/>
      <c r="N910" s="240"/>
      <c r="O910" s="240"/>
      <c r="P910" s="273">
        <f t="shared" si="30"/>
        <v>0</v>
      </c>
      <c r="Q910" s="240"/>
      <c r="R910" s="146">
        <f t="shared" si="29"/>
        <v>0</v>
      </c>
      <c r="S910" s="240"/>
      <c r="T910" s="270"/>
    </row>
    <row r="911" spans="1:20" x14ac:dyDescent="0.25">
      <c r="A911" s="240"/>
      <c r="B911" s="240"/>
      <c r="C911" s="240"/>
      <c r="D911" s="240"/>
      <c r="E911" s="240"/>
      <c r="F911" s="240"/>
      <c r="G911" s="240"/>
      <c r="H911" s="240"/>
      <c r="I911" s="240"/>
      <c r="J911" s="240"/>
      <c r="K911" s="240"/>
      <c r="L911" s="240"/>
      <c r="M911" s="240"/>
      <c r="N911" s="240"/>
      <c r="O911" s="240"/>
      <c r="P911" s="273">
        <f t="shared" si="30"/>
        <v>0</v>
      </c>
      <c r="Q911" s="240"/>
      <c r="R911" s="146">
        <f t="shared" si="29"/>
        <v>0</v>
      </c>
      <c r="S911" s="240"/>
      <c r="T911" s="270"/>
    </row>
    <row r="912" spans="1:20" x14ac:dyDescent="0.25">
      <c r="A912" s="240"/>
      <c r="B912" s="240"/>
      <c r="C912" s="240"/>
      <c r="D912" s="240"/>
      <c r="E912" s="240"/>
      <c r="F912" s="240"/>
      <c r="G912" s="240"/>
      <c r="H912" s="240"/>
      <c r="I912" s="240"/>
      <c r="J912" s="240"/>
      <c r="K912" s="240"/>
      <c r="L912" s="240"/>
      <c r="M912" s="240"/>
      <c r="N912" s="240"/>
      <c r="O912" s="240"/>
      <c r="P912" s="273">
        <f t="shared" si="30"/>
        <v>0</v>
      </c>
      <c r="Q912" s="240"/>
      <c r="R912" s="146">
        <f t="shared" si="29"/>
        <v>0</v>
      </c>
      <c r="S912" s="240"/>
      <c r="T912" s="270"/>
    </row>
    <row r="913" spans="1:20" x14ac:dyDescent="0.25">
      <c r="A913" s="240"/>
      <c r="B913" s="240"/>
      <c r="C913" s="240"/>
      <c r="D913" s="240"/>
      <c r="E913" s="240"/>
      <c r="F913" s="240"/>
      <c r="G913" s="240"/>
      <c r="H913" s="240"/>
      <c r="I913" s="240"/>
      <c r="J913" s="240"/>
      <c r="K913" s="240"/>
      <c r="L913" s="240"/>
      <c r="M913" s="240"/>
      <c r="N913" s="240"/>
      <c r="O913" s="240"/>
      <c r="P913" s="273">
        <f t="shared" si="30"/>
        <v>0</v>
      </c>
      <c r="Q913" s="240"/>
      <c r="R913" s="146">
        <f t="shared" si="29"/>
        <v>0</v>
      </c>
      <c r="S913" s="240"/>
      <c r="T913" s="270"/>
    </row>
    <row r="914" spans="1:20" x14ac:dyDescent="0.25">
      <c r="A914" s="240"/>
      <c r="B914" s="240"/>
      <c r="C914" s="240"/>
      <c r="D914" s="240"/>
      <c r="E914" s="240"/>
      <c r="F914" s="240"/>
      <c r="G914" s="240"/>
      <c r="H914" s="240"/>
      <c r="I914" s="240"/>
      <c r="J914" s="240"/>
      <c r="K914" s="240"/>
      <c r="L914" s="240"/>
      <c r="M914" s="240"/>
      <c r="N914" s="240"/>
      <c r="O914" s="240"/>
      <c r="P914" s="273">
        <f t="shared" si="30"/>
        <v>0</v>
      </c>
      <c r="Q914" s="240"/>
      <c r="R914" s="146">
        <f t="shared" si="29"/>
        <v>0</v>
      </c>
      <c r="S914" s="240"/>
      <c r="T914" s="270"/>
    </row>
    <row r="915" spans="1:20" x14ac:dyDescent="0.25">
      <c r="A915" s="240"/>
      <c r="B915" s="240"/>
      <c r="C915" s="240"/>
      <c r="D915" s="240"/>
      <c r="E915" s="240"/>
      <c r="F915" s="240"/>
      <c r="G915" s="240"/>
      <c r="H915" s="240"/>
      <c r="I915" s="240"/>
      <c r="J915" s="240"/>
      <c r="K915" s="240"/>
      <c r="L915" s="240"/>
      <c r="M915" s="240"/>
      <c r="N915" s="240"/>
      <c r="O915" s="240"/>
      <c r="P915" s="273">
        <f t="shared" si="30"/>
        <v>0</v>
      </c>
      <c r="Q915" s="240"/>
      <c r="R915" s="146">
        <f t="shared" si="29"/>
        <v>0</v>
      </c>
      <c r="S915" s="240"/>
      <c r="T915" s="270"/>
    </row>
    <row r="916" spans="1:20" x14ac:dyDescent="0.25">
      <c r="A916" s="240"/>
      <c r="B916" s="240"/>
      <c r="C916" s="240"/>
      <c r="D916" s="240"/>
      <c r="E916" s="240"/>
      <c r="F916" s="240"/>
      <c r="G916" s="240"/>
      <c r="H916" s="240"/>
      <c r="I916" s="240"/>
      <c r="J916" s="240"/>
      <c r="K916" s="240"/>
      <c r="L916" s="240"/>
      <c r="M916" s="240"/>
      <c r="N916" s="240"/>
      <c r="O916" s="240"/>
      <c r="P916" s="273">
        <f t="shared" si="30"/>
        <v>0</v>
      </c>
      <c r="Q916" s="240"/>
      <c r="R916" s="146">
        <f t="shared" si="29"/>
        <v>0</v>
      </c>
      <c r="S916" s="240"/>
      <c r="T916" s="270"/>
    </row>
    <row r="917" spans="1:20" x14ac:dyDescent="0.25">
      <c r="A917" s="240"/>
      <c r="B917" s="240"/>
      <c r="C917" s="240"/>
      <c r="D917" s="240"/>
      <c r="E917" s="240"/>
      <c r="F917" s="240"/>
      <c r="G917" s="240"/>
      <c r="H917" s="240"/>
      <c r="I917" s="240"/>
      <c r="J917" s="240"/>
      <c r="K917" s="240"/>
      <c r="L917" s="240"/>
      <c r="M917" s="240"/>
      <c r="N917" s="240"/>
      <c r="O917" s="240"/>
      <c r="P917" s="273">
        <f t="shared" si="30"/>
        <v>0</v>
      </c>
      <c r="Q917" s="240"/>
      <c r="R917" s="146">
        <f t="shared" si="29"/>
        <v>0</v>
      </c>
      <c r="S917" s="240"/>
      <c r="T917" s="270"/>
    </row>
    <row r="918" spans="1:20" x14ac:dyDescent="0.25">
      <c r="A918" s="240"/>
      <c r="B918" s="240"/>
      <c r="C918" s="240"/>
      <c r="D918" s="240"/>
      <c r="E918" s="240"/>
      <c r="F918" s="240"/>
      <c r="G918" s="240"/>
      <c r="H918" s="240"/>
      <c r="I918" s="240"/>
      <c r="J918" s="240"/>
      <c r="K918" s="240"/>
      <c r="L918" s="240"/>
      <c r="M918" s="240"/>
      <c r="N918" s="240"/>
      <c r="O918" s="240"/>
      <c r="P918" s="273">
        <f t="shared" si="30"/>
        <v>0</v>
      </c>
      <c r="Q918" s="240"/>
      <c r="R918" s="146">
        <f t="shared" si="29"/>
        <v>0</v>
      </c>
      <c r="S918" s="240"/>
      <c r="T918" s="270"/>
    </row>
    <row r="919" spans="1:20" x14ac:dyDescent="0.25">
      <c r="A919" s="240"/>
      <c r="B919" s="240"/>
      <c r="C919" s="240"/>
      <c r="D919" s="240"/>
      <c r="E919" s="240"/>
      <c r="F919" s="240"/>
      <c r="G919" s="240"/>
      <c r="H919" s="240"/>
      <c r="I919" s="240"/>
      <c r="J919" s="240"/>
      <c r="K919" s="240"/>
      <c r="L919" s="240"/>
      <c r="M919" s="240"/>
      <c r="N919" s="240"/>
      <c r="O919" s="240"/>
      <c r="P919" s="273">
        <f t="shared" si="30"/>
        <v>0</v>
      </c>
      <c r="Q919" s="240"/>
      <c r="R919" s="146">
        <f t="shared" si="29"/>
        <v>0</v>
      </c>
      <c r="S919" s="240"/>
      <c r="T919" s="270"/>
    </row>
    <row r="920" spans="1:20" x14ac:dyDescent="0.25">
      <c r="A920" s="240"/>
      <c r="B920" s="240"/>
      <c r="C920" s="240"/>
      <c r="D920" s="240"/>
      <c r="E920" s="240"/>
      <c r="F920" s="240"/>
      <c r="G920" s="240"/>
      <c r="H920" s="240"/>
      <c r="I920" s="240"/>
      <c r="J920" s="240"/>
      <c r="K920" s="240"/>
      <c r="L920" s="240"/>
      <c r="M920" s="240"/>
      <c r="N920" s="240"/>
      <c r="O920" s="240"/>
      <c r="P920" s="273">
        <f t="shared" si="30"/>
        <v>0</v>
      </c>
      <c r="Q920" s="240"/>
      <c r="R920" s="146">
        <f t="shared" si="29"/>
        <v>0</v>
      </c>
      <c r="S920" s="240"/>
      <c r="T920" s="270"/>
    </row>
    <row r="921" spans="1:20" x14ac:dyDescent="0.25">
      <c r="A921" s="240"/>
      <c r="B921" s="240"/>
      <c r="C921" s="240"/>
      <c r="D921" s="240"/>
      <c r="E921" s="240"/>
      <c r="F921" s="240"/>
      <c r="G921" s="240"/>
      <c r="H921" s="240"/>
      <c r="I921" s="240"/>
      <c r="J921" s="240"/>
      <c r="K921" s="240"/>
      <c r="L921" s="240"/>
      <c r="M921" s="240"/>
      <c r="N921" s="240"/>
      <c r="O921" s="240"/>
      <c r="P921" s="273">
        <f t="shared" si="30"/>
        <v>0</v>
      </c>
      <c r="Q921" s="240"/>
      <c r="R921" s="146">
        <f t="shared" si="29"/>
        <v>0</v>
      </c>
      <c r="S921" s="240"/>
      <c r="T921" s="270"/>
    </row>
    <row r="922" spans="1:20" x14ac:dyDescent="0.25">
      <c r="A922" s="240"/>
      <c r="B922" s="240"/>
      <c r="C922" s="240"/>
      <c r="D922" s="240"/>
      <c r="E922" s="240"/>
      <c r="F922" s="240"/>
      <c r="G922" s="240"/>
      <c r="H922" s="240"/>
      <c r="I922" s="240"/>
      <c r="J922" s="240"/>
      <c r="K922" s="240"/>
      <c r="L922" s="240"/>
      <c r="M922" s="240"/>
      <c r="N922" s="240"/>
      <c r="O922" s="240"/>
      <c r="P922" s="273">
        <f t="shared" si="30"/>
        <v>0</v>
      </c>
      <c r="Q922" s="240"/>
      <c r="R922" s="146">
        <f t="shared" ref="R922:R985" si="31">P922-Q922</f>
        <v>0</v>
      </c>
      <c r="S922" s="240"/>
      <c r="T922" s="270"/>
    </row>
    <row r="923" spans="1:20" x14ac:dyDescent="0.25">
      <c r="A923" s="240"/>
      <c r="B923" s="240"/>
      <c r="C923" s="240"/>
      <c r="D923" s="240"/>
      <c r="E923" s="240"/>
      <c r="F923" s="240"/>
      <c r="G923" s="240"/>
      <c r="H923" s="240"/>
      <c r="I923" s="240"/>
      <c r="J923" s="240"/>
      <c r="K923" s="240"/>
      <c r="L923" s="240"/>
      <c r="M923" s="240"/>
      <c r="N923" s="240"/>
      <c r="O923" s="240"/>
      <c r="P923" s="273">
        <f t="shared" si="30"/>
        <v>0</v>
      </c>
      <c r="Q923" s="240"/>
      <c r="R923" s="146">
        <f t="shared" si="31"/>
        <v>0</v>
      </c>
      <c r="S923" s="240"/>
      <c r="T923" s="270"/>
    </row>
    <row r="924" spans="1:20" x14ac:dyDescent="0.25">
      <c r="A924" s="240"/>
      <c r="B924" s="240"/>
      <c r="C924" s="240"/>
      <c r="D924" s="240"/>
      <c r="E924" s="240"/>
      <c r="F924" s="240"/>
      <c r="G924" s="240"/>
      <c r="H924" s="240"/>
      <c r="I924" s="240"/>
      <c r="J924" s="240"/>
      <c r="K924" s="240"/>
      <c r="L924" s="240"/>
      <c r="M924" s="240"/>
      <c r="N924" s="240"/>
      <c r="O924" s="240"/>
      <c r="P924" s="273">
        <f t="shared" si="30"/>
        <v>0</v>
      </c>
      <c r="Q924" s="240"/>
      <c r="R924" s="146">
        <f t="shared" si="31"/>
        <v>0</v>
      </c>
      <c r="S924" s="240"/>
      <c r="T924" s="270"/>
    </row>
    <row r="925" spans="1:20" x14ac:dyDescent="0.25">
      <c r="A925" s="240"/>
      <c r="B925" s="240"/>
      <c r="C925" s="240"/>
      <c r="D925" s="240"/>
      <c r="E925" s="240"/>
      <c r="F925" s="240"/>
      <c r="G925" s="240"/>
      <c r="H925" s="240"/>
      <c r="I925" s="240"/>
      <c r="J925" s="240"/>
      <c r="K925" s="240"/>
      <c r="L925" s="240"/>
      <c r="M925" s="240"/>
      <c r="N925" s="240"/>
      <c r="O925" s="240"/>
      <c r="P925" s="273">
        <f t="shared" si="30"/>
        <v>0</v>
      </c>
      <c r="Q925" s="240"/>
      <c r="R925" s="146">
        <f t="shared" si="31"/>
        <v>0</v>
      </c>
      <c r="S925" s="240"/>
      <c r="T925" s="270"/>
    </row>
    <row r="926" spans="1:20" x14ac:dyDescent="0.25">
      <c r="A926" s="240"/>
      <c r="B926" s="240"/>
      <c r="C926" s="240"/>
      <c r="D926" s="240"/>
      <c r="E926" s="240"/>
      <c r="F926" s="240"/>
      <c r="G926" s="240"/>
      <c r="H926" s="240"/>
      <c r="I926" s="240"/>
      <c r="J926" s="240"/>
      <c r="K926" s="240"/>
      <c r="L926" s="240"/>
      <c r="M926" s="240"/>
      <c r="N926" s="240"/>
      <c r="O926" s="240"/>
      <c r="P926" s="273">
        <f t="shared" si="30"/>
        <v>0</v>
      </c>
      <c r="Q926" s="240"/>
      <c r="R926" s="146">
        <f t="shared" si="31"/>
        <v>0</v>
      </c>
      <c r="S926" s="240"/>
      <c r="T926" s="270"/>
    </row>
    <row r="927" spans="1:20" x14ac:dyDescent="0.25">
      <c r="A927" s="240"/>
      <c r="B927" s="240"/>
      <c r="C927" s="240"/>
      <c r="D927" s="240"/>
      <c r="E927" s="240"/>
      <c r="F927" s="240"/>
      <c r="G927" s="240"/>
      <c r="H927" s="240"/>
      <c r="I927" s="240"/>
      <c r="J927" s="240"/>
      <c r="K927" s="240"/>
      <c r="L927" s="240"/>
      <c r="M927" s="240"/>
      <c r="N927" s="240"/>
      <c r="O927" s="240"/>
      <c r="P927" s="273">
        <f t="shared" si="30"/>
        <v>0</v>
      </c>
      <c r="Q927" s="240"/>
      <c r="R927" s="146">
        <f t="shared" si="31"/>
        <v>0</v>
      </c>
      <c r="S927" s="240"/>
      <c r="T927" s="270"/>
    </row>
    <row r="928" spans="1:20" x14ac:dyDescent="0.25">
      <c r="A928" s="240"/>
      <c r="B928" s="240"/>
      <c r="C928" s="240"/>
      <c r="D928" s="240"/>
      <c r="E928" s="240"/>
      <c r="F928" s="240"/>
      <c r="G928" s="240"/>
      <c r="H928" s="240"/>
      <c r="I928" s="240"/>
      <c r="J928" s="240"/>
      <c r="K928" s="240"/>
      <c r="L928" s="240"/>
      <c r="M928" s="240"/>
      <c r="N928" s="240"/>
      <c r="O928" s="240"/>
      <c r="P928" s="273">
        <f t="shared" si="30"/>
        <v>0</v>
      </c>
      <c r="Q928" s="240"/>
      <c r="R928" s="146">
        <f t="shared" si="31"/>
        <v>0</v>
      </c>
      <c r="S928" s="240"/>
      <c r="T928" s="270"/>
    </row>
    <row r="929" spans="1:20" x14ac:dyDescent="0.25">
      <c r="A929" s="240"/>
      <c r="B929" s="240"/>
      <c r="C929" s="240"/>
      <c r="D929" s="240"/>
      <c r="E929" s="240"/>
      <c r="F929" s="240"/>
      <c r="G929" s="240"/>
      <c r="H929" s="240"/>
      <c r="I929" s="240"/>
      <c r="J929" s="240"/>
      <c r="K929" s="240"/>
      <c r="L929" s="240"/>
      <c r="M929" s="240"/>
      <c r="N929" s="240"/>
      <c r="O929" s="240"/>
      <c r="P929" s="273">
        <f t="shared" si="30"/>
        <v>0</v>
      </c>
      <c r="Q929" s="240"/>
      <c r="R929" s="146">
        <f t="shared" si="31"/>
        <v>0</v>
      </c>
      <c r="S929" s="240"/>
      <c r="T929" s="270"/>
    </row>
    <row r="930" spans="1:20" x14ac:dyDescent="0.25">
      <c r="A930" s="240"/>
      <c r="B930" s="240"/>
      <c r="C930" s="240"/>
      <c r="D930" s="240"/>
      <c r="E930" s="240"/>
      <c r="F930" s="240"/>
      <c r="G930" s="240"/>
      <c r="H930" s="240"/>
      <c r="I930" s="240"/>
      <c r="J930" s="240"/>
      <c r="K930" s="240"/>
      <c r="L930" s="240"/>
      <c r="M930" s="240"/>
      <c r="N930" s="240"/>
      <c r="O930" s="240"/>
      <c r="P930" s="273">
        <f t="shared" si="30"/>
        <v>0</v>
      </c>
      <c r="Q930" s="240"/>
      <c r="R930" s="146">
        <f t="shared" si="31"/>
        <v>0</v>
      </c>
      <c r="S930" s="240"/>
      <c r="T930" s="270"/>
    </row>
    <row r="931" spans="1:20" x14ac:dyDescent="0.25">
      <c r="A931" s="240"/>
      <c r="B931" s="240"/>
      <c r="C931" s="240"/>
      <c r="D931" s="240"/>
      <c r="E931" s="240"/>
      <c r="F931" s="240"/>
      <c r="G931" s="240"/>
      <c r="H931" s="240"/>
      <c r="I931" s="240"/>
      <c r="J931" s="240"/>
      <c r="K931" s="240"/>
      <c r="L931" s="240"/>
      <c r="M931" s="240"/>
      <c r="N931" s="240"/>
      <c r="O931" s="240"/>
      <c r="P931" s="273">
        <f t="shared" si="30"/>
        <v>0</v>
      </c>
      <c r="Q931" s="240"/>
      <c r="R931" s="146">
        <f t="shared" si="31"/>
        <v>0</v>
      </c>
      <c r="S931" s="240"/>
      <c r="T931" s="270"/>
    </row>
    <row r="932" spans="1:20" x14ac:dyDescent="0.25">
      <c r="A932" s="240"/>
      <c r="B932" s="240"/>
      <c r="C932" s="240"/>
      <c r="D932" s="240"/>
      <c r="E932" s="240"/>
      <c r="F932" s="240"/>
      <c r="G932" s="240"/>
      <c r="H932" s="240"/>
      <c r="I932" s="240"/>
      <c r="J932" s="240"/>
      <c r="K932" s="240"/>
      <c r="L932" s="240"/>
      <c r="M932" s="240"/>
      <c r="N932" s="240"/>
      <c r="O932" s="240"/>
      <c r="P932" s="273">
        <f t="shared" si="30"/>
        <v>0</v>
      </c>
      <c r="Q932" s="240"/>
      <c r="R932" s="146">
        <f t="shared" si="31"/>
        <v>0</v>
      </c>
      <c r="S932" s="240"/>
      <c r="T932" s="270"/>
    </row>
    <row r="933" spans="1:20" x14ac:dyDescent="0.25">
      <c r="A933" s="240"/>
      <c r="B933" s="240"/>
      <c r="C933" s="240"/>
      <c r="D933" s="240"/>
      <c r="E933" s="240"/>
      <c r="F933" s="240"/>
      <c r="G933" s="240"/>
      <c r="H933" s="240"/>
      <c r="I933" s="240"/>
      <c r="J933" s="240"/>
      <c r="K933" s="240"/>
      <c r="L933" s="240"/>
      <c r="M933" s="240"/>
      <c r="N933" s="240"/>
      <c r="O933" s="240"/>
      <c r="P933" s="273">
        <f t="shared" si="30"/>
        <v>0</v>
      </c>
      <c r="Q933" s="240"/>
      <c r="R933" s="146">
        <f t="shared" si="31"/>
        <v>0</v>
      </c>
      <c r="S933" s="240"/>
      <c r="T933" s="270"/>
    </row>
    <row r="934" spans="1:20" x14ac:dyDescent="0.25">
      <c r="A934" s="240"/>
      <c r="B934" s="240"/>
      <c r="C934" s="240"/>
      <c r="D934" s="240"/>
      <c r="E934" s="240"/>
      <c r="F934" s="240"/>
      <c r="G934" s="240"/>
      <c r="H934" s="240"/>
      <c r="I934" s="240"/>
      <c r="J934" s="240"/>
      <c r="K934" s="240"/>
      <c r="L934" s="240"/>
      <c r="M934" s="240"/>
      <c r="N934" s="240"/>
      <c r="O934" s="240"/>
      <c r="P934" s="273">
        <f t="shared" si="30"/>
        <v>0</v>
      </c>
      <c r="Q934" s="240"/>
      <c r="R934" s="146">
        <f t="shared" si="31"/>
        <v>0</v>
      </c>
      <c r="S934" s="240"/>
      <c r="T934" s="270"/>
    </row>
    <row r="935" spans="1:20" x14ac:dyDescent="0.25">
      <c r="A935" s="240"/>
      <c r="B935" s="240"/>
      <c r="C935" s="240"/>
      <c r="D935" s="240"/>
      <c r="E935" s="240"/>
      <c r="F935" s="240"/>
      <c r="G935" s="240"/>
      <c r="H935" s="240"/>
      <c r="I935" s="240"/>
      <c r="J935" s="240"/>
      <c r="K935" s="240"/>
      <c r="L935" s="240"/>
      <c r="M935" s="240"/>
      <c r="N935" s="240"/>
      <c r="O935" s="240"/>
      <c r="P935" s="273">
        <f t="shared" si="30"/>
        <v>0</v>
      </c>
      <c r="Q935" s="240"/>
      <c r="R935" s="146">
        <f t="shared" si="31"/>
        <v>0</v>
      </c>
      <c r="S935" s="240"/>
      <c r="T935" s="270"/>
    </row>
    <row r="936" spans="1:20" x14ac:dyDescent="0.25">
      <c r="A936" s="240"/>
      <c r="B936" s="240"/>
      <c r="C936" s="240"/>
      <c r="D936" s="240"/>
      <c r="E936" s="240"/>
      <c r="F936" s="240"/>
      <c r="G936" s="240"/>
      <c r="H936" s="240"/>
      <c r="I936" s="240"/>
      <c r="J936" s="240"/>
      <c r="K936" s="240"/>
      <c r="L936" s="240"/>
      <c r="M936" s="240"/>
      <c r="N936" s="240"/>
      <c r="O936" s="240"/>
      <c r="P936" s="273">
        <f t="shared" si="30"/>
        <v>0</v>
      </c>
      <c r="Q936" s="240"/>
      <c r="R936" s="146">
        <f t="shared" si="31"/>
        <v>0</v>
      </c>
      <c r="S936" s="240"/>
      <c r="T936" s="270"/>
    </row>
    <row r="937" spans="1:20" x14ac:dyDescent="0.25">
      <c r="A937" s="240"/>
      <c r="B937" s="240"/>
      <c r="C937" s="240"/>
      <c r="D937" s="240"/>
      <c r="E937" s="240"/>
      <c r="F937" s="240"/>
      <c r="G937" s="240"/>
      <c r="H937" s="240"/>
      <c r="I937" s="240"/>
      <c r="J937" s="240"/>
      <c r="K937" s="240"/>
      <c r="L937" s="240"/>
      <c r="M937" s="240"/>
      <c r="N937" s="240"/>
      <c r="O937" s="240"/>
      <c r="P937" s="273">
        <f t="shared" si="30"/>
        <v>0</v>
      </c>
      <c r="Q937" s="240"/>
      <c r="R937" s="146">
        <f t="shared" si="31"/>
        <v>0</v>
      </c>
      <c r="S937" s="240"/>
      <c r="T937" s="270"/>
    </row>
    <row r="938" spans="1:20" x14ac:dyDescent="0.25">
      <c r="A938" s="240"/>
      <c r="B938" s="240"/>
      <c r="C938" s="240"/>
      <c r="D938" s="240"/>
      <c r="E938" s="240"/>
      <c r="F938" s="240"/>
      <c r="G938" s="240"/>
      <c r="H938" s="240"/>
      <c r="I938" s="240"/>
      <c r="J938" s="240"/>
      <c r="K938" s="240"/>
      <c r="L938" s="240"/>
      <c r="M938" s="240"/>
      <c r="N938" s="240"/>
      <c r="O938" s="240"/>
      <c r="P938" s="273">
        <f t="shared" si="30"/>
        <v>0</v>
      </c>
      <c r="Q938" s="240"/>
      <c r="R938" s="146">
        <f t="shared" si="31"/>
        <v>0</v>
      </c>
      <c r="S938" s="240"/>
      <c r="T938" s="270"/>
    </row>
    <row r="939" spans="1:20" x14ac:dyDescent="0.25">
      <c r="A939" s="240"/>
      <c r="B939" s="240"/>
      <c r="C939" s="240"/>
      <c r="D939" s="240"/>
      <c r="E939" s="240"/>
      <c r="F939" s="240"/>
      <c r="G939" s="240"/>
      <c r="H939" s="240"/>
      <c r="I939" s="240"/>
      <c r="J939" s="240"/>
      <c r="K939" s="240"/>
      <c r="L939" s="240"/>
      <c r="M939" s="240"/>
      <c r="N939" s="240"/>
      <c r="O939" s="240"/>
      <c r="P939" s="273">
        <f t="shared" si="30"/>
        <v>0</v>
      </c>
      <c r="Q939" s="240"/>
      <c r="R939" s="146">
        <f t="shared" si="31"/>
        <v>0</v>
      </c>
      <c r="S939" s="240"/>
      <c r="T939" s="270"/>
    </row>
    <row r="940" spans="1:20" x14ac:dyDescent="0.25">
      <c r="A940" s="240"/>
      <c r="B940" s="240"/>
      <c r="C940" s="240"/>
      <c r="D940" s="240"/>
      <c r="E940" s="240"/>
      <c r="F940" s="240"/>
      <c r="G940" s="240"/>
      <c r="H940" s="240"/>
      <c r="I940" s="240"/>
      <c r="J940" s="240"/>
      <c r="K940" s="240"/>
      <c r="L940" s="240"/>
      <c r="M940" s="240"/>
      <c r="N940" s="240"/>
      <c r="O940" s="240"/>
      <c r="P940" s="273">
        <f t="shared" si="30"/>
        <v>0</v>
      </c>
      <c r="Q940" s="240"/>
      <c r="R940" s="146">
        <f t="shared" si="31"/>
        <v>0</v>
      </c>
      <c r="S940" s="240"/>
      <c r="T940" s="270"/>
    </row>
    <row r="941" spans="1:20" x14ac:dyDescent="0.25">
      <c r="A941" s="240"/>
      <c r="B941" s="240"/>
      <c r="C941" s="240"/>
      <c r="D941" s="240"/>
      <c r="E941" s="240"/>
      <c r="F941" s="240"/>
      <c r="G941" s="240"/>
      <c r="H941" s="240"/>
      <c r="I941" s="240"/>
      <c r="J941" s="240"/>
      <c r="K941" s="240"/>
      <c r="L941" s="240"/>
      <c r="M941" s="240"/>
      <c r="N941" s="240"/>
      <c r="O941" s="240"/>
      <c r="P941" s="273">
        <f t="shared" si="30"/>
        <v>0</v>
      </c>
      <c r="Q941" s="240"/>
      <c r="R941" s="146">
        <f t="shared" si="31"/>
        <v>0</v>
      </c>
      <c r="S941" s="240"/>
      <c r="T941" s="270"/>
    </row>
    <row r="942" spans="1:20" x14ac:dyDescent="0.25">
      <c r="A942" s="240"/>
      <c r="B942" s="240"/>
      <c r="C942" s="240"/>
      <c r="D942" s="240"/>
      <c r="E942" s="240"/>
      <c r="F942" s="240"/>
      <c r="G942" s="240"/>
      <c r="H942" s="240"/>
      <c r="I942" s="240"/>
      <c r="J942" s="240"/>
      <c r="K942" s="240"/>
      <c r="L942" s="240"/>
      <c r="M942" s="240"/>
      <c r="N942" s="240"/>
      <c r="O942" s="240"/>
      <c r="P942" s="273">
        <f t="shared" si="30"/>
        <v>0</v>
      </c>
      <c r="Q942" s="240"/>
      <c r="R942" s="146">
        <f t="shared" si="31"/>
        <v>0</v>
      </c>
      <c r="S942" s="240"/>
      <c r="T942" s="270"/>
    </row>
    <row r="943" spans="1:20" x14ac:dyDescent="0.25">
      <c r="A943" s="240"/>
      <c r="B943" s="240"/>
      <c r="C943" s="240"/>
      <c r="D943" s="240"/>
      <c r="E943" s="240"/>
      <c r="F943" s="240"/>
      <c r="G943" s="240"/>
      <c r="H943" s="240"/>
      <c r="I943" s="240"/>
      <c r="J943" s="240"/>
      <c r="K943" s="240"/>
      <c r="L943" s="240"/>
      <c r="M943" s="240"/>
      <c r="N943" s="240"/>
      <c r="O943" s="240"/>
      <c r="P943" s="273">
        <f t="shared" si="30"/>
        <v>0</v>
      </c>
      <c r="Q943" s="240"/>
      <c r="R943" s="146">
        <f t="shared" si="31"/>
        <v>0</v>
      </c>
      <c r="S943" s="240"/>
      <c r="T943" s="270"/>
    </row>
    <row r="944" spans="1:20" x14ac:dyDescent="0.25">
      <c r="A944" s="240"/>
      <c r="B944" s="240"/>
      <c r="C944" s="240"/>
      <c r="D944" s="240"/>
      <c r="E944" s="240"/>
      <c r="F944" s="240"/>
      <c r="G944" s="240"/>
      <c r="H944" s="240"/>
      <c r="I944" s="240"/>
      <c r="J944" s="240"/>
      <c r="K944" s="240"/>
      <c r="L944" s="240"/>
      <c r="M944" s="240"/>
      <c r="N944" s="240"/>
      <c r="O944" s="240"/>
      <c r="P944" s="273">
        <f t="shared" si="30"/>
        <v>0</v>
      </c>
      <c r="Q944" s="240"/>
      <c r="R944" s="146">
        <f t="shared" si="31"/>
        <v>0</v>
      </c>
      <c r="S944" s="240"/>
      <c r="T944" s="270"/>
    </row>
    <row r="945" spans="1:20" x14ac:dyDescent="0.25">
      <c r="A945" s="240"/>
      <c r="B945" s="240"/>
      <c r="C945" s="240"/>
      <c r="D945" s="240"/>
      <c r="E945" s="240"/>
      <c r="F945" s="240"/>
      <c r="G945" s="240"/>
      <c r="H945" s="240"/>
      <c r="I945" s="240"/>
      <c r="J945" s="240"/>
      <c r="K945" s="240"/>
      <c r="L945" s="240"/>
      <c r="M945" s="240"/>
      <c r="N945" s="240"/>
      <c r="O945" s="240"/>
      <c r="P945" s="273">
        <f t="shared" si="30"/>
        <v>0</v>
      </c>
      <c r="Q945" s="240"/>
      <c r="R945" s="146">
        <f t="shared" si="31"/>
        <v>0</v>
      </c>
      <c r="S945" s="240"/>
      <c r="T945" s="270"/>
    </row>
    <row r="946" spans="1:20" x14ac:dyDescent="0.25">
      <c r="A946" s="240"/>
      <c r="B946" s="240"/>
      <c r="C946" s="240"/>
      <c r="D946" s="240"/>
      <c r="E946" s="240"/>
      <c r="F946" s="240"/>
      <c r="G946" s="240"/>
      <c r="H946" s="240"/>
      <c r="I946" s="240"/>
      <c r="J946" s="240"/>
      <c r="K946" s="240"/>
      <c r="L946" s="240"/>
      <c r="M946" s="240"/>
      <c r="N946" s="240"/>
      <c r="O946" s="240"/>
      <c r="P946" s="273">
        <f t="shared" si="30"/>
        <v>0</v>
      </c>
      <c r="Q946" s="240"/>
      <c r="R946" s="146">
        <f t="shared" si="31"/>
        <v>0</v>
      </c>
      <c r="S946" s="240"/>
      <c r="T946" s="270"/>
    </row>
    <row r="947" spans="1:20" x14ac:dyDescent="0.25">
      <c r="A947" s="240"/>
      <c r="B947" s="240"/>
      <c r="C947" s="240"/>
      <c r="D947" s="240"/>
      <c r="E947" s="240"/>
      <c r="F947" s="240"/>
      <c r="G947" s="240"/>
      <c r="H947" s="240"/>
      <c r="I947" s="240"/>
      <c r="J947" s="240"/>
      <c r="K947" s="240"/>
      <c r="L947" s="240"/>
      <c r="M947" s="240"/>
      <c r="N947" s="240"/>
      <c r="O947" s="240"/>
      <c r="P947" s="273">
        <f t="shared" si="30"/>
        <v>0</v>
      </c>
      <c r="Q947" s="240"/>
      <c r="R947" s="146">
        <f t="shared" si="31"/>
        <v>0</v>
      </c>
      <c r="S947" s="240"/>
      <c r="T947" s="270"/>
    </row>
    <row r="948" spans="1:20" x14ac:dyDescent="0.25">
      <c r="A948" s="240"/>
      <c r="B948" s="240"/>
      <c r="C948" s="240"/>
      <c r="D948" s="240"/>
      <c r="E948" s="240"/>
      <c r="F948" s="240"/>
      <c r="G948" s="240"/>
      <c r="H948" s="240"/>
      <c r="I948" s="240"/>
      <c r="J948" s="240"/>
      <c r="K948" s="240"/>
      <c r="L948" s="240"/>
      <c r="M948" s="240"/>
      <c r="N948" s="240"/>
      <c r="O948" s="240"/>
      <c r="P948" s="273">
        <f t="shared" ref="P948:P1000" si="32">SUM(I948:O948)</f>
        <v>0</v>
      </c>
      <c r="Q948" s="240"/>
      <c r="R948" s="146">
        <f t="shared" si="31"/>
        <v>0</v>
      </c>
      <c r="S948" s="240"/>
      <c r="T948" s="270"/>
    </row>
    <row r="949" spans="1:20" x14ac:dyDescent="0.25">
      <c r="A949" s="240"/>
      <c r="B949" s="240"/>
      <c r="C949" s="240"/>
      <c r="D949" s="240"/>
      <c r="E949" s="240"/>
      <c r="F949" s="240"/>
      <c r="G949" s="240"/>
      <c r="H949" s="240"/>
      <c r="I949" s="240"/>
      <c r="J949" s="240"/>
      <c r="K949" s="240"/>
      <c r="L949" s="240"/>
      <c r="M949" s="240"/>
      <c r="N949" s="240"/>
      <c r="O949" s="240"/>
      <c r="P949" s="273">
        <f t="shared" si="32"/>
        <v>0</v>
      </c>
      <c r="Q949" s="240"/>
      <c r="R949" s="146">
        <f t="shared" si="31"/>
        <v>0</v>
      </c>
      <c r="S949" s="240"/>
      <c r="T949" s="270"/>
    </row>
    <row r="950" spans="1:20" x14ac:dyDescent="0.25">
      <c r="A950" s="240"/>
      <c r="B950" s="240"/>
      <c r="C950" s="240"/>
      <c r="D950" s="240"/>
      <c r="E950" s="240"/>
      <c r="F950" s="240"/>
      <c r="G950" s="240"/>
      <c r="H950" s="240"/>
      <c r="I950" s="240"/>
      <c r="J950" s="240"/>
      <c r="K950" s="240"/>
      <c r="L950" s="240"/>
      <c r="M950" s="240"/>
      <c r="N950" s="240"/>
      <c r="O950" s="240"/>
      <c r="P950" s="273">
        <f t="shared" si="32"/>
        <v>0</v>
      </c>
      <c r="Q950" s="240"/>
      <c r="R950" s="146">
        <f t="shared" si="31"/>
        <v>0</v>
      </c>
      <c r="S950" s="240"/>
      <c r="T950" s="270"/>
    </row>
    <row r="951" spans="1:20" x14ac:dyDescent="0.25">
      <c r="A951" s="240"/>
      <c r="B951" s="240"/>
      <c r="C951" s="240"/>
      <c r="D951" s="240"/>
      <c r="E951" s="240"/>
      <c r="F951" s="240"/>
      <c r="G951" s="240"/>
      <c r="H951" s="240"/>
      <c r="I951" s="240"/>
      <c r="J951" s="240"/>
      <c r="K951" s="240"/>
      <c r="L951" s="240"/>
      <c r="M951" s="240"/>
      <c r="N951" s="240"/>
      <c r="O951" s="240"/>
      <c r="P951" s="273">
        <f t="shared" si="32"/>
        <v>0</v>
      </c>
      <c r="Q951" s="240"/>
      <c r="R951" s="146">
        <f t="shared" si="31"/>
        <v>0</v>
      </c>
      <c r="S951" s="240"/>
      <c r="T951" s="270"/>
    </row>
    <row r="952" spans="1:20" x14ac:dyDescent="0.25">
      <c r="A952" s="240"/>
      <c r="B952" s="240"/>
      <c r="C952" s="240"/>
      <c r="D952" s="240"/>
      <c r="E952" s="240"/>
      <c r="F952" s="240"/>
      <c r="G952" s="240"/>
      <c r="H952" s="240"/>
      <c r="I952" s="240"/>
      <c r="J952" s="240"/>
      <c r="K952" s="240"/>
      <c r="L952" s="240"/>
      <c r="M952" s="240"/>
      <c r="N952" s="240"/>
      <c r="O952" s="240"/>
      <c r="P952" s="273">
        <f t="shared" si="32"/>
        <v>0</v>
      </c>
      <c r="Q952" s="240"/>
      <c r="R952" s="146">
        <f t="shared" si="31"/>
        <v>0</v>
      </c>
      <c r="S952" s="240"/>
      <c r="T952" s="270"/>
    </row>
    <row r="953" spans="1:20" x14ac:dyDescent="0.25">
      <c r="A953" s="240"/>
      <c r="B953" s="240"/>
      <c r="C953" s="240"/>
      <c r="D953" s="240"/>
      <c r="E953" s="240"/>
      <c r="F953" s="240"/>
      <c r="G953" s="240"/>
      <c r="H953" s="240"/>
      <c r="I953" s="240"/>
      <c r="J953" s="240"/>
      <c r="K953" s="240"/>
      <c r="L953" s="240"/>
      <c r="M953" s="240"/>
      <c r="N953" s="240"/>
      <c r="O953" s="240"/>
      <c r="P953" s="273">
        <f t="shared" si="32"/>
        <v>0</v>
      </c>
      <c r="Q953" s="240"/>
      <c r="R953" s="146">
        <f t="shared" si="31"/>
        <v>0</v>
      </c>
      <c r="S953" s="240"/>
      <c r="T953" s="270"/>
    </row>
    <row r="954" spans="1:20" x14ac:dyDescent="0.25">
      <c r="A954" s="240"/>
      <c r="B954" s="240"/>
      <c r="C954" s="240"/>
      <c r="D954" s="240"/>
      <c r="E954" s="240"/>
      <c r="F954" s="240"/>
      <c r="G954" s="240"/>
      <c r="H954" s="240"/>
      <c r="I954" s="240"/>
      <c r="J954" s="240"/>
      <c r="K954" s="240"/>
      <c r="L954" s="240"/>
      <c r="M954" s="240"/>
      <c r="N954" s="240"/>
      <c r="O954" s="240"/>
      <c r="P954" s="273">
        <f t="shared" si="32"/>
        <v>0</v>
      </c>
      <c r="Q954" s="240"/>
      <c r="R954" s="146">
        <f t="shared" si="31"/>
        <v>0</v>
      </c>
      <c r="S954" s="240"/>
      <c r="T954" s="270"/>
    </row>
    <row r="955" spans="1:20" x14ac:dyDescent="0.25">
      <c r="A955" s="240"/>
      <c r="B955" s="240"/>
      <c r="C955" s="240"/>
      <c r="D955" s="240"/>
      <c r="E955" s="240"/>
      <c r="F955" s="240"/>
      <c r="G955" s="240"/>
      <c r="H955" s="240"/>
      <c r="I955" s="240"/>
      <c r="J955" s="240"/>
      <c r="K955" s="240"/>
      <c r="L955" s="240"/>
      <c r="M955" s="240"/>
      <c r="N955" s="240"/>
      <c r="O955" s="240"/>
      <c r="P955" s="273">
        <f t="shared" si="32"/>
        <v>0</v>
      </c>
      <c r="Q955" s="240"/>
      <c r="R955" s="146">
        <f t="shared" si="31"/>
        <v>0</v>
      </c>
      <c r="S955" s="240"/>
      <c r="T955" s="270"/>
    </row>
    <row r="956" spans="1:20" x14ac:dyDescent="0.25">
      <c r="A956" s="240"/>
      <c r="B956" s="240"/>
      <c r="C956" s="240"/>
      <c r="D956" s="240"/>
      <c r="E956" s="240"/>
      <c r="F956" s="240"/>
      <c r="G956" s="240"/>
      <c r="H956" s="240"/>
      <c r="I956" s="240"/>
      <c r="J956" s="240"/>
      <c r="K956" s="240"/>
      <c r="L956" s="240"/>
      <c r="M956" s="240"/>
      <c r="N956" s="240"/>
      <c r="O956" s="240"/>
      <c r="P956" s="273">
        <f t="shared" si="32"/>
        <v>0</v>
      </c>
      <c r="Q956" s="240"/>
      <c r="R956" s="146">
        <f t="shared" si="31"/>
        <v>0</v>
      </c>
      <c r="S956" s="240"/>
      <c r="T956" s="270"/>
    </row>
    <row r="957" spans="1:20" x14ac:dyDescent="0.25">
      <c r="A957" s="240"/>
      <c r="B957" s="240"/>
      <c r="C957" s="240"/>
      <c r="D957" s="240"/>
      <c r="E957" s="240"/>
      <c r="F957" s="240"/>
      <c r="G957" s="240"/>
      <c r="H957" s="240"/>
      <c r="I957" s="240"/>
      <c r="J957" s="240"/>
      <c r="K957" s="240"/>
      <c r="L957" s="240"/>
      <c r="M957" s="240"/>
      <c r="N957" s="240"/>
      <c r="O957" s="240"/>
      <c r="P957" s="273">
        <f t="shared" si="32"/>
        <v>0</v>
      </c>
      <c r="Q957" s="240"/>
      <c r="R957" s="146">
        <f t="shared" si="31"/>
        <v>0</v>
      </c>
      <c r="S957" s="240"/>
      <c r="T957" s="270"/>
    </row>
    <row r="958" spans="1:20" x14ac:dyDescent="0.25">
      <c r="A958" s="240"/>
      <c r="B958" s="240"/>
      <c r="C958" s="240"/>
      <c r="D958" s="240"/>
      <c r="E958" s="240"/>
      <c r="F958" s="240"/>
      <c r="G958" s="240"/>
      <c r="H958" s="240"/>
      <c r="I958" s="240"/>
      <c r="J958" s="240"/>
      <c r="K958" s="240"/>
      <c r="L958" s="240"/>
      <c r="M958" s="240"/>
      <c r="N958" s="240"/>
      <c r="O958" s="240"/>
      <c r="P958" s="273">
        <f t="shared" si="32"/>
        <v>0</v>
      </c>
      <c r="Q958" s="240"/>
      <c r="R958" s="146">
        <f t="shared" si="31"/>
        <v>0</v>
      </c>
      <c r="S958" s="240"/>
      <c r="T958" s="270"/>
    </row>
    <row r="959" spans="1:20" x14ac:dyDescent="0.25">
      <c r="A959" s="240"/>
      <c r="B959" s="240"/>
      <c r="C959" s="240"/>
      <c r="D959" s="240"/>
      <c r="E959" s="240"/>
      <c r="F959" s="240"/>
      <c r="G959" s="240"/>
      <c r="H959" s="240"/>
      <c r="I959" s="240"/>
      <c r="J959" s="240"/>
      <c r="K959" s="240"/>
      <c r="L959" s="240"/>
      <c r="M959" s="240"/>
      <c r="N959" s="240"/>
      <c r="O959" s="240"/>
      <c r="P959" s="273">
        <f t="shared" si="32"/>
        <v>0</v>
      </c>
      <c r="Q959" s="240"/>
      <c r="R959" s="146">
        <f t="shared" si="31"/>
        <v>0</v>
      </c>
      <c r="S959" s="240"/>
      <c r="T959" s="270"/>
    </row>
    <row r="960" spans="1:20" x14ac:dyDescent="0.25">
      <c r="A960" s="240"/>
      <c r="B960" s="240"/>
      <c r="C960" s="240"/>
      <c r="D960" s="240"/>
      <c r="E960" s="240"/>
      <c r="F960" s="240"/>
      <c r="G960" s="240"/>
      <c r="H960" s="240"/>
      <c r="I960" s="240"/>
      <c r="J960" s="240"/>
      <c r="K960" s="240"/>
      <c r="L960" s="240"/>
      <c r="M960" s="240"/>
      <c r="N960" s="240"/>
      <c r="O960" s="240"/>
      <c r="P960" s="273">
        <f t="shared" si="32"/>
        <v>0</v>
      </c>
      <c r="Q960" s="240"/>
      <c r="R960" s="146">
        <f t="shared" si="31"/>
        <v>0</v>
      </c>
      <c r="S960" s="240"/>
      <c r="T960" s="270"/>
    </row>
    <row r="961" spans="1:20" x14ac:dyDescent="0.25">
      <c r="A961" s="240"/>
      <c r="B961" s="240"/>
      <c r="C961" s="240"/>
      <c r="D961" s="240"/>
      <c r="E961" s="240"/>
      <c r="F961" s="240"/>
      <c r="G961" s="240"/>
      <c r="H961" s="240"/>
      <c r="I961" s="240"/>
      <c r="J961" s="240"/>
      <c r="K961" s="240"/>
      <c r="L961" s="240"/>
      <c r="M961" s="240"/>
      <c r="N961" s="240"/>
      <c r="O961" s="240"/>
      <c r="P961" s="273">
        <f t="shared" si="32"/>
        <v>0</v>
      </c>
      <c r="Q961" s="240"/>
      <c r="R961" s="146">
        <f t="shared" si="31"/>
        <v>0</v>
      </c>
      <c r="S961" s="240"/>
      <c r="T961" s="270"/>
    </row>
    <row r="962" spans="1:20" x14ac:dyDescent="0.25">
      <c r="A962" s="240"/>
      <c r="B962" s="240"/>
      <c r="C962" s="240"/>
      <c r="D962" s="240"/>
      <c r="E962" s="240"/>
      <c r="F962" s="240"/>
      <c r="G962" s="240"/>
      <c r="H962" s="240"/>
      <c r="I962" s="240"/>
      <c r="J962" s="240"/>
      <c r="K962" s="240"/>
      <c r="L962" s="240"/>
      <c r="M962" s="240"/>
      <c r="N962" s="240"/>
      <c r="O962" s="240"/>
      <c r="P962" s="273">
        <f t="shared" si="32"/>
        <v>0</v>
      </c>
      <c r="Q962" s="240"/>
      <c r="R962" s="146">
        <f t="shared" si="31"/>
        <v>0</v>
      </c>
      <c r="S962" s="240"/>
      <c r="T962" s="270"/>
    </row>
    <row r="963" spans="1:20" x14ac:dyDescent="0.25">
      <c r="A963" s="240"/>
      <c r="B963" s="240"/>
      <c r="C963" s="240"/>
      <c r="D963" s="240"/>
      <c r="E963" s="240"/>
      <c r="F963" s="240"/>
      <c r="G963" s="240"/>
      <c r="H963" s="240"/>
      <c r="I963" s="240"/>
      <c r="J963" s="240"/>
      <c r="K963" s="240"/>
      <c r="L963" s="240"/>
      <c r="M963" s="240"/>
      <c r="N963" s="240"/>
      <c r="O963" s="240"/>
      <c r="P963" s="273">
        <f t="shared" si="32"/>
        <v>0</v>
      </c>
      <c r="Q963" s="240"/>
      <c r="R963" s="146">
        <f t="shared" si="31"/>
        <v>0</v>
      </c>
      <c r="S963" s="240"/>
      <c r="T963" s="270"/>
    </row>
    <row r="964" spans="1:20" x14ac:dyDescent="0.25">
      <c r="A964" s="240"/>
      <c r="B964" s="240"/>
      <c r="C964" s="240"/>
      <c r="D964" s="240"/>
      <c r="E964" s="240"/>
      <c r="F964" s="240"/>
      <c r="G964" s="240"/>
      <c r="H964" s="240"/>
      <c r="I964" s="240"/>
      <c r="J964" s="240"/>
      <c r="K964" s="240"/>
      <c r="L964" s="240"/>
      <c r="M964" s="240"/>
      <c r="N964" s="240"/>
      <c r="O964" s="240"/>
      <c r="P964" s="273">
        <f t="shared" si="32"/>
        <v>0</v>
      </c>
      <c r="Q964" s="240"/>
      <c r="R964" s="146">
        <f t="shared" si="31"/>
        <v>0</v>
      </c>
      <c r="S964" s="240"/>
      <c r="T964" s="270"/>
    </row>
    <row r="965" spans="1:20" x14ac:dyDescent="0.25">
      <c r="A965" s="240"/>
      <c r="B965" s="240"/>
      <c r="C965" s="240"/>
      <c r="D965" s="240"/>
      <c r="E965" s="240"/>
      <c r="F965" s="240"/>
      <c r="G965" s="240"/>
      <c r="H965" s="240"/>
      <c r="I965" s="240"/>
      <c r="J965" s="240"/>
      <c r="K965" s="240"/>
      <c r="L965" s="240"/>
      <c r="M965" s="240"/>
      <c r="N965" s="240"/>
      <c r="O965" s="240"/>
      <c r="P965" s="273">
        <f t="shared" si="32"/>
        <v>0</v>
      </c>
      <c r="Q965" s="240"/>
      <c r="R965" s="146">
        <f t="shared" si="31"/>
        <v>0</v>
      </c>
      <c r="S965" s="240"/>
      <c r="T965" s="270"/>
    </row>
    <row r="966" spans="1:20" x14ac:dyDescent="0.25">
      <c r="A966" s="240"/>
      <c r="B966" s="240"/>
      <c r="C966" s="240"/>
      <c r="D966" s="240"/>
      <c r="E966" s="240"/>
      <c r="F966" s="240"/>
      <c r="G966" s="240"/>
      <c r="H966" s="240"/>
      <c r="I966" s="240"/>
      <c r="J966" s="240"/>
      <c r="K966" s="240"/>
      <c r="L966" s="240"/>
      <c r="M966" s="240"/>
      <c r="N966" s="240"/>
      <c r="O966" s="240"/>
      <c r="P966" s="273">
        <f t="shared" si="32"/>
        <v>0</v>
      </c>
      <c r="Q966" s="240"/>
      <c r="R966" s="146">
        <f t="shared" si="31"/>
        <v>0</v>
      </c>
      <c r="S966" s="240"/>
      <c r="T966" s="270"/>
    </row>
    <row r="967" spans="1:20" x14ac:dyDescent="0.25">
      <c r="A967" s="240"/>
      <c r="B967" s="240"/>
      <c r="C967" s="240"/>
      <c r="D967" s="240"/>
      <c r="E967" s="240"/>
      <c r="F967" s="240"/>
      <c r="G967" s="240"/>
      <c r="H967" s="240"/>
      <c r="I967" s="240"/>
      <c r="J967" s="240"/>
      <c r="K967" s="240"/>
      <c r="L967" s="240"/>
      <c r="M967" s="240"/>
      <c r="N967" s="240"/>
      <c r="O967" s="240"/>
      <c r="P967" s="273">
        <f t="shared" si="32"/>
        <v>0</v>
      </c>
      <c r="Q967" s="240"/>
      <c r="R967" s="146">
        <f t="shared" si="31"/>
        <v>0</v>
      </c>
      <c r="S967" s="240"/>
      <c r="T967" s="270"/>
    </row>
    <row r="968" spans="1:20" x14ac:dyDescent="0.25">
      <c r="A968" s="240"/>
      <c r="B968" s="240"/>
      <c r="C968" s="240"/>
      <c r="D968" s="240"/>
      <c r="E968" s="240"/>
      <c r="F968" s="240"/>
      <c r="G968" s="240"/>
      <c r="H968" s="240"/>
      <c r="I968" s="240"/>
      <c r="J968" s="240"/>
      <c r="K968" s="240"/>
      <c r="L968" s="240"/>
      <c r="M968" s="240"/>
      <c r="N968" s="240"/>
      <c r="O968" s="240"/>
      <c r="P968" s="273">
        <f t="shared" si="32"/>
        <v>0</v>
      </c>
      <c r="Q968" s="240"/>
      <c r="R968" s="146">
        <f t="shared" si="31"/>
        <v>0</v>
      </c>
      <c r="S968" s="240"/>
      <c r="T968" s="270"/>
    </row>
    <row r="969" spans="1:20" x14ac:dyDescent="0.25">
      <c r="A969" s="240"/>
      <c r="B969" s="240"/>
      <c r="C969" s="240"/>
      <c r="D969" s="240"/>
      <c r="E969" s="240"/>
      <c r="F969" s="240"/>
      <c r="G969" s="240"/>
      <c r="H969" s="240"/>
      <c r="I969" s="240"/>
      <c r="J969" s="240"/>
      <c r="K969" s="240"/>
      <c r="L969" s="240"/>
      <c r="M969" s="240"/>
      <c r="N969" s="240"/>
      <c r="O969" s="240"/>
      <c r="P969" s="273">
        <f t="shared" si="32"/>
        <v>0</v>
      </c>
      <c r="Q969" s="240"/>
      <c r="R969" s="146">
        <f t="shared" si="31"/>
        <v>0</v>
      </c>
      <c r="S969" s="240"/>
      <c r="T969" s="270"/>
    </row>
    <row r="970" spans="1:20" x14ac:dyDescent="0.25">
      <c r="A970" s="240"/>
      <c r="B970" s="240"/>
      <c r="C970" s="240"/>
      <c r="D970" s="240"/>
      <c r="E970" s="240"/>
      <c r="F970" s="240"/>
      <c r="G970" s="240"/>
      <c r="H970" s="240"/>
      <c r="I970" s="240"/>
      <c r="J970" s="240"/>
      <c r="K970" s="240"/>
      <c r="L970" s="240"/>
      <c r="M970" s="240"/>
      <c r="N970" s="240"/>
      <c r="O970" s="240"/>
      <c r="P970" s="273">
        <f t="shared" si="32"/>
        <v>0</v>
      </c>
      <c r="Q970" s="240"/>
      <c r="R970" s="146">
        <f t="shared" si="31"/>
        <v>0</v>
      </c>
      <c r="S970" s="240"/>
      <c r="T970" s="270"/>
    </row>
    <row r="971" spans="1:20" x14ac:dyDescent="0.25">
      <c r="A971" s="240"/>
      <c r="B971" s="240"/>
      <c r="C971" s="240"/>
      <c r="D971" s="240"/>
      <c r="E971" s="240"/>
      <c r="F971" s="240"/>
      <c r="G971" s="240"/>
      <c r="H971" s="240"/>
      <c r="I971" s="240"/>
      <c r="J971" s="240"/>
      <c r="K971" s="240"/>
      <c r="L971" s="240"/>
      <c r="M971" s="240"/>
      <c r="N971" s="240"/>
      <c r="O971" s="240"/>
      <c r="P971" s="273">
        <f t="shared" si="32"/>
        <v>0</v>
      </c>
      <c r="Q971" s="240"/>
      <c r="R971" s="146">
        <f t="shared" si="31"/>
        <v>0</v>
      </c>
      <c r="S971" s="240"/>
      <c r="T971" s="270"/>
    </row>
    <row r="972" spans="1:20" x14ac:dyDescent="0.25">
      <c r="A972" s="240"/>
      <c r="B972" s="240"/>
      <c r="C972" s="240"/>
      <c r="D972" s="240"/>
      <c r="E972" s="240"/>
      <c r="F972" s="240"/>
      <c r="G972" s="240"/>
      <c r="H972" s="240"/>
      <c r="I972" s="240"/>
      <c r="J972" s="240"/>
      <c r="K972" s="240"/>
      <c r="L972" s="240"/>
      <c r="M972" s="240"/>
      <c r="N972" s="240"/>
      <c r="O972" s="240"/>
      <c r="P972" s="273">
        <f t="shared" si="32"/>
        <v>0</v>
      </c>
      <c r="Q972" s="240"/>
      <c r="R972" s="146">
        <f t="shared" si="31"/>
        <v>0</v>
      </c>
      <c r="S972" s="240"/>
      <c r="T972" s="270"/>
    </row>
    <row r="973" spans="1:20" x14ac:dyDescent="0.25">
      <c r="A973" s="240"/>
      <c r="B973" s="240"/>
      <c r="C973" s="240"/>
      <c r="D973" s="240"/>
      <c r="E973" s="240"/>
      <c r="F973" s="240"/>
      <c r="G973" s="240"/>
      <c r="H973" s="240"/>
      <c r="I973" s="240"/>
      <c r="J973" s="240"/>
      <c r="K973" s="240"/>
      <c r="L973" s="240"/>
      <c r="M973" s="240"/>
      <c r="N973" s="240"/>
      <c r="O973" s="240"/>
      <c r="P973" s="273">
        <f t="shared" si="32"/>
        <v>0</v>
      </c>
      <c r="Q973" s="240"/>
      <c r="R973" s="146">
        <f t="shared" si="31"/>
        <v>0</v>
      </c>
      <c r="S973" s="240"/>
      <c r="T973" s="270"/>
    </row>
    <row r="974" spans="1:20" x14ac:dyDescent="0.25">
      <c r="A974" s="240"/>
      <c r="B974" s="240"/>
      <c r="C974" s="240"/>
      <c r="D974" s="240"/>
      <c r="E974" s="240"/>
      <c r="F974" s="240"/>
      <c r="G974" s="240"/>
      <c r="H974" s="240"/>
      <c r="I974" s="240"/>
      <c r="J974" s="240"/>
      <c r="K974" s="240"/>
      <c r="L974" s="240"/>
      <c r="M974" s="240"/>
      <c r="N974" s="240"/>
      <c r="O974" s="240"/>
      <c r="P974" s="273">
        <f t="shared" si="32"/>
        <v>0</v>
      </c>
      <c r="Q974" s="240"/>
      <c r="R974" s="146">
        <f t="shared" si="31"/>
        <v>0</v>
      </c>
      <c r="S974" s="240"/>
      <c r="T974" s="270"/>
    </row>
    <row r="975" spans="1:20" x14ac:dyDescent="0.25">
      <c r="A975" s="240"/>
      <c r="B975" s="240"/>
      <c r="C975" s="240"/>
      <c r="D975" s="240"/>
      <c r="E975" s="240"/>
      <c r="F975" s="240"/>
      <c r="G975" s="240"/>
      <c r="H975" s="240"/>
      <c r="I975" s="240"/>
      <c r="J975" s="240"/>
      <c r="K975" s="240"/>
      <c r="L975" s="240"/>
      <c r="M975" s="240"/>
      <c r="N975" s="240"/>
      <c r="O975" s="240"/>
      <c r="P975" s="273">
        <f t="shared" si="32"/>
        <v>0</v>
      </c>
      <c r="Q975" s="240"/>
      <c r="R975" s="146">
        <f t="shared" si="31"/>
        <v>0</v>
      </c>
      <c r="S975" s="240"/>
      <c r="T975" s="270"/>
    </row>
    <row r="976" spans="1:20" x14ac:dyDescent="0.25">
      <c r="A976" s="240"/>
      <c r="B976" s="240"/>
      <c r="C976" s="240"/>
      <c r="D976" s="240"/>
      <c r="E976" s="240"/>
      <c r="F976" s="240"/>
      <c r="G976" s="240"/>
      <c r="H976" s="240"/>
      <c r="I976" s="240"/>
      <c r="J976" s="240"/>
      <c r="K976" s="240"/>
      <c r="L976" s="240"/>
      <c r="M976" s="240"/>
      <c r="N976" s="240"/>
      <c r="O976" s="240"/>
      <c r="P976" s="273">
        <f t="shared" si="32"/>
        <v>0</v>
      </c>
      <c r="Q976" s="240"/>
      <c r="R976" s="146">
        <f t="shared" si="31"/>
        <v>0</v>
      </c>
      <c r="S976" s="240"/>
      <c r="T976" s="270"/>
    </row>
    <row r="977" spans="1:20" x14ac:dyDescent="0.25">
      <c r="A977" s="240"/>
      <c r="B977" s="240"/>
      <c r="C977" s="240"/>
      <c r="D977" s="240"/>
      <c r="E977" s="240"/>
      <c r="F977" s="240"/>
      <c r="G977" s="240"/>
      <c r="H977" s="240"/>
      <c r="I977" s="240"/>
      <c r="J977" s="240"/>
      <c r="K977" s="240"/>
      <c r="L977" s="240"/>
      <c r="M977" s="240"/>
      <c r="N977" s="240"/>
      <c r="O977" s="240"/>
      <c r="P977" s="273">
        <f t="shared" si="32"/>
        <v>0</v>
      </c>
      <c r="Q977" s="240"/>
      <c r="R977" s="146">
        <f t="shared" si="31"/>
        <v>0</v>
      </c>
      <c r="S977" s="240"/>
      <c r="T977" s="270"/>
    </row>
    <row r="978" spans="1:20" x14ac:dyDescent="0.25">
      <c r="A978" s="240"/>
      <c r="B978" s="240"/>
      <c r="C978" s="240"/>
      <c r="D978" s="240"/>
      <c r="E978" s="240"/>
      <c r="F978" s="240"/>
      <c r="G978" s="240"/>
      <c r="H978" s="240"/>
      <c r="I978" s="240"/>
      <c r="J978" s="240"/>
      <c r="K978" s="240"/>
      <c r="L978" s="240"/>
      <c r="M978" s="240"/>
      <c r="N978" s="240"/>
      <c r="O978" s="240"/>
      <c r="P978" s="273">
        <f t="shared" si="32"/>
        <v>0</v>
      </c>
      <c r="Q978" s="240"/>
      <c r="R978" s="146">
        <f t="shared" si="31"/>
        <v>0</v>
      </c>
      <c r="S978" s="240"/>
      <c r="T978" s="270"/>
    </row>
    <row r="979" spans="1:20" x14ac:dyDescent="0.25">
      <c r="A979" s="240"/>
      <c r="B979" s="240"/>
      <c r="C979" s="240"/>
      <c r="D979" s="240"/>
      <c r="E979" s="240"/>
      <c r="F979" s="240"/>
      <c r="G979" s="240"/>
      <c r="H979" s="240"/>
      <c r="I979" s="240"/>
      <c r="J979" s="240"/>
      <c r="K979" s="240"/>
      <c r="L979" s="240"/>
      <c r="M979" s="240"/>
      <c r="N979" s="240"/>
      <c r="O979" s="240"/>
      <c r="P979" s="273">
        <f t="shared" si="32"/>
        <v>0</v>
      </c>
      <c r="Q979" s="240"/>
      <c r="R979" s="146">
        <f t="shared" si="31"/>
        <v>0</v>
      </c>
      <c r="S979" s="240"/>
      <c r="T979" s="270"/>
    </row>
    <row r="980" spans="1:20" x14ac:dyDescent="0.25">
      <c r="A980" s="240"/>
      <c r="B980" s="240"/>
      <c r="C980" s="240"/>
      <c r="D980" s="240"/>
      <c r="E980" s="240"/>
      <c r="F980" s="240"/>
      <c r="G980" s="240"/>
      <c r="H980" s="240"/>
      <c r="I980" s="240"/>
      <c r="J980" s="240"/>
      <c r="K980" s="240"/>
      <c r="L980" s="240"/>
      <c r="M980" s="240"/>
      <c r="N980" s="240"/>
      <c r="O980" s="240"/>
      <c r="P980" s="273">
        <f t="shared" si="32"/>
        <v>0</v>
      </c>
      <c r="Q980" s="240"/>
      <c r="R980" s="146">
        <f t="shared" si="31"/>
        <v>0</v>
      </c>
      <c r="S980" s="240"/>
      <c r="T980" s="270"/>
    </row>
    <row r="981" spans="1:20" x14ac:dyDescent="0.25">
      <c r="A981" s="240"/>
      <c r="B981" s="240"/>
      <c r="C981" s="240"/>
      <c r="D981" s="240"/>
      <c r="E981" s="240"/>
      <c r="F981" s="240"/>
      <c r="G981" s="240"/>
      <c r="H981" s="240"/>
      <c r="I981" s="240"/>
      <c r="J981" s="240"/>
      <c r="K981" s="240"/>
      <c r="L981" s="240"/>
      <c r="M981" s="240"/>
      <c r="N981" s="240"/>
      <c r="O981" s="240"/>
      <c r="P981" s="273">
        <f t="shared" si="32"/>
        <v>0</v>
      </c>
      <c r="Q981" s="240"/>
      <c r="R981" s="146">
        <f t="shared" si="31"/>
        <v>0</v>
      </c>
      <c r="S981" s="240"/>
      <c r="T981" s="270"/>
    </row>
    <row r="982" spans="1:20" x14ac:dyDescent="0.25">
      <c r="A982" s="240"/>
      <c r="B982" s="240"/>
      <c r="C982" s="240"/>
      <c r="D982" s="240"/>
      <c r="E982" s="240"/>
      <c r="F982" s="240"/>
      <c r="G982" s="240"/>
      <c r="H982" s="240"/>
      <c r="I982" s="240"/>
      <c r="J982" s="240"/>
      <c r="K982" s="240"/>
      <c r="L982" s="240"/>
      <c r="M982" s="240"/>
      <c r="N982" s="240"/>
      <c r="O982" s="240"/>
      <c r="P982" s="273">
        <f t="shared" si="32"/>
        <v>0</v>
      </c>
      <c r="Q982" s="240"/>
      <c r="R982" s="146">
        <f t="shared" si="31"/>
        <v>0</v>
      </c>
      <c r="S982" s="240"/>
      <c r="T982" s="270"/>
    </row>
    <row r="983" spans="1:20" x14ac:dyDescent="0.25">
      <c r="A983" s="240"/>
      <c r="B983" s="240"/>
      <c r="C983" s="240"/>
      <c r="D983" s="240"/>
      <c r="E983" s="240"/>
      <c r="F983" s="240"/>
      <c r="G983" s="240"/>
      <c r="H983" s="240"/>
      <c r="I983" s="240"/>
      <c r="J983" s="240"/>
      <c r="K983" s="240"/>
      <c r="L983" s="240"/>
      <c r="M983" s="240"/>
      <c r="N983" s="240"/>
      <c r="O983" s="240"/>
      <c r="P983" s="273">
        <f t="shared" si="32"/>
        <v>0</v>
      </c>
      <c r="Q983" s="240"/>
      <c r="R983" s="146">
        <f t="shared" si="31"/>
        <v>0</v>
      </c>
      <c r="S983" s="240"/>
      <c r="T983" s="270"/>
    </row>
    <row r="984" spans="1:20" x14ac:dyDescent="0.25">
      <c r="A984" s="240"/>
      <c r="B984" s="240"/>
      <c r="C984" s="240"/>
      <c r="D984" s="240"/>
      <c r="E984" s="240"/>
      <c r="F984" s="240"/>
      <c r="G984" s="240"/>
      <c r="H984" s="240"/>
      <c r="I984" s="240"/>
      <c r="J984" s="240"/>
      <c r="K984" s="240"/>
      <c r="L984" s="240"/>
      <c r="M984" s="240"/>
      <c r="N984" s="240"/>
      <c r="O984" s="240"/>
      <c r="P984" s="273">
        <f t="shared" si="32"/>
        <v>0</v>
      </c>
      <c r="Q984" s="240"/>
      <c r="R984" s="146">
        <f t="shared" si="31"/>
        <v>0</v>
      </c>
      <c r="S984" s="240"/>
      <c r="T984" s="270"/>
    </row>
    <row r="985" spans="1:20" x14ac:dyDescent="0.25">
      <c r="A985" s="240"/>
      <c r="B985" s="240"/>
      <c r="C985" s="240"/>
      <c r="D985" s="240"/>
      <c r="E985" s="240"/>
      <c r="F985" s="240"/>
      <c r="G985" s="240"/>
      <c r="H985" s="240"/>
      <c r="I985" s="240"/>
      <c r="J985" s="240"/>
      <c r="K985" s="240"/>
      <c r="L985" s="240"/>
      <c r="M985" s="240"/>
      <c r="N985" s="240"/>
      <c r="O985" s="240"/>
      <c r="P985" s="273">
        <f t="shared" si="32"/>
        <v>0</v>
      </c>
      <c r="Q985" s="240"/>
      <c r="R985" s="146">
        <f t="shared" si="31"/>
        <v>0</v>
      </c>
      <c r="S985" s="240"/>
      <c r="T985" s="270"/>
    </row>
    <row r="986" spans="1:20" x14ac:dyDescent="0.25">
      <c r="A986" s="240"/>
      <c r="B986" s="240"/>
      <c r="C986" s="240"/>
      <c r="D986" s="240"/>
      <c r="E986" s="240"/>
      <c r="F986" s="240"/>
      <c r="G986" s="240"/>
      <c r="H986" s="240"/>
      <c r="I986" s="240"/>
      <c r="J986" s="240"/>
      <c r="K986" s="240"/>
      <c r="L986" s="240"/>
      <c r="M986" s="240"/>
      <c r="N986" s="240"/>
      <c r="O986" s="240"/>
      <c r="P986" s="273">
        <f t="shared" si="32"/>
        <v>0</v>
      </c>
      <c r="Q986" s="240"/>
      <c r="R986" s="146">
        <f t="shared" ref="R986:R1000" si="33">P986-Q986</f>
        <v>0</v>
      </c>
      <c r="S986" s="240"/>
      <c r="T986" s="270"/>
    </row>
    <row r="987" spans="1:20" x14ac:dyDescent="0.25">
      <c r="A987" s="240"/>
      <c r="B987" s="240"/>
      <c r="C987" s="240"/>
      <c r="D987" s="240"/>
      <c r="E987" s="240"/>
      <c r="F987" s="240"/>
      <c r="G987" s="240"/>
      <c r="H987" s="240"/>
      <c r="I987" s="240"/>
      <c r="J987" s="240"/>
      <c r="K987" s="240"/>
      <c r="L987" s="240"/>
      <c r="M987" s="240"/>
      <c r="N987" s="240"/>
      <c r="O987" s="240"/>
      <c r="P987" s="273">
        <f t="shared" si="32"/>
        <v>0</v>
      </c>
      <c r="Q987" s="240"/>
      <c r="R987" s="146">
        <f t="shared" si="33"/>
        <v>0</v>
      </c>
      <c r="S987" s="240"/>
      <c r="T987" s="270"/>
    </row>
    <row r="988" spans="1:20" x14ac:dyDescent="0.25">
      <c r="A988" s="240"/>
      <c r="B988" s="240"/>
      <c r="C988" s="240"/>
      <c r="D988" s="240"/>
      <c r="E988" s="240"/>
      <c r="F988" s="240"/>
      <c r="G988" s="240"/>
      <c r="H988" s="240"/>
      <c r="I988" s="240"/>
      <c r="J988" s="240"/>
      <c r="K988" s="240"/>
      <c r="L988" s="240"/>
      <c r="M988" s="240"/>
      <c r="N988" s="240"/>
      <c r="O988" s="240"/>
      <c r="P988" s="273">
        <f t="shared" si="32"/>
        <v>0</v>
      </c>
      <c r="Q988" s="240"/>
      <c r="R988" s="146">
        <f t="shared" si="33"/>
        <v>0</v>
      </c>
      <c r="S988" s="240"/>
      <c r="T988" s="270"/>
    </row>
    <row r="989" spans="1:20" x14ac:dyDescent="0.25">
      <c r="A989" s="240"/>
      <c r="B989" s="240"/>
      <c r="C989" s="240"/>
      <c r="D989" s="240"/>
      <c r="E989" s="240"/>
      <c r="F989" s="240"/>
      <c r="G989" s="240"/>
      <c r="H989" s="240"/>
      <c r="I989" s="240"/>
      <c r="J989" s="240"/>
      <c r="K989" s="240"/>
      <c r="L989" s="240"/>
      <c r="M989" s="240"/>
      <c r="N989" s="240"/>
      <c r="O989" s="240"/>
      <c r="P989" s="273">
        <f t="shared" si="32"/>
        <v>0</v>
      </c>
      <c r="Q989" s="240"/>
      <c r="R989" s="146">
        <f t="shared" si="33"/>
        <v>0</v>
      </c>
      <c r="S989" s="240"/>
      <c r="T989" s="270"/>
    </row>
    <row r="990" spans="1:20" x14ac:dyDescent="0.25">
      <c r="A990" s="240"/>
      <c r="B990" s="240"/>
      <c r="C990" s="240"/>
      <c r="D990" s="240"/>
      <c r="E990" s="240"/>
      <c r="F990" s="240"/>
      <c r="G990" s="240"/>
      <c r="H990" s="240"/>
      <c r="I990" s="240"/>
      <c r="J990" s="240"/>
      <c r="K990" s="240"/>
      <c r="L990" s="240"/>
      <c r="M990" s="240"/>
      <c r="N990" s="240"/>
      <c r="O990" s="240"/>
      <c r="P990" s="273">
        <f t="shared" si="32"/>
        <v>0</v>
      </c>
      <c r="Q990" s="240"/>
      <c r="R990" s="146">
        <f t="shared" si="33"/>
        <v>0</v>
      </c>
      <c r="S990" s="240"/>
      <c r="T990" s="270"/>
    </row>
    <row r="991" spans="1:20" x14ac:dyDescent="0.25">
      <c r="A991" s="240"/>
      <c r="B991" s="240"/>
      <c r="C991" s="240"/>
      <c r="D991" s="240"/>
      <c r="E991" s="240"/>
      <c r="F991" s="240"/>
      <c r="G991" s="240"/>
      <c r="H991" s="240"/>
      <c r="I991" s="240"/>
      <c r="J991" s="240"/>
      <c r="K991" s="240"/>
      <c r="L991" s="240"/>
      <c r="M991" s="240"/>
      <c r="N991" s="240"/>
      <c r="O991" s="240"/>
      <c r="P991" s="273">
        <f t="shared" si="32"/>
        <v>0</v>
      </c>
      <c r="Q991" s="240"/>
      <c r="R991" s="146">
        <f t="shared" si="33"/>
        <v>0</v>
      </c>
      <c r="S991" s="240"/>
      <c r="T991" s="270"/>
    </row>
    <row r="992" spans="1:20" x14ac:dyDescent="0.25">
      <c r="A992" s="240"/>
      <c r="B992" s="240"/>
      <c r="C992" s="240"/>
      <c r="D992" s="240"/>
      <c r="E992" s="240"/>
      <c r="F992" s="240"/>
      <c r="G992" s="240"/>
      <c r="H992" s="240"/>
      <c r="I992" s="240"/>
      <c r="J992" s="240"/>
      <c r="K992" s="240"/>
      <c r="L992" s="240"/>
      <c r="M992" s="240"/>
      <c r="N992" s="240"/>
      <c r="O992" s="240"/>
      <c r="P992" s="273">
        <f t="shared" si="32"/>
        <v>0</v>
      </c>
      <c r="Q992" s="240"/>
      <c r="R992" s="146">
        <f t="shared" si="33"/>
        <v>0</v>
      </c>
      <c r="S992" s="240"/>
      <c r="T992" s="270"/>
    </row>
    <row r="993" spans="1:20" x14ac:dyDescent="0.25">
      <c r="A993" s="240"/>
      <c r="B993" s="240"/>
      <c r="C993" s="240"/>
      <c r="D993" s="240"/>
      <c r="E993" s="240"/>
      <c r="F993" s="240"/>
      <c r="G993" s="240"/>
      <c r="H993" s="240"/>
      <c r="I993" s="240"/>
      <c r="J993" s="240"/>
      <c r="K993" s="240"/>
      <c r="L993" s="240"/>
      <c r="M993" s="240"/>
      <c r="N993" s="240"/>
      <c r="O993" s="240"/>
      <c r="P993" s="273">
        <f t="shared" si="32"/>
        <v>0</v>
      </c>
      <c r="Q993" s="240"/>
      <c r="R993" s="146">
        <f t="shared" si="33"/>
        <v>0</v>
      </c>
      <c r="S993" s="240"/>
      <c r="T993" s="270"/>
    </row>
    <row r="994" spans="1:20" x14ac:dyDescent="0.25">
      <c r="A994" s="240"/>
      <c r="B994" s="240"/>
      <c r="C994" s="240"/>
      <c r="D994" s="240"/>
      <c r="E994" s="240"/>
      <c r="F994" s="240"/>
      <c r="G994" s="240"/>
      <c r="H994" s="240"/>
      <c r="I994" s="240"/>
      <c r="J994" s="240"/>
      <c r="K994" s="240"/>
      <c r="L994" s="240"/>
      <c r="M994" s="240"/>
      <c r="N994" s="240"/>
      <c r="O994" s="240"/>
      <c r="P994" s="273">
        <f t="shared" si="32"/>
        <v>0</v>
      </c>
      <c r="Q994" s="240"/>
      <c r="R994" s="146">
        <f t="shared" si="33"/>
        <v>0</v>
      </c>
      <c r="S994" s="240"/>
      <c r="T994" s="270"/>
    </row>
    <row r="995" spans="1:20" x14ac:dyDescent="0.25">
      <c r="A995" s="240"/>
      <c r="B995" s="240"/>
      <c r="C995" s="240"/>
      <c r="D995" s="240"/>
      <c r="E995" s="240"/>
      <c r="F995" s="240"/>
      <c r="G995" s="240"/>
      <c r="H995" s="240"/>
      <c r="I995" s="240"/>
      <c r="J995" s="240"/>
      <c r="K995" s="240"/>
      <c r="L995" s="240"/>
      <c r="M995" s="240"/>
      <c r="N995" s="240"/>
      <c r="O995" s="240"/>
      <c r="P995" s="273">
        <f t="shared" si="32"/>
        <v>0</v>
      </c>
      <c r="Q995" s="240"/>
      <c r="R995" s="146">
        <f t="shared" si="33"/>
        <v>0</v>
      </c>
      <c r="S995" s="240"/>
      <c r="T995" s="270"/>
    </row>
    <row r="996" spans="1:20" x14ac:dyDescent="0.25">
      <c r="A996" s="240"/>
      <c r="B996" s="240"/>
      <c r="C996" s="240"/>
      <c r="D996" s="240"/>
      <c r="E996" s="240"/>
      <c r="F996" s="240"/>
      <c r="G996" s="240"/>
      <c r="H996" s="240"/>
      <c r="I996" s="240"/>
      <c r="J996" s="240"/>
      <c r="K996" s="240"/>
      <c r="L996" s="240"/>
      <c r="M996" s="240"/>
      <c r="N996" s="240"/>
      <c r="O996" s="240"/>
      <c r="P996" s="273">
        <f t="shared" si="32"/>
        <v>0</v>
      </c>
      <c r="Q996" s="240"/>
      <c r="R996" s="146">
        <f t="shared" si="33"/>
        <v>0</v>
      </c>
      <c r="S996" s="240"/>
      <c r="T996" s="270"/>
    </row>
    <row r="997" spans="1:20" x14ac:dyDescent="0.25">
      <c r="A997" s="240"/>
      <c r="B997" s="240"/>
      <c r="C997" s="240"/>
      <c r="D997" s="240"/>
      <c r="E997" s="240"/>
      <c r="F997" s="240"/>
      <c r="G997" s="240"/>
      <c r="H997" s="240"/>
      <c r="I997" s="240"/>
      <c r="J997" s="240"/>
      <c r="K997" s="240"/>
      <c r="L997" s="240"/>
      <c r="M997" s="240"/>
      <c r="N997" s="240"/>
      <c r="O997" s="240"/>
      <c r="P997" s="273">
        <f t="shared" si="32"/>
        <v>0</v>
      </c>
      <c r="Q997" s="240"/>
      <c r="R997" s="146">
        <f t="shared" si="33"/>
        <v>0</v>
      </c>
      <c r="S997" s="240"/>
      <c r="T997" s="270"/>
    </row>
    <row r="998" spans="1:20" x14ac:dyDescent="0.25">
      <c r="A998" s="240"/>
      <c r="B998" s="240"/>
      <c r="C998" s="240"/>
      <c r="D998" s="240"/>
      <c r="E998" s="240"/>
      <c r="F998" s="240"/>
      <c r="G998" s="240"/>
      <c r="H998" s="240"/>
      <c r="I998" s="240"/>
      <c r="J998" s="240"/>
      <c r="K998" s="240"/>
      <c r="L998" s="240"/>
      <c r="M998" s="240"/>
      <c r="N998" s="240"/>
      <c r="O998" s="240"/>
      <c r="P998" s="273">
        <f t="shared" si="32"/>
        <v>0</v>
      </c>
      <c r="Q998" s="240"/>
      <c r="R998" s="146">
        <f t="shared" si="33"/>
        <v>0</v>
      </c>
      <c r="S998" s="240"/>
      <c r="T998" s="270"/>
    </row>
    <row r="999" spans="1:20" x14ac:dyDescent="0.25">
      <c r="A999" s="240"/>
      <c r="B999" s="240"/>
      <c r="C999" s="240"/>
      <c r="D999" s="240"/>
      <c r="E999" s="240"/>
      <c r="F999" s="240"/>
      <c r="G999" s="240"/>
      <c r="H999" s="240"/>
      <c r="I999" s="240"/>
      <c r="J999" s="240"/>
      <c r="K999" s="240"/>
      <c r="L999" s="240"/>
      <c r="M999" s="240"/>
      <c r="N999" s="240"/>
      <c r="O999" s="240"/>
      <c r="P999" s="273">
        <f t="shared" si="32"/>
        <v>0</v>
      </c>
      <c r="Q999" s="240"/>
      <c r="R999" s="146">
        <f t="shared" si="33"/>
        <v>0</v>
      </c>
      <c r="S999" s="240"/>
      <c r="T999" s="270"/>
    </row>
    <row r="1000" spans="1:20" x14ac:dyDescent="0.25">
      <c r="A1000" s="240"/>
      <c r="B1000" s="240"/>
      <c r="C1000" s="240"/>
      <c r="D1000" s="240"/>
      <c r="E1000" s="240"/>
      <c r="F1000" s="240"/>
      <c r="G1000" s="240"/>
      <c r="H1000" s="240"/>
      <c r="I1000" s="240"/>
      <c r="J1000" s="240"/>
      <c r="K1000" s="240"/>
      <c r="L1000" s="240"/>
      <c r="M1000" s="240"/>
      <c r="N1000" s="240"/>
      <c r="O1000" s="240"/>
      <c r="P1000" s="273">
        <f t="shared" si="32"/>
        <v>0</v>
      </c>
      <c r="Q1000" s="240"/>
      <c r="R1000" s="146">
        <f t="shared" si="33"/>
        <v>0</v>
      </c>
      <c r="S1000" s="240"/>
      <c r="T1000" s="270"/>
    </row>
    <row r="1001" spans="1:20" s="16" customFormat="1" x14ac:dyDescent="0.25"/>
    <row r="1002" spans="1:20" s="16" customFormat="1" x14ac:dyDescent="0.25"/>
    <row r="1003" spans="1:20" s="16" customFormat="1" x14ac:dyDescent="0.25"/>
    <row r="1004" spans="1:20" s="16" customFormat="1" x14ac:dyDescent="0.25"/>
    <row r="1005" spans="1:20" s="16" customFormat="1" x14ac:dyDescent="0.25"/>
    <row r="1006" spans="1:20" s="16" customFormat="1" x14ac:dyDescent="0.25"/>
    <row r="1007" spans="1:20" s="16" customFormat="1" x14ac:dyDescent="0.25"/>
    <row r="1008" spans="1:20" s="16" customFormat="1" x14ac:dyDescent="0.25"/>
    <row r="1009" s="16" customFormat="1" x14ac:dyDescent="0.25"/>
    <row r="1010" s="16" customFormat="1" x14ac:dyDescent="0.25"/>
    <row r="1011" s="16" customFormat="1" x14ac:dyDescent="0.25"/>
  </sheetData>
  <sheetProtection algorithmName="SHA-512" hashValue="EfmZM+6ihrFQLxbS6PPg0X2I+GlUh6zBTrXCMx87HFxnhTXpf1XzsqA779Jhdv83uAfqUKw/XpEYBEk2Ay414w==" saltValue="AzTllYdiRAGdwf4BAiiyeQ==" spinCount="100000" sheet="1" objects="1" scenarios="1"/>
  <mergeCells count="12">
    <mergeCell ref="I10:O10"/>
    <mergeCell ref="A10:E10"/>
    <mergeCell ref="A9:E9"/>
    <mergeCell ref="F9:G9"/>
    <mergeCell ref="I9:P9"/>
    <mergeCell ref="A8:T8"/>
    <mergeCell ref="A7:T7"/>
    <mergeCell ref="L4:O4"/>
    <mergeCell ref="L5:O5"/>
    <mergeCell ref="A1:T1"/>
    <mergeCell ref="A2:T2"/>
    <mergeCell ref="A3:T3"/>
  </mergeCells>
  <dataValidations count="11">
    <dataValidation type="list" allowBlank="1" showInputMessage="1" showErrorMessage="1" sqref="G1:G3 G13:G29 G31:G1048576" xr:uid="{00000000-0002-0000-0100-000000000000}">
      <formula1>"R,O"</formula1>
    </dataValidation>
    <dataValidation type="list" allowBlank="1" showInputMessage="1" showErrorMessage="1" sqref="F1:F3 F13:F1048576" xr:uid="{00000000-0002-0000-0100-000001000000}">
      <formula1>"SFA,SFD,2 to 4,5+,ADU,MH"</formula1>
    </dataValidation>
    <dataValidation type="date" allowBlank="1" showInputMessage="1" showErrorMessage="1" sqref="H4:H6 H9:H12" xr:uid="{00000000-0002-0000-0100-000002000000}">
      <formula1>18264</formula1>
      <formula2>54789</formula2>
    </dataValidation>
    <dataValidation type="whole" allowBlank="1" showInputMessage="1" showErrorMessage="1" error="Please enter a number greater than 0" sqref="M6:O6 I14:J1048576 L5:L6 I4:K6 I10:O11 K13:N1048576 O13:O29 O31:O1048576" xr:uid="{00000000-0002-0000-0100-000003000000}">
      <formula1>0</formula1>
      <formula2>30000</formula2>
    </dataValidation>
    <dataValidation type="whole" allowBlank="1" showInputMessage="1" showErrorMessage="1" sqref="Q13:Q1048576 Q9:Q11 Q4:Q6" xr:uid="{00000000-0002-0000-0100-000004000000}">
      <formula1>0</formula1>
      <formula2>20000</formula2>
    </dataValidation>
    <dataValidation type="list" allowBlank="1" showInputMessage="1" showErrorMessage="1" error="Please enter &quot;No&quot;,&quot;Yes-But no action taken&quot;, &quot;Yes-Approved&quot; , &quot;Yes-Denied&quot;  " sqref="S13 S14:S1048576 S1:S3" xr:uid="{00000000-0002-0000-0100-000005000000}">
      <formula1>"No,Yes-But no action taken,Yes-Approved,Yes-Denied"</formula1>
    </dataValidation>
    <dataValidation type="custom" errorStyle="information" allowBlank="1" showInputMessage="1" showErrorMessage="1" error="Please enter the number of proposed units in section five." sqref="P13 P20:P1000" xr:uid="{00000000-0002-0000-0100-000006000000}">
      <formula1>C13 &lt;&gt; ""</formula1>
    </dataValidation>
    <dataValidation type="date" allowBlank="1" showInputMessage="1" showErrorMessage="1" error="Please enter a date" sqref="H13:H14 H16:H29 H31:H1048576" xr:uid="{00000000-0002-0000-0100-000007000000}">
      <formula1>18264</formula1>
      <formula2>54789</formula2>
    </dataValidation>
    <dataValidation type="whole" allowBlank="1" showInputMessage="1" showErrorMessage="1" error="Please enter a number greater than 0." sqref="I13:J13" xr:uid="{00000000-0002-0000-0100-000008000000}">
      <formula1>0</formula1>
      <formula2>30000</formula2>
    </dataValidation>
    <dataValidation allowBlank="1" showInputMessage="1" sqref="L4:O4" xr:uid="{00000000-0002-0000-0100-000009000000}"/>
    <dataValidation allowBlank="1" showInputMessage="1" showErrorMessage="1" error="Please enter &quot;No&quot;,&quot;Yes-But no action taken&quot;, &quot;Yes-Approved&quot; , &quot;Yes-Denied&quot;  " sqref="S12 S4:S6 S11 S9 S10" xr:uid="{00000000-0002-0000-0100-00000A000000}"/>
  </dataValidations>
  <printOptions horizontalCentered="1"/>
  <pageMargins left="0.7" right="0.7" top="0.75" bottom="0.75" header="0.3" footer="0.3"/>
  <pageSetup paperSize="17"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EB1000"/>
  <sheetViews>
    <sheetView showZeros="0" showWhiteSpace="0" zoomScale="90" zoomScaleNormal="90" zoomScaleSheetLayoutView="50" zoomScalePageLayoutView="70" workbookViewId="0">
      <pane xSplit="4" ySplit="12" topLeftCell="AK13" activePane="bottomRight" state="frozen"/>
      <selection pane="topRight" activeCell="E1" sqref="E1"/>
      <selection pane="bottomLeft" activeCell="A13" sqref="A13"/>
      <selection pane="bottomRight" activeCell="AN17" sqref="AN17"/>
    </sheetView>
  </sheetViews>
  <sheetFormatPr defaultColWidth="0" defaultRowHeight="13.8" x14ac:dyDescent="0.25"/>
  <cols>
    <col min="1" max="1" width="18.33203125" style="217" customWidth="1"/>
    <col min="2" max="2" width="19.88671875" style="217" bestFit="1" customWidth="1"/>
    <col min="3" max="3" width="19.109375" style="217" customWidth="1"/>
    <col min="4" max="4" width="18" style="217" customWidth="1"/>
    <col min="5" max="5" width="17.6640625" style="217" customWidth="1"/>
    <col min="6" max="6" width="13.109375" style="217" customWidth="1"/>
    <col min="7" max="12" width="12.6640625" style="217" customWidth="1"/>
    <col min="13" max="13" width="14.88671875" style="217" customWidth="1"/>
    <col min="14" max="14" width="14.44140625" style="217" customWidth="1"/>
    <col min="15" max="15" width="16.33203125" style="217" customWidth="1"/>
    <col min="16" max="16" width="17" style="217" customWidth="1"/>
    <col min="17" max="21" width="12.6640625" style="217" customWidth="1"/>
    <col min="22" max="22" width="14.88671875" style="217" customWidth="1"/>
    <col min="23" max="23" width="14.44140625" style="217" customWidth="1"/>
    <col min="24" max="24" width="17.6640625" style="217" customWidth="1"/>
    <col min="25" max="25" width="19.109375" style="217" customWidth="1"/>
    <col min="26" max="30" width="12.6640625" style="217" customWidth="1"/>
    <col min="31" max="31" width="14.88671875" style="217" customWidth="1"/>
    <col min="32" max="32" width="14.44140625" style="217" customWidth="1"/>
    <col min="33" max="33" width="21.44140625" style="217" customWidth="1"/>
    <col min="34" max="34" width="15.33203125" style="217" bestFit="1" customWidth="1"/>
    <col min="35" max="35" width="15.33203125" style="222" customWidth="1"/>
    <col min="36" max="36" width="18.44140625" style="217" customWidth="1"/>
    <col min="37" max="37" width="16.33203125" style="217" customWidth="1"/>
    <col min="38" max="38" width="21.44140625" style="217" customWidth="1"/>
    <col min="39" max="39" width="18.44140625" style="217" customWidth="1"/>
    <col min="40" max="40" width="28.44140625" style="217" customWidth="1"/>
    <col min="41" max="41" width="22.44140625" style="217" customWidth="1"/>
    <col min="42" max="42" width="11.88671875" style="217" customWidth="1"/>
    <col min="43" max="43" width="13.109375" style="217" customWidth="1"/>
    <col min="44" max="44" width="11.88671875" style="221" customWidth="1"/>
    <col min="45" max="45" width="20.109375" style="222" customWidth="1"/>
    <col min="46" max="46" width="27.44140625" style="217" customWidth="1"/>
    <col min="47" max="16384" width="9.109375" style="217" hidden="1"/>
  </cols>
  <sheetData>
    <row r="1" spans="1:46" ht="21" x14ac:dyDescent="0.4">
      <c r="B1" s="88"/>
      <c r="C1" s="88"/>
      <c r="D1" s="88"/>
      <c r="E1" s="88"/>
      <c r="F1" s="88"/>
      <c r="G1" s="88"/>
      <c r="H1" s="103"/>
      <c r="I1" s="103"/>
      <c r="J1" s="104" t="s">
        <v>8</v>
      </c>
      <c r="K1" s="103"/>
      <c r="L1" s="103"/>
      <c r="M1" s="103"/>
      <c r="N1" s="103"/>
      <c r="O1" s="88"/>
      <c r="P1" s="88"/>
      <c r="Q1" s="88"/>
      <c r="R1" s="88"/>
      <c r="S1" s="88"/>
      <c r="T1" s="88"/>
      <c r="U1" s="88"/>
      <c r="V1" s="88"/>
      <c r="W1" s="88"/>
      <c r="X1" s="88"/>
      <c r="Y1" s="88"/>
      <c r="Z1" s="88"/>
      <c r="AA1" s="88"/>
      <c r="AB1" s="88"/>
      <c r="AC1" s="88"/>
      <c r="AD1" s="88"/>
      <c r="AE1" s="88"/>
      <c r="AF1" s="88"/>
      <c r="AG1" s="88"/>
      <c r="AH1" s="88"/>
      <c r="AI1" s="98"/>
      <c r="AJ1" s="88"/>
    </row>
    <row r="2" spans="1:46" ht="20.399999999999999" x14ac:dyDescent="0.35">
      <c r="B2" s="182"/>
      <c r="C2" s="182"/>
      <c r="D2" s="182"/>
      <c r="E2" s="182"/>
      <c r="F2" s="182"/>
      <c r="G2" s="182"/>
      <c r="H2" s="105"/>
      <c r="J2" s="106" t="s">
        <v>9</v>
      </c>
      <c r="K2" s="105"/>
      <c r="L2" s="105"/>
      <c r="M2" s="182"/>
      <c r="N2" s="182"/>
      <c r="O2" s="182"/>
      <c r="P2" s="182"/>
      <c r="Q2" s="182"/>
      <c r="R2" s="182"/>
      <c r="S2" s="182"/>
      <c r="T2" s="182"/>
      <c r="U2" s="182"/>
      <c r="V2" s="182"/>
      <c r="W2" s="182"/>
      <c r="X2" s="182"/>
      <c r="Y2" s="182"/>
      <c r="Z2" s="182"/>
      <c r="AA2" s="182"/>
      <c r="AB2" s="182"/>
      <c r="AC2" s="182"/>
      <c r="AD2" s="182"/>
      <c r="AE2" s="182"/>
      <c r="AF2" s="182"/>
      <c r="AG2" s="182"/>
      <c r="AH2" s="182"/>
      <c r="AI2" s="99"/>
      <c r="AJ2" s="182"/>
    </row>
    <row r="3" spans="1:46" ht="15.75" customHeight="1" x14ac:dyDescent="0.25">
      <c r="B3" s="178"/>
      <c r="C3" s="178"/>
      <c r="D3" s="178"/>
      <c r="E3" s="178"/>
      <c r="F3" s="178"/>
      <c r="G3" s="178"/>
      <c r="H3" s="178"/>
      <c r="I3" s="178"/>
      <c r="J3" s="178" t="s">
        <v>1375</v>
      </c>
      <c r="K3" s="178"/>
      <c r="L3" s="178"/>
      <c r="M3" s="178"/>
      <c r="N3" s="178"/>
      <c r="O3" s="178"/>
      <c r="P3" s="178"/>
      <c r="Q3" s="178"/>
      <c r="R3" s="178"/>
      <c r="S3" s="178"/>
      <c r="T3" s="178"/>
      <c r="U3" s="178"/>
      <c r="V3" s="178"/>
      <c r="W3" s="178"/>
      <c r="X3" s="178"/>
      <c r="Y3" s="178"/>
      <c r="Z3" s="178"/>
      <c r="AA3" s="178"/>
      <c r="AB3" s="178"/>
      <c r="AC3" s="178"/>
      <c r="AD3" s="178"/>
      <c r="AE3" s="178"/>
      <c r="AF3" s="178"/>
      <c r="AG3" s="178"/>
      <c r="AH3" s="178"/>
      <c r="AI3" s="100"/>
      <c r="AJ3" s="178"/>
    </row>
    <row r="4" spans="1:46" s="2" customFormat="1" ht="13.2" x14ac:dyDescent="0.25">
      <c r="A4" s="258" t="s">
        <v>10</v>
      </c>
      <c r="B4" s="203" t="str">
        <f>'Start Here'!B4:D4</f>
        <v>Manteca</v>
      </c>
      <c r="C4" s="259"/>
      <c r="L4" s="347" t="s">
        <v>1374</v>
      </c>
      <c r="M4" s="348"/>
      <c r="N4" s="348"/>
      <c r="O4" s="349"/>
      <c r="AI4" s="69"/>
      <c r="AR4" s="93"/>
      <c r="AS4" s="69"/>
    </row>
    <row r="5" spans="1:46" s="2" customFormat="1" x14ac:dyDescent="0.25">
      <c r="A5" s="258" t="s">
        <v>36</v>
      </c>
      <c r="B5" s="202">
        <f>'Start Here'!B5</f>
        <v>2018</v>
      </c>
      <c r="C5" s="260" t="s">
        <v>52</v>
      </c>
      <c r="D5" s="9"/>
      <c r="L5" s="71" t="s">
        <v>106</v>
      </c>
      <c r="M5" s="223"/>
      <c r="N5" s="223"/>
      <c r="O5" s="224"/>
      <c r="AI5" s="69"/>
      <c r="AR5" s="93"/>
      <c r="AS5" s="69"/>
    </row>
    <row r="6" spans="1:46" ht="8.4" customHeight="1" x14ac:dyDescent="0.25"/>
    <row r="7" spans="1:46" s="198" customFormat="1" ht="19.5" customHeight="1" x14ac:dyDescent="0.3">
      <c r="A7" s="254"/>
      <c r="B7" s="190"/>
      <c r="C7" s="190"/>
      <c r="D7" s="190"/>
      <c r="E7" s="190"/>
      <c r="F7" s="190"/>
      <c r="G7" s="190"/>
      <c r="H7" s="190"/>
      <c r="I7" s="190"/>
      <c r="J7" s="199" t="s">
        <v>12</v>
      </c>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01"/>
      <c r="AJ7" s="190"/>
      <c r="AK7" s="190"/>
      <c r="AL7" s="190"/>
      <c r="AM7" s="190"/>
      <c r="AN7" s="190"/>
      <c r="AO7" s="190"/>
      <c r="AP7" s="190"/>
      <c r="AQ7" s="190"/>
      <c r="AR7" s="190"/>
      <c r="AS7" s="191"/>
      <c r="AT7" s="217"/>
    </row>
    <row r="8" spans="1:46" s="6" customFormat="1" ht="15.6" x14ac:dyDescent="0.3">
      <c r="A8" s="193"/>
      <c r="B8" s="194"/>
      <c r="C8" s="194"/>
      <c r="D8" s="194"/>
      <c r="E8" s="194"/>
      <c r="F8" s="194"/>
      <c r="G8" s="194"/>
      <c r="H8" s="194"/>
      <c r="I8" s="194"/>
      <c r="J8" s="195" t="s">
        <v>1294</v>
      </c>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6"/>
      <c r="AJ8" s="194"/>
      <c r="AK8" s="194"/>
      <c r="AL8" s="194"/>
      <c r="AM8" s="194"/>
      <c r="AN8" s="194"/>
      <c r="AO8" s="194"/>
      <c r="AP8" s="194"/>
      <c r="AQ8" s="194"/>
      <c r="AR8" s="194"/>
      <c r="AS8" s="197"/>
      <c r="AT8" s="217"/>
    </row>
    <row r="9" spans="1:46" s="70" customFormat="1" ht="46.8" x14ac:dyDescent="0.3">
      <c r="A9" s="360" t="s">
        <v>43</v>
      </c>
      <c r="B9" s="363"/>
      <c r="C9" s="363"/>
      <c r="D9" s="363"/>
      <c r="E9" s="364"/>
      <c r="F9" s="360" t="s">
        <v>112</v>
      </c>
      <c r="G9" s="364"/>
      <c r="H9" s="360" t="s">
        <v>1295</v>
      </c>
      <c r="I9" s="363"/>
      <c r="J9" s="363"/>
      <c r="K9" s="363"/>
      <c r="L9" s="363"/>
      <c r="M9" s="363"/>
      <c r="N9" s="363"/>
      <c r="O9" s="364"/>
      <c r="P9" s="225"/>
      <c r="Q9" s="360" t="s">
        <v>68</v>
      </c>
      <c r="R9" s="363"/>
      <c r="S9" s="363"/>
      <c r="T9" s="363"/>
      <c r="U9" s="363"/>
      <c r="V9" s="363"/>
      <c r="W9" s="364"/>
      <c r="X9" s="225"/>
      <c r="Y9" s="225"/>
      <c r="Z9" s="360" t="s">
        <v>69</v>
      </c>
      <c r="AA9" s="363"/>
      <c r="AB9" s="363"/>
      <c r="AC9" s="363"/>
      <c r="AD9" s="363"/>
      <c r="AE9" s="363"/>
      <c r="AF9" s="363"/>
      <c r="AG9" s="363"/>
      <c r="AH9" s="364"/>
      <c r="AI9" s="226"/>
      <c r="AJ9" s="192" t="s">
        <v>113</v>
      </c>
      <c r="AK9" s="192" t="s">
        <v>114</v>
      </c>
      <c r="AL9" s="360" t="s">
        <v>6</v>
      </c>
      <c r="AM9" s="364"/>
      <c r="AN9" s="192" t="s">
        <v>7</v>
      </c>
      <c r="AO9" s="192" t="s">
        <v>115</v>
      </c>
      <c r="AP9" s="360" t="s">
        <v>118</v>
      </c>
      <c r="AQ9" s="363"/>
      <c r="AR9" s="364"/>
      <c r="AS9" s="72" t="s">
        <v>58</v>
      </c>
    </row>
    <row r="10" spans="1:46" s="10" customFormat="1" x14ac:dyDescent="0.3">
      <c r="A10" s="356">
        <v>1</v>
      </c>
      <c r="B10" s="357"/>
      <c r="C10" s="357"/>
      <c r="D10" s="357"/>
      <c r="E10" s="365"/>
      <c r="F10" s="179">
        <v>2</v>
      </c>
      <c r="G10" s="179">
        <v>3</v>
      </c>
      <c r="H10" s="188">
        <v>4</v>
      </c>
      <c r="I10" s="227"/>
      <c r="J10" s="227"/>
      <c r="K10" s="227"/>
      <c r="L10" s="227"/>
      <c r="M10" s="227"/>
      <c r="N10" s="228"/>
      <c r="O10" s="179">
        <v>5</v>
      </c>
      <c r="P10" s="179">
        <v>6</v>
      </c>
      <c r="Q10" s="188">
        <v>7</v>
      </c>
      <c r="R10" s="189"/>
      <c r="S10" s="189"/>
      <c r="T10" s="189"/>
      <c r="U10" s="189"/>
      <c r="V10" s="189"/>
      <c r="W10" s="96"/>
      <c r="X10" s="179">
        <v>8</v>
      </c>
      <c r="Y10" s="179">
        <v>9</v>
      </c>
      <c r="Z10" s="188">
        <v>10</v>
      </c>
      <c r="AA10" s="189"/>
      <c r="AB10" s="189"/>
      <c r="AC10" s="189"/>
      <c r="AD10" s="189"/>
      <c r="AE10" s="189"/>
      <c r="AF10" s="96"/>
      <c r="AG10" s="179">
        <v>11</v>
      </c>
      <c r="AH10" s="179">
        <v>12</v>
      </c>
      <c r="AI10" s="102">
        <v>13</v>
      </c>
      <c r="AJ10" s="179">
        <v>14</v>
      </c>
      <c r="AK10" s="179">
        <v>15</v>
      </c>
      <c r="AL10" s="179">
        <v>16</v>
      </c>
      <c r="AM10" s="179">
        <v>17</v>
      </c>
      <c r="AN10" s="13">
        <v>18</v>
      </c>
      <c r="AO10" s="13">
        <v>19</v>
      </c>
      <c r="AP10" s="97"/>
      <c r="AQ10" s="229">
        <v>20</v>
      </c>
      <c r="AR10" s="228"/>
      <c r="AS10" s="73">
        <v>21</v>
      </c>
    </row>
    <row r="11" spans="1:46" s="10" customFormat="1" ht="93" thickBot="1" x14ac:dyDescent="0.35">
      <c r="A11" s="64" t="s">
        <v>132</v>
      </c>
      <c r="B11" s="64" t="s">
        <v>59</v>
      </c>
      <c r="C11" s="64" t="s">
        <v>2</v>
      </c>
      <c r="D11" s="64" t="s">
        <v>133</v>
      </c>
      <c r="E11" s="64" t="s">
        <v>1292</v>
      </c>
      <c r="F11" s="64" t="s">
        <v>1293</v>
      </c>
      <c r="G11" s="64" t="s">
        <v>3</v>
      </c>
      <c r="H11" s="66" t="s">
        <v>94</v>
      </c>
      <c r="I11" s="66" t="s">
        <v>95</v>
      </c>
      <c r="J11" s="66" t="s">
        <v>96</v>
      </c>
      <c r="K11" s="66" t="s">
        <v>97</v>
      </c>
      <c r="L11" s="66" t="s">
        <v>98</v>
      </c>
      <c r="M11" s="66" t="s">
        <v>99</v>
      </c>
      <c r="N11" s="66" t="s">
        <v>4</v>
      </c>
      <c r="O11" s="66" t="s">
        <v>1366</v>
      </c>
      <c r="P11" s="66" t="s">
        <v>66</v>
      </c>
      <c r="Q11" s="67" t="s">
        <v>94</v>
      </c>
      <c r="R11" s="67" t="s">
        <v>95</v>
      </c>
      <c r="S11" s="67" t="s">
        <v>96</v>
      </c>
      <c r="T11" s="67" t="s">
        <v>97</v>
      </c>
      <c r="U11" s="67" t="s">
        <v>98</v>
      </c>
      <c r="V11" s="67" t="s">
        <v>99</v>
      </c>
      <c r="W11" s="67" t="s">
        <v>4</v>
      </c>
      <c r="X11" s="67" t="s">
        <v>103</v>
      </c>
      <c r="Y11" s="67" t="s">
        <v>102</v>
      </c>
      <c r="Z11" s="68" t="s">
        <v>94</v>
      </c>
      <c r="AA11" s="68" t="s">
        <v>95</v>
      </c>
      <c r="AB11" s="68" t="s">
        <v>96</v>
      </c>
      <c r="AC11" s="68" t="s">
        <v>97</v>
      </c>
      <c r="AD11" s="68" t="s">
        <v>98</v>
      </c>
      <c r="AE11" s="68" t="s">
        <v>99</v>
      </c>
      <c r="AF11" s="68" t="s">
        <v>4</v>
      </c>
      <c r="AG11" s="68" t="s">
        <v>100</v>
      </c>
      <c r="AH11" s="68" t="s">
        <v>65</v>
      </c>
      <c r="AI11" s="64" t="s">
        <v>137</v>
      </c>
      <c r="AJ11" s="64" t="s">
        <v>85</v>
      </c>
      <c r="AK11" s="64" t="s">
        <v>135</v>
      </c>
      <c r="AL11" s="64" t="s">
        <v>101</v>
      </c>
      <c r="AM11" s="64" t="s">
        <v>1372</v>
      </c>
      <c r="AN11" s="64" t="s">
        <v>1371</v>
      </c>
      <c r="AO11" s="64" t="s">
        <v>1252</v>
      </c>
      <c r="AP11" s="64" t="s">
        <v>1250</v>
      </c>
      <c r="AQ11" s="64" t="s">
        <v>1251</v>
      </c>
      <c r="AR11" s="64" t="s">
        <v>1249</v>
      </c>
      <c r="AS11" s="64" t="s">
        <v>134</v>
      </c>
    </row>
    <row r="12" spans="1:46" s="166" customFormat="1" ht="15" customHeight="1" thickTop="1" x14ac:dyDescent="0.25">
      <c r="A12" s="291" t="s">
        <v>136</v>
      </c>
      <c r="B12" s="283"/>
      <c r="C12" s="283"/>
      <c r="D12" s="284"/>
      <c r="E12" s="285"/>
      <c r="F12" s="283"/>
      <c r="G12" s="283"/>
      <c r="H12" s="284">
        <f>SUM(H13:H1000)</f>
        <v>0</v>
      </c>
      <c r="I12" s="284">
        <f t="shared" ref="I12:AH12" si="0">SUM(I13:I1000)</f>
        <v>0</v>
      </c>
      <c r="J12" s="284">
        <f t="shared" si="0"/>
        <v>0</v>
      </c>
      <c r="K12" s="284">
        <f t="shared" si="0"/>
        <v>0</v>
      </c>
      <c r="L12" s="284">
        <f t="shared" si="0"/>
        <v>0</v>
      </c>
      <c r="M12" s="284">
        <f t="shared" si="0"/>
        <v>0</v>
      </c>
      <c r="N12" s="284">
        <f t="shared" si="0"/>
        <v>1135</v>
      </c>
      <c r="O12" s="284"/>
      <c r="P12" s="284">
        <f t="shared" si="0"/>
        <v>1135</v>
      </c>
      <c r="Q12" s="284">
        <f t="shared" si="0"/>
        <v>0</v>
      </c>
      <c r="R12" s="284">
        <f t="shared" si="0"/>
        <v>4</v>
      </c>
      <c r="S12" s="284">
        <f t="shared" si="0"/>
        <v>0</v>
      </c>
      <c r="T12" s="284">
        <f t="shared" si="0"/>
        <v>5</v>
      </c>
      <c r="U12" s="284">
        <f t="shared" si="0"/>
        <v>0</v>
      </c>
      <c r="V12" s="284">
        <f t="shared" si="0"/>
        <v>4</v>
      </c>
      <c r="W12" s="284">
        <f t="shared" si="0"/>
        <v>476</v>
      </c>
      <c r="X12" s="284"/>
      <c r="Y12" s="284">
        <f t="shared" si="0"/>
        <v>489</v>
      </c>
      <c r="Z12" s="284">
        <f t="shared" si="0"/>
        <v>0</v>
      </c>
      <c r="AA12" s="284">
        <f t="shared" si="0"/>
        <v>0</v>
      </c>
      <c r="AB12" s="284">
        <f t="shared" si="0"/>
        <v>0</v>
      </c>
      <c r="AC12" s="284">
        <f t="shared" si="0"/>
        <v>0</v>
      </c>
      <c r="AD12" s="284">
        <f t="shared" si="0"/>
        <v>0</v>
      </c>
      <c r="AE12" s="284">
        <f t="shared" si="0"/>
        <v>0</v>
      </c>
      <c r="AF12" s="284">
        <f t="shared" si="0"/>
        <v>0</v>
      </c>
      <c r="AG12" s="284"/>
      <c r="AH12" s="284">
        <f t="shared" si="0"/>
        <v>0</v>
      </c>
      <c r="AI12" s="286">
        <f>SUM(AI13:AI1000)</f>
        <v>0</v>
      </c>
      <c r="AJ12" s="276">
        <f>COUNTIF(AJ13:AJ1000,"Y")</f>
        <v>0</v>
      </c>
      <c r="AK12" s="287"/>
      <c r="AL12" s="287"/>
      <c r="AM12" s="287"/>
      <c r="AN12" s="287"/>
      <c r="AO12" s="287"/>
      <c r="AP12" s="276">
        <f>SUM(AP13:AP1000)</f>
        <v>0</v>
      </c>
      <c r="AQ12" s="276">
        <f>SUM(AQ13:AQ1000)</f>
        <v>0</v>
      </c>
      <c r="AR12" s="276">
        <f>SUM(AR13:AR1000)</f>
        <v>0</v>
      </c>
      <c r="AS12" s="290"/>
    </row>
    <row r="13" spans="1:46" s="2" customFormat="1" ht="26.4" x14ac:dyDescent="0.25">
      <c r="A13" s="146"/>
      <c r="B13" s="146">
        <v>21759003</v>
      </c>
      <c r="C13" s="146" t="s">
        <v>1387</v>
      </c>
      <c r="D13" s="146" t="s">
        <v>1388</v>
      </c>
      <c r="E13" s="146" t="s">
        <v>1389</v>
      </c>
      <c r="F13" s="146" t="s">
        <v>1390</v>
      </c>
      <c r="G13" s="146" t="s">
        <v>1391</v>
      </c>
      <c r="H13" s="146"/>
      <c r="I13" s="146"/>
      <c r="J13" s="146"/>
      <c r="K13" s="146"/>
      <c r="L13" s="146"/>
      <c r="M13" s="146"/>
      <c r="N13" s="146">
        <v>13</v>
      </c>
      <c r="O13" s="269">
        <v>43109</v>
      </c>
      <c r="P13" s="288">
        <f t="shared" ref="P13:P76" si="1">SUM(H13:N13)</f>
        <v>13</v>
      </c>
      <c r="Q13" s="146"/>
      <c r="R13" s="146"/>
      <c r="S13" s="146"/>
      <c r="T13" s="146"/>
      <c r="U13" s="146"/>
      <c r="V13" s="146"/>
      <c r="W13" s="146"/>
      <c r="X13" s="269"/>
      <c r="Y13" s="273">
        <f t="shared" ref="Y13:Y76" si="2">SUM(Q13:W13)</f>
        <v>0</v>
      </c>
      <c r="Z13" s="146"/>
      <c r="AA13" s="146"/>
      <c r="AB13" s="146"/>
      <c r="AC13" s="146"/>
      <c r="AD13" s="146"/>
      <c r="AE13" s="146"/>
      <c r="AF13" s="146"/>
      <c r="AG13" s="269"/>
      <c r="AH13" s="273">
        <f>SUM(Z13:AF13)</f>
        <v>0</v>
      </c>
      <c r="AI13" s="146"/>
      <c r="AJ13" s="146" t="s">
        <v>2371</v>
      </c>
      <c r="AK13" s="146"/>
      <c r="AL13" s="146"/>
      <c r="AM13" s="146"/>
      <c r="AN13" s="146"/>
      <c r="AO13" s="146"/>
      <c r="AP13" s="146"/>
      <c r="AQ13" s="146"/>
      <c r="AR13" s="146"/>
      <c r="AS13" s="146"/>
    </row>
    <row r="14" spans="1:46" s="2" customFormat="1" ht="26.4" x14ac:dyDescent="0.25">
      <c r="A14" s="289"/>
      <c r="B14" s="146">
        <v>22323007</v>
      </c>
      <c r="C14" s="146" t="s">
        <v>1392</v>
      </c>
      <c r="D14" s="146" t="s">
        <v>1394</v>
      </c>
      <c r="E14" s="146" t="s">
        <v>1393</v>
      </c>
      <c r="F14" s="146" t="s">
        <v>1390</v>
      </c>
      <c r="G14" s="146" t="s">
        <v>1391</v>
      </c>
      <c r="H14" s="146"/>
      <c r="I14" s="146"/>
      <c r="J14" s="146"/>
      <c r="K14" s="146"/>
      <c r="L14" s="146"/>
      <c r="M14" s="146"/>
      <c r="N14" s="146">
        <v>12</v>
      </c>
      <c r="O14" s="269">
        <v>43368</v>
      </c>
      <c r="P14" s="288">
        <f t="shared" si="1"/>
        <v>12</v>
      </c>
      <c r="Q14" s="146"/>
      <c r="R14" s="146"/>
      <c r="S14" s="146"/>
      <c r="T14" s="146"/>
      <c r="U14" s="146"/>
      <c r="V14" s="146"/>
      <c r="W14" s="146"/>
      <c r="X14" s="269"/>
      <c r="Y14" s="273">
        <f t="shared" si="2"/>
        <v>0</v>
      </c>
      <c r="Z14" s="146"/>
      <c r="AA14" s="146"/>
      <c r="AB14" s="146"/>
      <c r="AC14" s="146"/>
      <c r="AD14" s="146"/>
      <c r="AE14" s="146"/>
      <c r="AF14" s="146"/>
      <c r="AG14" s="269"/>
      <c r="AH14" s="273">
        <f>SUM(Z14:AF14)</f>
        <v>0</v>
      </c>
      <c r="AI14" s="146"/>
      <c r="AJ14" s="146" t="s">
        <v>2371</v>
      </c>
      <c r="AK14" s="146"/>
      <c r="AL14" s="146"/>
      <c r="AM14" s="146"/>
      <c r="AN14" s="146"/>
      <c r="AO14" s="146"/>
      <c r="AP14" s="146"/>
      <c r="AQ14" s="146"/>
      <c r="AR14" s="146"/>
      <c r="AS14" s="146"/>
    </row>
    <row r="15" spans="1:46" s="2" customFormat="1" ht="26.4" x14ac:dyDescent="0.25">
      <c r="A15" s="146"/>
      <c r="B15" s="146">
        <v>20410023</v>
      </c>
      <c r="C15" s="146" t="s">
        <v>1395</v>
      </c>
      <c r="D15" s="146" t="s">
        <v>1396</v>
      </c>
      <c r="E15" s="146" t="s">
        <v>1397</v>
      </c>
      <c r="F15" s="146" t="s">
        <v>1390</v>
      </c>
      <c r="G15" s="146" t="s">
        <v>1391</v>
      </c>
      <c r="H15" s="146"/>
      <c r="I15" s="146"/>
      <c r="J15" s="146"/>
      <c r="K15" s="146"/>
      <c r="L15" s="146"/>
      <c r="M15" s="146"/>
      <c r="N15" s="146">
        <v>136</v>
      </c>
      <c r="O15" s="269">
        <v>43431</v>
      </c>
      <c r="P15" s="288">
        <f t="shared" si="1"/>
        <v>136</v>
      </c>
      <c r="Q15" s="146"/>
      <c r="R15" s="146"/>
      <c r="S15" s="146"/>
      <c r="T15" s="146"/>
      <c r="U15" s="146"/>
      <c r="V15" s="146"/>
      <c r="W15" s="146"/>
      <c r="X15" s="269"/>
      <c r="Y15" s="273">
        <f t="shared" si="2"/>
        <v>0</v>
      </c>
      <c r="Z15" s="146"/>
      <c r="AA15" s="146"/>
      <c r="AB15" s="146"/>
      <c r="AC15" s="146"/>
      <c r="AD15" s="146"/>
      <c r="AE15" s="146"/>
      <c r="AF15" s="146"/>
      <c r="AG15" s="269"/>
      <c r="AH15" s="273">
        <f t="shared" ref="AH15:AH31" si="3">SUM(Z15:AF15)</f>
        <v>0</v>
      </c>
      <c r="AI15" s="146"/>
      <c r="AJ15" s="146" t="s">
        <v>2371</v>
      </c>
      <c r="AK15" s="146"/>
      <c r="AL15" s="146"/>
      <c r="AM15" s="146"/>
      <c r="AN15" s="146"/>
      <c r="AO15" s="146"/>
      <c r="AP15" s="146"/>
      <c r="AQ15" s="146"/>
      <c r="AR15" s="146"/>
      <c r="AS15" s="146"/>
    </row>
    <row r="16" spans="1:46" s="2" customFormat="1" ht="14.4" x14ac:dyDescent="0.3">
      <c r="A16" s="146"/>
      <c r="B16" s="293">
        <v>20202016</v>
      </c>
      <c r="C16" s="294" t="s">
        <v>1887</v>
      </c>
      <c r="D16" s="146"/>
      <c r="E16" s="295" t="s">
        <v>1409</v>
      </c>
      <c r="F16" s="146" t="s">
        <v>2365</v>
      </c>
      <c r="G16" s="146" t="s">
        <v>2367</v>
      </c>
      <c r="H16" s="146"/>
      <c r="I16" s="146"/>
      <c r="J16" s="146"/>
      <c r="K16" s="146"/>
      <c r="L16" s="146"/>
      <c r="M16" s="146"/>
      <c r="N16" s="146"/>
      <c r="O16" s="269"/>
      <c r="P16" s="288">
        <f t="shared" si="1"/>
        <v>0</v>
      </c>
      <c r="Q16" s="146"/>
      <c r="R16" s="146"/>
      <c r="S16" s="146"/>
      <c r="T16" s="146">
        <v>1</v>
      </c>
      <c r="U16" s="146"/>
      <c r="V16" s="146"/>
      <c r="W16" s="146"/>
      <c r="X16" s="304">
        <v>43280</v>
      </c>
      <c r="Y16" s="273">
        <f t="shared" si="2"/>
        <v>1</v>
      </c>
      <c r="Z16" s="146"/>
      <c r="AA16" s="146"/>
      <c r="AB16" s="146"/>
      <c r="AC16" s="146"/>
      <c r="AD16" s="146"/>
      <c r="AE16" s="146"/>
      <c r="AF16" s="146"/>
      <c r="AG16" s="269"/>
      <c r="AH16" s="273">
        <f t="shared" si="3"/>
        <v>0</v>
      </c>
      <c r="AI16" s="146"/>
      <c r="AJ16" s="146" t="s">
        <v>2371</v>
      </c>
      <c r="AK16" s="146"/>
      <c r="AL16" s="309" t="s">
        <v>1263</v>
      </c>
      <c r="AM16" s="309" t="s">
        <v>1263</v>
      </c>
      <c r="AN16" s="309" t="s">
        <v>2428</v>
      </c>
      <c r="AO16" s="146"/>
      <c r="AP16" s="146"/>
      <c r="AQ16" s="146"/>
      <c r="AR16" s="146"/>
      <c r="AS16" s="146"/>
    </row>
    <row r="17" spans="1:45" s="2" customFormat="1" ht="14.4" x14ac:dyDescent="0.3">
      <c r="A17" s="146"/>
      <c r="B17" s="296">
        <v>20822008</v>
      </c>
      <c r="C17" s="297" t="s">
        <v>1888</v>
      </c>
      <c r="D17" s="146"/>
      <c r="E17" s="298" t="s">
        <v>1410</v>
      </c>
      <c r="F17" s="146" t="s">
        <v>1390</v>
      </c>
      <c r="G17" s="146" t="s">
        <v>1391</v>
      </c>
      <c r="H17" s="146"/>
      <c r="I17" s="146"/>
      <c r="J17" s="146"/>
      <c r="K17" s="146"/>
      <c r="L17" s="146"/>
      <c r="M17" s="146"/>
      <c r="N17" s="146"/>
      <c r="O17" s="269"/>
      <c r="P17" s="288">
        <f t="shared" si="1"/>
        <v>0</v>
      </c>
      <c r="Q17" s="146"/>
      <c r="R17" s="146">
        <v>4</v>
      </c>
      <c r="S17" s="146"/>
      <c r="T17" s="146">
        <v>4</v>
      </c>
      <c r="U17" s="146"/>
      <c r="V17" s="146">
        <v>4</v>
      </c>
      <c r="W17" s="146"/>
      <c r="X17" s="304">
        <v>43383</v>
      </c>
      <c r="Y17" s="273">
        <f t="shared" si="2"/>
        <v>12</v>
      </c>
      <c r="Z17" s="146"/>
      <c r="AA17" s="146"/>
      <c r="AB17" s="146"/>
      <c r="AC17" s="146"/>
      <c r="AD17" s="146"/>
      <c r="AE17" s="146"/>
      <c r="AF17" s="146"/>
      <c r="AG17" s="269"/>
      <c r="AH17" s="273">
        <f t="shared" si="3"/>
        <v>0</v>
      </c>
      <c r="AI17" s="146"/>
      <c r="AJ17" s="146" t="s">
        <v>2371</v>
      </c>
      <c r="AK17" s="146"/>
      <c r="AL17" s="309" t="s">
        <v>1259</v>
      </c>
      <c r="AM17" s="309" t="s">
        <v>1261</v>
      </c>
      <c r="AN17" s="309"/>
      <c r="AO17" s="146"/>
      <c r="AP17" s="146"/>
      <c r="AQ17" s="146"/>
      <c r="AR17" s="146"/>
      <c r="AS17" s="146"/>
    </row>
    <row r="18" spans="1:45" s="2" customFormat="1" ht="14.4" x14ac:dyDescent="0.3">
      <c r="A18" s="146"/>
      <c r="B18" s="296">
        <v>22314428</v>
      </c>
      <c r="C18" s="297" t="s">
        <v>1889</v>
      </c>
      <c r="D18" s="146"/>
      <c r="E18" s="298" t="s">
        <v>1411</v>
      </c>
      <c r="F18" s="146" t="s">
        <v>2366</v>
      </c>
      <c r="G18" s="146" t="s">
        <v>2367</v>
      </c>
      <c r="H18" s="146"/>
      <c r="I18" s="146"/>
      <c r="J18" s="146"/>
      <c r="K18" s="146"/>
      <c r="L18" s="146"/>
      <c r="M18" s="146"/>
      <c r="N18" s="146"/>
      <c r="O18" s="269"/>
      <c r="P18" s="288">
        <f t="shared" si="1"/>
        <v>0</v>
      </c>
      <c r="Q18" s="146"/>
      <c r="R18" s="146"/>
      <c r="S18" s="146"/>
      <c r="T18" s="146"/>
      <c r="U18" s="146"/>
      <c r="V18" s="146"/>
      <c r="W18" s="146">
        <v>1</v>
      </c>
      <c r="X18" s="304">
        <v>43265</v>
      </c>
      <c r="Y18" s="273">
        <f t="shared" si="2"/>
        <v>1</v>
      </c>
      <c r="Z18" s="146"/>
      <c r="AA18" s="146"/>
      <c r="AB18" s="146"/>
      <c r="AC18" s="146"/>
      <c r="AD18" s="146"/>
      <c r="AE18" s="146"/>
      <c r="AF18" s="146"/>
      <c r="AG18" s="269"/>
      <c r="AH18" s="273">
        <f t="shared" si="3"/>
        <v>0</v>
      </c>
      <c r="AI18" s="146"/>
      <c r="AJ18" s="146" t="s">
        <v>2371</v>
      </c>
      <c r="AK18" s="146"/>
      <c r="AL18" s="146"/>
      <c r="AM18" s="146"/>
      <c r="AN18" s="146"/>
      <c r="AO18" s="146"/>
      <c r="AP18" s="146"/>
      <c r="AQ18" s="146"/>
      <c r="AR18" s="146"/>
      <c r="AS18" s="146"/>
    </row>
    <row r="19" spans="1:45" s="2" customFormat="1" ht="14.4" x14ac:dyDescent="0.3">
      <c r="A19" s="146"/>
      <c r="B19" s="296">
        <v>21928009</v>
      </c>
      <c r="C19" s="297" t="s">
        <v>1890</v>
      </c>
      <c r="D19" s="146"/>
      <c r="E19" s="298" t="s">
        <v>1412</v>
      </c>
      <c r="F19" s="146" t="s">
        <v>2366</v>
      </c>
      <c r="G19" s="146" t="s">
        <v>2367</v>
      </c>
      <c r="H19" s="146"/>
      <c r="I19" s="146"/>
      <c r="J19" s="146"/>
      <c r="K19" s="146"/>
      <c r="L19" s="146"/>
      <c r="M19" s="146"/>
      <c r="N19" s="146"/>
      <c r="O19" s="269"/>
      <c r="P19" s="288">
        <f t="shared" si="1"/>
        <v>0</v>
      </c>
      <c r="Q19" s="146"/>
      <c r="R19" s="146"/>
      <c r="S19" s="146"/>
      <c r="T19" s="146"/>
      <c r="U19" s="146"/>
      <c r="V19" s="146"/>
      <c r="W19" s="146">
        <v>1</v>
      </c>
      <c r="X19" s="304">
        <v>43125</v>
      </c>
      <c r="Y19" s="273">
        <f t="shared" si="2"/>
        <v>1</v>
      </c>
      <c r="Z19" s="146"/>
      <c r="AA19" s="146"/>
      <c r="AB19" s="146"/>
      <c r="AC19" s="146"/>
      <c r="AD19" s="146"/>
      <c r="AE19" s="146"/>
      <c r="AF19" s="146"/>
      <c r="AG19" s="269"/>
      <c r="AH19" s="273">
        <f t="shared" si="3"/>
        <v>0</v>
      </c>
      <c r="AI19" s="146"/>
      <c r="AJ19" s="146" t="s">
        <v>2371</v>
      </c>
      <c r="AK19" s="146"/>
      <c r="AL19" s="146"/>
      <c r="AM19" s="146"/>
      <c r="AN19" s="146"/>
      <c r="AO19" s="146"/>
      <c r="AP19" s="146"/>
      <c r="AQ19" s="146"/>
      <c r="AR19" s="146"/>
      <c r="AS19" s="146"/>
    </row>
    <row r="20" spans="1:45" s="2" customFormat="1" ht="14.4" x14ac:dyDescent="0.3">
      <c r="A20" s="146"/>
      <c r="B20" s="296">
        <v>21905030</v>
      </c>
      <c r="C20" s="297" t="s">
        <v>1891</v>
      </c>
      <c r="D20" s="146"/>
      <c r="E20" s="298" t="s">
        <v>1413</v>
      </c>
      <c r="F20" s="146" t="s">
        <v>2366</v>
      </c>
      <c r="G20" s="146" t="s">
        <v>2367</v>
      </c>
      <c r="H20" s="146"/>
      <c r="I20" s="146"/>
      <c r="J20" s="146"/>
      <c r="K20" s="146"/>
      <c r="L20" s="146"/>
      <c r="M20" s="146"/>
      <c r="N20" s="146"/>
      <c r="O20" s="269"/>
      <c r="P20" s="288">
        <f t="shared" si="1"/>
        <v>0</v>
      </c>
      <c r="Q20" s="146"/>
      <c r="R20" s="146"/>
      <c r="S20" s="146"/>
      <c r="T20" s="146"/>
      <c r="U20" s="146"/>
      <c r="V20" s="146"/>
      <c r="W20" s="146">
        <v>1</v>
      </c>
      <c r="X20" s="304">
        <v>43257</v>
      </c>
      <c r="Y20" s="273">
        <f t="shared" si="2"/>
        <v>1</v>
      </c>
      <c r="Z20" s="146"/>
      <c r="AA20" s="146"/>
      <c r="AB20" s="146"/>
      <c r="AC20" s="146"/>
      <c r="AD20" s="146"/>
      <c r="AE20" s="146"/>
      <c r="AF20" s="146"/>
      <c r="AG20" s="269"/>
      <c r="AH20" s="273">
        <f t="shared" si="3"/>
        <v>0</v>
      </c>
      <c r="AI20" s="146"/>
      <c r="AJ20" s="146" t="s">
        <v>2371</v>
      </c>
      <c r="AK20" s="146"/>
      <c r="AL20" s="146"/>
      <c r="AM20" s="146"/>
      <c r="AN20" s="146"/>
      <c r="AO20" s="146"/>
      <c r="AP20" s="146"/>
      <c r="AQ20" s="146"/>
      <c r="AR20" s="146"/>
      <c r="AS20" s="146"/>
    </row>
    <row r="21" spans="1:45" s="2" customFormat="1" ht="14.4" x14ac:dyDescent="0.3">
      <c r="A21" s="146"/>
      <c r="B21" s="296">
        <v>21905028</v>
      </c>
      <c r="C21" s="297" t="s">
        <v>1892</v>
      </c>
      <c r="D21" s="146"/>
      <c r="E21" s="298" t="s">
        <v>1414</v>
      </c>
      <c r="F21" s="146" t="s">
        <v>2366</v>
      </c>
      <c r="G21" s="146" t="s">
        <v>2367</v>
      </c>
      <c r="H21" s="146"/>
      <c r="I21" s="146"/>
      <c r="J21" s="146"/>
      <c r="K21" s="146"/>
      <c r="L21" s="146"/>
      <c r="M21" s="146"/>
      <c r="N21" s="146"/>
      <c r="O21" s="269"/>
      <c r="P21" s="288">
        <f t="shared" si="1"/>
        <v>0</v>
      </c>
      <c r="Q21" s="146"/>
      <c r="R21" s="146"/>
      <c r="S21" s="146"/>
      <c r="T21" s="146"/>
      <c r="U21" s="146"/>
      <c r="V21" s="146"/>
      <c r="W21" s="146">
        <v>1</v>
      </c>
      <c r="X21" s="304">
        <v>43318</v>
      </c>
      <c r="Y21" s="273">
        <f t="shared" si="2"/>
        <v>1</v>
      </c>
      <c r="Z21" s="146"/>
      <c r="AA21" s="146"/>
      <c r="AB21" s="146"/>
      <c r="AC21" s="146"/>
      <c r="AD21" s="146"/>
      <c r="AE21" s="146"/>
      <c r="AF21" s="146"/>
      <c r="AG21" s="269"/>
      <c r="AH21" s="273">
        <f t="shared" si="3"/>
        <v>0</v>
      </c>
      <c r="AI21" s="146"/>
      <c r="AJ21" s="146" t="s">
        <v>2371</v>
      </c>
      <c r="AK21" s="146"/>
      <c r="AL21" s="146"/>
      <c r="AM21" s="146"/>
      <c r="AN21" s="146"/>
      <c r="AO21" s="146"/>
      <c r="AP21" s="146"/>
      <c r="AQ21" s="146"/>
      <c r="AR21" s="146"/>
      <c r="AS21" s="146"/>
    </row>
    <row r="22" spans="1:45" s="2" customFormat="1" ht="14.4" x14ac:dyDescent="0.3">
      <c r="A22" s="146"/>
      <c r="B22" s="296">
        <v>21905029</v>
      </c>
      <c r="C22" s="297" t="s">
        <v>1893</v>
      </c>
      <c r="D22" s="146"/>
      <c r="E22" s="298" t="s">
        <v>1415</v>
      </c>
      <c r="F22" s="146" t="s">
        <v>2366</v>
      </c>
      <c r="G22" s="146" t="s">
        <v>2367</v>
      </c>
      <c r="H22" s="146"/>
      <c r="I22" s="146"/>
      <c r="J22" s="146"/>
      <c r="K22" s="146"/>
      <c r="L22" s="146"/>
      <c r="M22" s="146"/>
      <c r="N22" s="146"/>
      <c r="O22" s="269"/>
      <c r="P22" s="288">
        <f t="shared" si="1"/>
        <v>0</v>
      </c>
      <c r="Q22" s="146"/>
      <c r="R22" s="146"/>
      <c r="S22" s="146"/>
      <c r="T22" s="146"/>
      <c r="U22" s="146"/>
      <c r="V22" s="146"/>
      <c r="W22" s="146">
        <v>1</v>
      </c>
      <c r="X22" s="304">
        <v>43318</v>
      </c>
      <c r="Y22" s="273">
        <f t="shared" si="2"/>
        <v>1</v>
      </c>
      <c r="Z22" s="146"/>
      <c r="AA22" s="146"/>
      <c r="AB22" s="146"/>
      <c r="AC22" s="146"/>
      <c r="AD22" s="146"/>
      <c r="AE22" s="146"/>
      <c r="AF22" s="146"/>
      <c r="AG22" s="269"/>
      <c r="AH22" s="273">
        <f t="shared" si="3"/>
        <v>0</v>
      </c>
      <c r="AI22" s="146"/>
      <c r="AJ22" s="146" t="s">
        <v>2371</v>
      </c>
      <c r="AK22" s="146"/>
      <c r="AL22" s="146"/>
      <c r="AM22" s="146"/>
      <c r="AN22" s="146"/>
      <c r="AO22" s="146"/>
      <c r="AP22" s="146"/>
      <c r="AQ22" s="146"/>
      <c r="AR22" s="146"/>
      <c r="AS22" s="146"/>
    </row>
    <row r="23" spans="1:45" s="2" customFormat="1" ht="14.4" x14ac:dyDescent="0.3">
      <c r="A23" s="146"/>
      <c r="B23" s="296">
        <v>22646022</v>
      </c>
      <c r="C23" s="297" t="s">
        <v>1894</v>
      </c>
      <c r="D23" s="146"/>
      <c r="E23" s="298" t="s">
        <v>1416</v>
      </c>
      <c r="F23" s="146" t="s">
        <v>2366</v>
      </c>
      <c r="G23" s="146" t="s">
        <v>2367</v>
      </c>
      <c r="H23" s="146"/>
      <c r="I23" s="146"/>
      <c r="J23" s="146"/>
      <c r="K23" s="146"/>
      <c r="L23" s="146"/>
      <c r="M23" s="146"/>
      <c r="N23" s="146"/>
      <c r="O23" s="269"/>
      <c r="P23" s="288">
        <f t="shared" si="1"/>
        <v>0</v>
      </c>
      <c r="Q23" s="146"/>
      <c r="R23" s="146"/>
      <c r="S23" s="146"/>
      <c r="T23" s="146"/>
      <c r="U23" s="146"/>
      <c r="V23" s="146"/>
      <c r="W23" s="146">
        <v>1</v>
      </c>
      <c r="X23" s="304">
        <v>43200</v>
      </c>
      <c r="Y23" s="273">
        <f t="shared" si="2"/>
        <v>1</v>
      </c>
      <c r="Z23" s="146"/>
      <c r="AA23" s="146"/>
      <c r="AB23" s="146"/>
      <c r="AC23" s="146"/>
      <c r="AD23" s="146"/>
      <c r="AE23" s="146"/>
      <c r="AF23" s="146"/>
      <c r="AG23" s="269"/>
      <c r="AH23" s="273">
        <f t="shared" si="3"/>
        <v>0</v>
      </c>
      <c r="AI23" s="146"/>
      <c r="AJ23" s="146" t="s">
        <v>2371</v>
      </c>
      <c r="AK23" s="146"/>
      <c r="AL23" s="146"/>
      <c r="AM23" s="146"/>
      <c r="AN23" s="146"/>
      <c r="AO23" s="146"/>
      <c r="AP23" s="146"/>
      <c r="AQ23" s="146"/>
      <c r="AR23" s="146"/>
      <c r="AS23" s="146"/>
    </row>
    <row r="24" spans="1:45" s="2" customFormat="1" ht="14.4" x14ac:dyDescent="0.3">
      <c r="A24" s="146"/>
      <c r="B24" s="296">
        <v>22646023</v>
      </c>
      <c r="C24" s="297" t="s">
        <v>1895</v>
      </c>
      <c r="D24" s="146"/>
      <c r="E24" s="298" t="s">
        <v>1417</v>
      </c>
      <c r="F24" s="146" t="s">
        <v>2366</v>
      </c>
      <c r="G24" s="146" t="s">
        <v>2367</v>
      </c>
      <c r="H24" s="146"/>
      <c r="I24" s="146"/>
      <c r="J24" s="146"/>
      <c r="K24" s="146"/>
      <c r="L24" s="146"/>
      <c r="M24" s="146"/>
      <c r="N24" s="146"/>
      <c r="O24" s="269"/>
      <c r="P24" s="288">
        <f t="shared" si="1"/>
        <v>0</v>
      </c>
      <c r="Q24" s="146"/>
      <c r="R24" s="146"/>
      <c r="S24" s="146"/>
      <c r="T24" s="146"/>
      <c r="U24" s="146"/>
      <c r="V24" s="146"/>
      <c r="W24" s="146">
        <v>1</v>
      </c>
      <c r="X24" s="304">
        <v>43200</v>
      </c>
      <c r="Y24" s="273">
        <f t="shared" si="2"/>
        <v>1</v>
      </c>
      <c r="Z24" s="146"/>
      <c r="AA24" s="146"/>
      <c r="AB24" s="146"/>
      <c r="AC24" s="146"/>
      <c r="AD24" s="146"/>
      <c r="AE24" s="146"/>
      <c r="AF24" s="146"/>
      <c r="AG24" s="269"/>
      <c r="AH24" s="273">
        <f t="shared" si="3"/>
        <v>0</v>
      </c>
      <c r="AI24" s="146"/>
      <c r="AJ24" s="146" t="s">
        <v>2371</v>
      </c>
      <c r="AK24" s="146"/>
      <c r="AL24" s="146"/>
      <c r="AM24" s="146"/>
      <c r="AN24" s="146"/>
      <c r="AO24" s="146"/>
      <c r="AP24" s="146"/>
      <c r="AQ24" s="146"/>
      <c r="AR24" s="146"/>
      <c r="AS24" s="146"/>
    </row>
    <row r="25" spans="1:45" s="2" customFormat="1" ht="14.4" x14ac:dyDescent="0.3">
      <c r="A25" s="146"/>
      <c r="B25" s="296">
        <v>22646024</v>
      </c>
      <c r="C25" s="297" t="s">
        <v>1896</v>
      </c>
      <c r="D25" s="146"/>
      <c r="E25" s="298" t="s">
        <v>1418</v>
      </c>
      <c r="F25" s="146" t="s">
        <v>2366</v>
      </c>
      <c r="G25" s="146" t="s">
        <v>2367</v>
      </c>
      <c r="H25" s="146"/>
      <c r="I25" s="146"/>
      <c r="J25" s="146"/>
      <c r="K25" s="146"/>
      <c r="L25" s="146"/>
      <c r="M25" s="146"/>
      <c r="N25" s="146"/>
      <c r="O25" s="269"/>
      <c r="P25" s="288">
        <f t="shared" si="1"/>
        <v>0</v>
      </c>
      <c r="Q25" s="146"/>
      <c r="R25" s="146"/>
      <c r="S25" s="146"/>
      <c r="T25" s="146"/>
      <c r="U25" s="146"/>
      <c r="V25" s="146"/>
      <c r="W25" s="146">
        <v>1</v>
      </c>
      <c r="X25" s="304">
        <v>43200</v>
      </c>
      <c r="Y25" s="273">
        <f t="shared" si="2"/>
        <v>1</v>
      </c>
      <c r="Z25" s="146"/>
      <c r="AA25" s="146"/>
      <c r="AB25" s="146"/>
      <c r="AC25" s="146"/>
      <c r="AD25" s="146"/>
      <c r="AE25" s="146"/>
      <c r="AF25" s="146"/>
      <c r="AG25" s="269"/>
      <c r="AH25" s="273">
        <f t="shared" si="3"/>
        <v>0</v>
      </c>
      <c r="AI25" s="146"/>
      <c r="AJ25" s="146" t="s">
        <v>2371</v>
      </c>
      <c r="AK25" s="146"/>
      <c r="AL25" s="146"/>
      <c r="AM25" s="146"/>
      <c r="AN25" s="146"/>
      <c r="AO25" s="146"/>
      <c r="AP25" s="146"/>
      <c r="AQ25" s="146"/>
      <c r="AR25" s="146"/>
      <c r="AS25" s="146"/>
    </row>
    <row r="26" spans="1:45" s="2" customFormat="1" ht="14.4" x14ac:dyDescent="0.3">
      <c r="A26" s="146"/>
      <c r="B26" s="296">
        <v>22646017</v>
      </c>
      <c r="C26" s="297" t="s">
        <v>1897</v>
      </c>
      <c r="D26" s="146"/>
      <c r="E26" s="298" t="s">
        <v>1419</v>
      </c>
      <c r="F26" s="146" t="s">
        <v>2366</v>
      </c>
      <c r="G26" s="146" t="s">
        <v>2367</v>
      </c>
      <c r="H26" s="146"/>
      <c r="I26" s="146"/>
      <c r="J26" s="146"/>
      <c r="K26" s="146"/>
      <c r="L26" s="146"/>
      <c r="M26" s="146"/>
      <c r="N26" s="146"/>
      <c r="O26" s="269"/>
      <c r="P26" s="288">
        <f t="shared" si="1"/>
        <v>0</v>
      </c>
      <c r="Q26" s="146"/>
      <c r="R26" s="146"/>
      <c r="S26" s="146"/>
      <c r="T26" s="146"/>
      <c r="U26" s="146"/>
      <c r="V26" s="146"/>
      <c r="W26" s="146">
        <v>1</v>
      </c>
      <c r="X26" s="304">
        <v>43201</v>
      </c>
      <c r="Y26" s="273">
        <f t="shared" si="2"/>
        <v>1</v>
      </c>
      <c r="Z26" s="146"/>
      <c r="AA26" s="146"/>
      <c r="AB26" s="146"/>
      <c r="AC26" s="146"/>
      <c r="AD26" s="146"/>
      <c r="AE26" s="146"/>
      <c r="AF26" s="146"/>
      <c r="AG26" s="269"/>
      <c r="AH26" s="273">
        <f t="shared" si="3"/>
        <v>0</v>
      </c>
      <c r="AI26" s="146"/>
      <c r="AJ26" s="146" t="s">
        <v>2371</v>
      </c>
      <c r="AK26" s="146"/>
      <c r="AL26" s="146"/>
      <c r="AM26" s="146"/>
      <c r="AN26" s="146"/>
      <c r="AO26" s="146"/>
      <c r="AP26" s="146"/>
      <c r="AQ26" s="146"/>
      <c r="AR26" s="146"/>
      <c r="AS26" s="146"/>
    </row>
    <row r="27" spans="1:45" s="2" customFormat="1" ht="14.4" x14ac:dyDescent="0.3">
      <c r="A27" s="146"/>
      <c r="B27" s="296">
        <v>22646019</v>
      </c>
      <c r="C27" s="297" t="s">
        <v>1898</v>
      </c>
      <c r="D27" s="146"/>
      <c r="E27" s="298" t="s">
        <v>1420</v>
      </c>
      <c r="F27" s="146" t="s">
        <v>2366</v>
      </c>
      <c r="G27" s="146" t="s">
        <v>2367</v>
      </c>
      <c r="H27" s="146"/>
      <c r="I27" s="146"/>
      <c r="J27" s="146"/>
      <c r="K27" s="146"/>
      <c r="L27" s="146"/>
      <c r="M27" s="146"/>
      <c r="N27" s="146"/>
      <c r="O27" s="269"/>
      <c r="P27" s="288">
        <f t="shared" si="1"/>
        <v>0</v>
      </c>
      <c r="Q27" s="146"/>
      <c r="R27" s="146"/>
      <c r="S27" s="146"/>
      <c r="T27" s="146"/>
      <c r="U27" s="146"/>
      <c r="V27" s="146"/>
      <c r="W27" s="146">
        <v>1</v>
      </c>
      <c r="X27" s="304">
        <v>43201</v>
      </c>
      <c r="Y27" s="273">
        <f t="shared" si="2"/>
        <v>1</v>
      </c>
      <c r="Z27" s="146"/>
      <c r="AA27" s="146"/>
      <c r="AB27" s="146"/>
      <c r="AC27" s="146"/>
      <c r="AD27" s="146"/>
      <c r="AE27" s="146"/>
      <c r="AF27" s="146"/>
      <c r="AG27" s="269"/>
      <c r="AH27" s="273">
        <f t="shared" si="3"/>
        <v>0</v>
      </c>
      <c r="AI27" s="146"/>
      <c r="AJ27" s="146" t="s">
        <v>2371</v>
      </c>
      <c r="AK27" s="146"/>
      <c r="AL27" s="146"/>
      <c r="AM27" s="146"/>
      <c r="AN27" s="146"/>
      <c r="AO27" s="146"/>
      <c r="AP27" s="146"/>
      <c r="AQ27" s="146"/>
      <c r="AR27" s="146"/>
      <c r="AS27" s="146"/>
    </row>
    <row r="28" spans="1:45" s="2" customFormat="1" ht="14.4" x14ac:dyDescent="0.3">
      <c r="A28" s="146"/>
      <c r="B28" s="296">
        <v>22646018</v>
      </c>
      <c r="C28" s="297" t="s">
        <v>1899</v>
      </c>
      <c r="D28" s="146"/>
      <c r="E28" s="298" t="s">
        <v>1421</v>
      </c>
      <c r="F28" s="146" t="s">
        <v>2366</v>
      </c>
      <c r="G28" s="146" t="s">
        <v>2367</v>
      </c>
      <c r="H28" s="146"/>
      <c r="I28" s="146"/>
      <c r="J28" s="146"/>
      <c r="K28" s="146"/>
      <c r="L28" s="146"/>
      <c r="M28" s="146"/>
      <c r="N28" s="146"/>
      <c r="O28" s="269"/>
      <c r="P28" s="288">
        <f t="shared" si="1"/>
        <v>0</v>
      </c>
      <c r="Q28" s="146"/>
      <c r="R28" s="146"/>
      <c r="S28" s="146"/>
      <c r="T28" s="146"/>
      <c r="U28" s="146"/>
      <c r="V28" s="146"/>
      <c r="W28" s="146">
        <v>1</v>
      </c>
      <c r="X28" s="304">
        <v>43201</v>
      </c>
      <c r="Y28" s="273">
        <f t="shared" si="2"/>
        <v>1</v>
      </c>
      <c r="Z28" s="146"/>
      <c r="AA28" s="146"/>
      <c r="AB28" s="146"/>
      <c r="AC28" s="146"/>
      <c r="AD28" s="146"/>
      <c r="AE28" s="146"/>
      <c r="AF28" s="146"/>
      <c r="AG28" s="269"/>
      <c r="AH28" s="273">
        <f t="shared" si="3"/>
        <v>0</v>
      </c>
      <c r="AI28" s="146"/>
      <c r="AJ28" s="146" t="s">
        <v>2371</v>
      </c>
      <c r="AK28" s="146"/>
      <c r="AL28" s="146"/>
      <c r="AM28" s="146"/>
      <c r="AN28" s="146"/>
      <c r="AO28" s="146"/>
      <c r="AP28" s="146"/>
      <c r="AQ28" s="146"/>
      <c r="AR28" s="146"/>
      <c r="AS28" s="146"/>
    </row>
    <row r="29" spans="1:45" s="2" customFormat="1" ht="14.4" x14ac:dyDescent="0.3">
      <c r="A29" s="146"/>
      <c r="B29" s="296">
        <v>22461003</v>
      </c>
      <c r="C29" s="297" t="s">
        <v>1900</v>
      </c>
      <c r="D29" s="146"/>
      <c r="E29" s="298" t="s">
        <v>1422</v>
      </c>
      <c r="F29" s="146" t="s">
        <v>2366</v>
      </c>
      <c r="G29" s="146" t="s">
        <v>2367</v>
      </c>
      <c r="H29" s="146"/>
      <c r="I29" s="146"/>
      <c r="J29" s="146"/>
      <c r="K29" s="146"/>
      <c r="L29" s="146"/>
      <c r="M29" s="146"/>
      <c r="N29" s="146"/>
      <c r="O29" s="269"/>
      <c r="P29" s="288">
        <f t="shared" si="1"/>
        <v>0</v>
      </c>
      <c r="Q29" s="146"/>
      <c r="R29" s="146"/>
      <c r="S29" s="146"/>
      <c r="T29" s="146"/>
      <c r="U29" s="146"/>
      <c r="V29" s="146"/>
      <c r="W29" s="146">
        <v>1</v>
      </c>
      <c r="X29" s="304">
        <v>43251</v>
      </c>
      <c r="Y29" s="273">
        <f t="shared" si="2"/>
        <v>1</v>
      </c>
      <c r="Z29" s="146"/>
      <c r="AA29" s="146"/>
      <c r="AB29" s="146"/>
      <c r="AC29" s="146"/>
      <c r="AD29" s="146"/>
      <c r="AE29" s="146"/>
      <c r="AF29" s="146"/>
      <c r="AG29" s="269"/>
      <c r="AH29" s="273">
        <f t="shared" si="3"/>
        <v>0</v>
      </c>
      <c r="AI29" s="146"/>
      <c r="AJ29" s="146" t="s">
        <v>2371</v>
      </c>
      <c r="AK29" s="146"/>
      <c r="AL29" s="146"/>
      <c r="AM29" s="146"/>
      <c r="AN29" s="146"/>
      <c r="AO29" s="146"/>
      <c r="AP29" s="146"/>
      <c r="AQ29" s="146"/>
      <c r="AR29" s="146"/>
      <c r="AS29" s="146"/>
    </row>
    <row r="30" spans="1:45" s="2" customFormat="1" ht="14.4" x14ac:dyDescent="0.3">
      <c r="A30" s="146"/>
      <c r="B30" s="296">
        <v>22461004</v>
      </c>
      <c r="C30" s="297" t="s">
        <v>1901</v>
      </c>
      <c r="D30" s="146"/>
      <c r="E30" s="298" t="s">
        <v>1423</v>
      </c>
      <c r="F30" s="146" t="s">
        <v>2366</v>
      </c>
      <c r="G30" s="146" t="s">
        <v>2367</v>
      </c>
      <c r="H30" s="146"/>
      <c r="I30" s="146"/>
      <c r="J30" s="146"/>
      <c r="K30" s="146"/>
      <c r="L30" s="146"/>
      <c r="M30" s="146"/>
      <c r="N30" s="146"/>
      <c r="O30" s="269"/>
      <c r="P30" s="288">
        <f t="shared" si="1"/>
        <v>0</v>
      </c>
      <c r="Q30" s="146"/>
      <c r="R30" s="146"/>
      <c r="S30" s="146"/>
      <c r="T30" s="146"/>
      <c r="U30" s="146"/>
      <c r="V30" s="146"/>
      <c r="W30" s="146">
        <v>1</v>
      </c>
      <c r="X30" s="304">
        <v>43251</v>
      </c>
      <c r="Y30" s="273">
        <f t="shared" si="2"/>
        <v>1</v>
      </c>
      <c r="Z30" s="146"/>
      <c r="AA30" s="146"/>
      <c r="AB30" s="146"/>
      <c r="AC30" s="146"/>
      <c r="AD30" s="146"/>
      <c r="AE30" s="146"/>
      <c r="AF30" s="146"/>
      <c r="AG30" s="269"/>
      <c r="AH30" s="273">
        <f t="shared" si="3"/>
        <v>0</v>
      </c>
      <c r="AI30" s="146"/>
      <c r="AJ30" s="146" t="s">
        <v>2371</v>
      </c>
      <c r="AK30" s="146"/>
      <c r="AL30" s="146"/>
      <c r="AM30" s="146"/>
      <c r="AN30" s="146"/>
      <c r="AO30" s="146"/>
      <c r="AP30" s="146"/>
      <c r="AQ30" s="146"/>
      <c r="AR30" s="146"/>
      <c r="AS30" s="146"/>
    </row>
    <row r="31" spans="1:45" s="2" customFormat="1" ht="14.4" x14ac:dyDescent="0.3">
      <c r="A31" s="146"/>
      <c r="B31" s="296">
        <v>22461005</v>
      </c>
      <c r="C31" s="297" t="s">
        <v>1902</v>
      </c>
      <c r="D31" s="146"/>
      <c r="E31" s="298" t="s">
        <v>1424</v>
      </c>
      <c r="F31" s="146" t="s">
        <v>2366</v>
      </c>
      <c r="G31" s="146" t="s">
        <v>2367</v>
      </c>
      <c r="H31" s="146"/>
      <c r="I31" s="146"/>
      <c r="J31" s="146"/>
      <c r="K31" s="146"/>
      <c r="L31" s="146"/>
      <c r="M31" s="146"/>
      <c r="N31" s="146"/>
      <c r="O31" s="269"/>
      <c r="P31" s="288">
        <f t="shared" si="1"/>
        <v>0</v>
      </c>
      <c r="Q31" s="146"/>
      <c r="R31" s="146"/>
      <c r="S31" s="146"/>
      <c r="T31" s="146"/>
      <c r="U31" s="146"/>
      <c r="V31" s="146"/>
      <c r="W31" s="146">
        <v>1</v>
      </c>
      <c r="X31" s="304">
        <v>43251</v>
      </c>
      <c r="Y31" s="273">
        <f t="shared" si="2"/>
        <v>1</v>
      </c>
      <c r="Z31" s="146"/>
      <c r="AA31" s="146"/>
      <c r="AB31" s="146"/>
      <c r="AC31" s="146"/>
      <c r="AD31" s="146"/>
      <c r="AE31" s="146"/>
      <c r="AF31" s="146"/>
      <c r="AG31" s="269"/>
      <c r="AH31" s="273">
        <f t="shared" si="3"/>
        <v>0</v>
      </c>
      <c r="AI31" s="146"/>
      <c r="AJ31" s="146" t="s">
        <v>2371</v>
      </c>
      <c r="AK31" s="146"/>
      <c r="AL31" s="146"/>
      <c r="AM31" s="146"/>
      <c r="AN31" s="146"/>
      <c r="AO31" s="146"/>
      <c r="AP31" s="146"/>
      <c r="AQ31" s="146"/>
      <c r="AR31" s="146"/>
      <c r="AS31" s="146"/>
    </row>
    <row r="32" spans="1:45" s="2" customFormat="1" ht="14.4" x14ac:dyDescent="0.3">
      <c r="A32" s="146"/>
      <c r="B32" s="296">
        <v>20867005</v>
      </c>
      <c r="C32" s="297" t="s">
        <v>1903</v>
      </c>
      <c r="D32" s="146"/>
      <c r="E32" s="298" t="s">
        <v>1425</v>
      </c>
      <c r="F32" s="146" t="s">
        <v>2366</v>
      </c>
      <c r="G32" s="146" t="s">
        <v>2367</v>
      </c>
      <c r="H32" s="146"/>
      <c r="I32" s="146"/>
      <c r="J32" s="146"/>
      <c r="K32" s="146"/>
      <c r="L32" s="146"/>
      <c r="M32" s="146"/>
      <c r="N32" s="146"/>
      <c r="O32" s="269"/>
      <c r="P32" s="288">
        <f t="shared" si="1"/>
        <v>0</v>
      </c>
      <c r="Q32" s="146"/>
      <c r="R32" s="146"/>
      <c r="S32" s="146"/>
      <c r="T32" s="146"/>
      <c r="U32" s="146"/>
      <c r="V32" s="146"/>
      <c r="W32" s="146">
        <v>1</v>
      </c>
      <c r="X32" s="304">
        <v>43290</v>
      </c>
      <c r="Y32" s="273">
        <f t="shared" si="2"/>
        <v>1</v>
      </c>
      <c r="Z32" s="146"/>
      <c r="AA32" s="146"/>
      <c r="AB32" s="146"/>
      <c r="AC32" s="146"/>
      <c r="AD32" s="146"/>
      <c r="AE32" s="146"/>
      <c r="AF32" s="146"/>
      <c r="AG32" s="269"/>
      <c r="AH32" s="273">
        <f t="shared" ref="AH32:AH96" si="4">SUM(Z32:AF32)</f>
        <v>0</v>
      </c>
      <c r="AI32" s="146"/>
      <c r="AJ32" s="146" t="s">
        <v>2371</v>
      </c>
      <c r="AK32" s="146"/>
      <c r="AL32" s="146"/>
      <c r="AM32" s="146"/>
      <c r="AN32" s="146"/>
      <c r="AO32" s="146"/>
      <c r="AP32" s="146"/>
      <c r="AQ32" s="146"/>
      <c r="AR32" s="146"/>
      <c r="AS32" s="146"/>
    </row>
    <row r="33" spans="1:132" s="231" customFormat="1" ht="14.4" x14ac:dyDescent="0.3">
      <c r="A33" s="146"/>
      <c r="B33" s="296">
        <v>20867006</v>
      </c>
      <c r="C33" s="297" t="s">
        <v>1904</v>
      </c>
      <c r="D33" s="146"/>
      <c r="E33" s="298" t="s">
        <v>1426</v>
      </c>
      <c r="F33" s="146" t="s">
        <v>2366</v>
      </c>
      <c r="G33" s="146" t="s">
        <v>2367</v>
      </c>
      <c r="H33" s="146"/>
      <c r="I33" s="146"/>
      <c r="J33" s="146"/>
      <c r="K33" s="146"/>
      <c r="L33" s="146"/>
      <c r="M33" s="146"/>
      <c r="N33" s="146"/>
      <c r="O33" s="269"/>
      <c r="P33" s="288">
        <f t="shared" si="1"/>
        <v>0</v>
      </c>
      <c r="Q33" s="146"/>
      <c r="R33" s="146"/>
      <c r="S33" s="146"/>
      <c r="T33" s="146"/>
      <c r="U33" s="146"/>
      <c r="V33" s="146"/>
      <c r="W33" s="146">
        <v>1</v>
      </c>
      <c r="X33" s="304">
        <v>43290</v>
      </c>
      <c r="Y33" s="273">
        <f t="shared" si="2"/>
        <v>1</v>
      </c>
      <c r="Z33" s="146"/>
      <c r="AA33" s="146"/>
      <c r="AB33" s="146"/>
      <c r="AC33" s="146"/>
      <c r="AD33" s="146"/>
      <c r="AE33" s="146"/>
      <c r="AF33" s="146"/>
      <c r="AG33" s="269"/>
      <c r="AH33" s="273">
        <f t="shared" si="4"/>
        <v>0</v>
      </c>
      <c r="AI33" s="146"/>
      <c r="AJ33" s="146" t="s">
        <v>2371</v>
      </c>
      <c r="AK33" s="146"/>
      <c r="AL33" s="146"/>
      <c r="AM33" s="146"/>
      <c r="AN33" s="146"/>
      <c r="AO33" s="146"/>
      <c r="AP33" s="146"/>
      <c r="AQ33" s="146"/>
      <c r="AR33" s="146"/>
      <c r="AS33" s="146"/>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69"/>
      <c r="BT33" s="69"/>
      <c r="BU33" s="69"/>
      <c r="BV33" s="69"/>
      <c r="BW33" s="69"/>
      <c r="BX33" s="69"/>
      <c r="BY33" s="69"/>
      <c r="BZ33" s="69"/>
      <c r="CA33" s="69"/>
      <c r="CB33" s="69"/>
      <c r="CC33" s="69"/>
      <c r="CD33" s="69"/>
      <c r="CE33" s="69"/>
      <c r="CF33" s="69"/>
      <c r="CG33" s="69"/>
      <c r="CH33" s="69"/>
      <c r="CI33" s="69"/>
      <c r="CJ33" s="69"/>
      <c r="CK33" s="69"/>
      <c r="CL33" s="69"/>
      <c r="CM33" s="69"/>
      <c r="CN33" s="69"/>
      <c r="CO33" s="69"/>
      <c r="CP33" s="69"/>
      <c r="CQ33" s="69"/>
      <c r="CR33" s="69"/>
      <c r="CS33" s="69"/>
      <c r="CT33" s="69"/>
      <c r="CU33" s="69"/>
      <c r="CV33" s="69"/>
      <c r="CW33" s="69"/>
      <c r="CX33" s="69"/>
      <c r="CY33" s="69"/>
      <c r="CZ33" s="69"/>
      <c r="DA33" s="69"/>
      <c r="DB33" s="69"/>
      <c r="DC33" s="69"/>
      <c r="DD33" s="69"/>
      <c r="DE33" s="69"/>
      <c r="DF33" s="69"/>
      <c r="DG33" s="69"/>
      <c r="DH33" s="69"/>
      <c r="DI33" s="69"/>
      <c r="DJ33" s="69"/>
      <c r="DK33" s="69"/>
      <c r="DL33" s="69"/>
      <c r="DM33" s="69"/>
      <c r="DN33" s="69"/>
      <c r="DO33" s="69"/>
      <c r="DP33" s="69"/>
      <c r="DQ33" s="69"/>
      <c r="DR33" s="69"/>
      <c r="DS33" s="69"/>
      <c r="DT33" s="69"/>
      <c r="DU33" s="69"/>
      <c r="DV33" s="69"/>
      <c r="DW33" s="69"/>
      <c r="DX33" s="69"/>
      <c r="DY33" s="69"/>
      <c r="DZ33" s="69"/>
      <c r="EA33" s="69"/>
      <c r="EB33" s="69"/>
    </row>
    <row r="34" spans="1:132" s="74" customFormat="1" ht="15.6" x14ac:dyDescent="0.3">
      <c r="A34" s="146"/>
      <c r="B34" s="296">
        <v>24179011</v>
      </c>
      <c r="C34" s="297" t="s">
        <v>1905</v>
      </c>
      <c r="D34" s="146"/>
      <c r="E34" s="298" t="s">
        <v>1427</v>
      </c>
      <c r="F34" s="146" t="s">
        <v>2366</v>
      </c>
      <c r="G34" s="146" t="s">
        <v>2367</v>
      </c>
      <c r="H34" s="146"/>
      <c r="I34" s="146"/>
      <c r="J34" s="146"/>
      <c r="K34" s="146"/>
      <c r="L34" s="146"/>
      <c r="M34" s="146"/>
      <c r="N34" s="146"/>
      <c r="O34" s="146"/>
      <c r="P34" s="288">
        <f t="shared" si="1"/>
        <v>0</v>
      </c>
      <c r="Q34" s="146"/>
      <c r="R34" s="146"/>
      <c r="S34" s="146"/>
      <c r="T34" s="146"/>
      <c r="U34" s="146"/>
      <c r="V34" s="146"/>
      <c r="W34" s="146">
        <v>1</v>
      </c>
      <c r="X34" s="304">
        <v>43418</v>
      </c>
      <c r="Y34" s="273">
        <f t="shared" si="2"/>
        <v>1</v>
      </c>
      <c r="Z34" s="146"/>
      <c r="AA34" s="146"/>
      <c r="AB34" s="146"/>
      <c r="AC34" s="146"/>
      <c r="AD34" s="146"/>
      <c r="AE34" s="146"/>
      <c r="AF34" s="146"/>
      <c r="AG34" s="146"/>
      <c r="AH34" s="273">
        <f t="shared" si="4"/>
        <v>0</v>
      </c>
      <c r="AI34" s="146"/>
      <c r="AJ34" s="146" t="s">
        <v>2371</v>
      </c>
      <c r="AK34" s="146"/>
      <c r="AL34" s="146"/>
      <c r="AM34" s="146"/>
      <c r="AN34" s="146"/>
      <c r="AO34" s="146"/>
      <c r="AP34" s="146"/>
      <c r="AQ34" s="146"/>
      <c r="AR34" s="146"/>
      <c r="AS34" s="146"/>
    </row>
    <row r="35" spans="1:132" s="75" customFormat="1" ht="14.4" x14ac:dyDescent="0.3">
      <c r="A35" s="146"/>
      <c r="B35" s="296">
        <v>24179012</v>
      </c>
      <c r="C35" s="297" t="s">
        <v>1906</v>
      </c>
      <c r="D35" s="146"/>
      <c r="E35" s="298" t="s">
        <v>1428</v>
      </c>
      <c r="F35" s="146" t="s">
        <v>2366</v>
      </c>
      <c r="G35" s="146" t="s">
        <v>2367</v>
      </c>
      <c r="H35" s="146"/>
      <c r="I35" s="146"/>
      <c r="J35" s="146"/>
      <c r="K35" s="146"/>
      <c r="L35" s="146"/>
      <c r="M35" s="146"/>
      <c r="N35" s="146"/>
      <c r="O35" s="146"/>
      <c r="P35" s="288">
        <f t="shared" si="1"/>
        <v>0</v>
      </c>
      <c r="Q35" s="146"/>
      <c r="R35" s="146"/>
      <c r="S35" s="146"/>
      <c r="T35" s="146"/>
      <c r="U35" s="146"/>
      <c r="V35" s="146"/>
      <c r="W35" s="146">
        <v>1</v>
      </c>
      <c r="X35" s="304">
        <v>43418</v>
      </c>
      <c r="Y35" s="273">
        <f t="shared" si="2"/>
        <v>1</v>
      </c>
      <c r="Z35" s="146"/>
      <c r="AA35" s="146"/>
      <c r="AB35" s="146"/>
      <c r="AC35" s="146"/>
      <c r="AD35" s="146"/>
      <c r="AE35" s="146"/>
      <c r="AF35" s="146"/>
      <c r="AG35" s="146"/>
      <c r="AH35" s="273">
        <f t="shared" si="4"/>
        <v>0</v>
      </c>
      <c r="AI35" s="146"/>
      <c r="AJ35" s="146" t="s">
        <v>2371</v>
      </c>
      <c r="AK35" s="146"/>
      <c r="AL35" s="146"/>
      <c r="AM35" s="146"/>
      <c r="AN35" s="146"/>
      <c r="AO35" s="146"/>
      <c r="AP35" s="146"/>
      <c r="AQ35" s="146"/>
      <c r="AR35" s="146"/>
      <c r="AS35" s="146"/>
    </row>
    <row r="36" spans="1:132" s="75" customFormat="1" ht="14.4" x14ac:dyDescent="0.3">
      <c r="A36" s="146"/>
      <c r="B36" s="296">
        <v>24178043</v>
      </c>
      <c r="C36" s="297" t="s">
        <v>1907</v>
      </c>
      <c r="D36" s="146"/>
      <c r="E36" s="298" t="s">
        <v>1429</v>
      </c>
      <c r="F36" s="146" t="s">
        <v>2366</v>
      </c>
      <c r="G36" s="146" t="s">
        <v>2367</v>
      </c>
      <c r="H36" s="146"/>
      <c r="I36" s="146"/>
      <c r="J36" s="146"/>
      <c r="K36" s="146"/>
      <c r="L36" s="146"/>
      <c r="M36" s="146"/>
      <c r="N36" s="146"/>
      <c r="O36" s="146"/>
      <c r="P36" s="288">
        <f t="shared" si="1"/>
        <v>0</v>
      </c>
      <c r="Q36" s="146"/>
      <c r="R36" s="146"/>
      <c r="S36" s="146"/>
      <c r="T36" s="146"/>
      <c r="U36" s="146"/>
      <c r="V36" s="146"/>
      <c r="W36" s="146">
        <v>1</v>
      </c>
      <c r="X36" s="304">
        <v>43418</v>
      </c>
      <c r="Y36" s="273">
        <f t="shared" si="2"/>
        <v>1</v>
      </c>
      <c r="Z36" s="146"/>
      <c r="AA36" s="146"/>
      <c r="AB36" s="146"/>
      <c r="AC36" s="146"/>
      <c r="AD36" s="146"/>
      <c r="AE36" s="146"/>
      <c r="AF36" s="146"/>
      <c r="AG36" s="146"/>
      <c r="AH36" s="273">
        <f t="shared" si="4"/>
        <v>0</v>
      </c>
      <c r="AI36" s="146"/>
      <c r="AJ36" s="146" t="s">
        <v>2371</v>
      </c>
      <c r="AK36" s="146"/>
      <c r="AL36" s="146"/>
      <c r="AM36" s="146"/>
      <c r="AN36" s="146"/>
      <c r="AO36" s="146"/>
      <c r="AP36" s="146"/>
      <c r="AQ36" s="146"/>
      <c r="AR36" s="146"/>
      <c r="AS36" s="146"/>
    </row>
    <row r="37" spans="1:132" s="75" customFormat="1" ht="14.4" x14ac:dyDescent="0.3">
      <c r="A37" s="146"/>
      <c r="B37" s="296">
        <v>24178044</v>
      </c>
      <c r="C37" s="297" t="s">
        <v>1908</v>
      </c>
      <c r="D37" s="146"/>
      <c r="E37" s="298" t="s">
        <v>1430</v>
      </c>
      <c r="F37" s="146" t="s">
        <v>2366</v>
      </c>
      <c r="G37" s="146" t="s">
        <v>2367</v>
      </c>
      <c r="H37" s="146"/>
      <c r="I37" s="146"/>
      <c r="J37" s="146"/>
      <c r="K37" s="146"/>
      <c r="L37" s="146"/>
      <c r="M37" s="146"/>
      <c r="N37" s="146"/>
      <c r="O37" s="146"/>
      <c r="P37" s="288">
        <f t="shared" si="1"/>
        <v>0</v>
      </c>
      <c r="Q37" s="146"/>
      <c r="R37" s="146"/>
      <c r="S37" s="146"/>
      <c r="T37" s="146"/>
      <c r="U37" s="146"/>
      <c r="V37" s="146"/>
      <c r="W37" s="146">
        <v>1</v>
      </c>
      <c r="X37" s="304">
        <v>43418</v>
      </c>
      <c r="Y37" s="273">
        <f t="shared" si="2"/>
        <v>1</v>
      </c>
      <c r="Z37" s="146"/>
      <c r="AA37" s="146"/>
      <c r="AB37" s="146"/>
      <c r="AC37" s="146"/>
      <c r="AD37" s="146"/>
      <c r="AE37" s="146"/>
      <c r="AF37" s="146"/>
      <c r="AG37" s="146"/>
      <c r="AH37" s="273">
        <f t="shared" si="4"/>
        <v>0</v>
      </c>
      <c r="AI37" s="146"/>
      <c r="AJ37" s="146" t="s">
        <v>2371</v>
      </c>
      <c r="AK37" s="146"/>
      <c r="AL37" s="146"/>
      <c r="AM37" s="146"/>
      <c r="AN37" s="146"/>
      <c r="AO37" s="146"/>
      <c r="AP37" s="146"/>
      <c r="AQ37" s="146"/>
      <c r="AR37" s="146"/>
      <c r="AS37" s="146"/>
    </row>
    <row r="38" spans="1:132" s="75" customFormat="1" ht="14.4" x14ac:dyDescent="0.3">
      <c r="A38" s="146"/>
      <c r="B38" s="296">
        <v>20250054</v>
      </c>
      <c r="C38" s="297" t="s">
        <v>1909</v>
      </c>
      <c r="D38" s="146"/>
      <c r="E38" s="298" t="s">
        <v>1431</v>
      </c>
      <c r="F38" s="146" t="s">
        <v>2366</v>
      </c>
      <c r="G38" s="146" t="s">
        <v>2367</v>
      </c>
      <c r="H38" s="146"/>
      <c r="I38" s="146"/>
      <c r="J38" s="146"/>
      <c r="K38" s="146"/>
      <c r="L38" s="146"/>
      <c r="M38" s="146"/>
      <c r="N38" s="146"/>
      <c r="O38" s="146"/>
      <c r="P38" s="288">
        <f t="shared" si="1"/>
        <v>0</v>
      </c>
      <c r="Q38" s="146"/>
      <c r="R38" s="146"/>
      <c r="S38" s="146"/>
      <c r="T38" s="146"/>
      <c r="U38" s="146"/>
      <c r="V38" s="146"/>
      <c r="W38" s="146">
        <v>1</v>
      </c>
      <c r="X38" s="304">
        <v>43146</v>
      </c>
      <c r="Y38" s="273">
        <f t="shared" si="2"/>
        <v>1</v>
      </c>
      <c r="Z38" s="146"/>
      <c r="AA38" s="146"/>
      <c r="AB38" s="146"/>
      <c r="AC38" s="146"/>
      <c r="AD38" s="146"/>
      <c r="AE38" s="146"/>
      <c r="AF38" s="146"/>
      <c r="AG38" s="146"/>
      <c r="AH38" s="273">
        <f t="shared" si="4"/>
        <v>0</v>
      </c>
      <c r="AI38" s="146"/>
      <c r="AJ38" s="146" t="s">
        <v>2371</v>
      </c>
      <c r="AK38" s="146"/>
      <c r="AL38" s="146"/>
      <c r="AM38" s="146"/>
      <c r="AN38" s="146"/>
      <c r="AO38" s="146"/>
      <c r="AP38" s="146"/>
      <c r="AQ38" s="146"/>
      <c r="AR38" s="146"/>
      <c r="AS38" s="146"/>
    </row>
    <row r="39" spans="1:132" s="75" customFormat="1" ht="14.4" x14ac:dyDescent="0.3">
      <c r="A39" s="146"/>
      <c r="B39" s="296">
        <v>20250055</v>
      </c>
      <c r="C39" s="297" t="s">
        <v>1910</v>
      </c>
      <c r="D39" s="146"/>
      <c r="E39" s="298" t="s">
        <v>1432</v>
      </c>
      <c r="F39" s="146" t="s">
        <v>2366</v>
      </c>
      <c r="G39" s="146" t="s">
        <v>2367</v>
      </c>
      <c r="H39" s="146"/>
      <c r="I39" s="146"/>
      <c r="J39" s="146"/>
      <c r="K39" s="146"/>
      <c r="L39" s="146"/>
      <c r="M39" s="146"/>
      <c r="N39" s="146"/>
      <c r="O39" s="146"/>
      <c r="P39" s="288">
        <f t="shared" si="1"/>
        <v>0</v>
      </c>
      <c r="Q39" s="146"/>
      <c r="R39" s="146"/>
      <c r="S39" s="146"/>
      <c r="T39" s="146"/>
      <c r="U39" s="146"/>
      <c r="V39" s="146"/>
      <c r="W39" s="146">
        <v>1</v>
      </c>
      <c r="X39" s="304">
        <v>43146</v>
      </c>
      <c r="Y39" s="273">
        <f t="shared" si="2"/>
        <v>1</v>
      </c>
      <c r="Z39" s="146"/>
      <c r="AA39" s="146"/>
      <c r="AB39" s="146"/>
      <c r="AC39" s="146"/>
      <c r="AD39" s="146"/>
      <c r="AE39" s="146"/>
      <c r="AF39" s="146"/>
      <c r="AG39" s="146"/>
      <c r="AH39" s="273">
        <f t="shared" si="4"/>
        <v>0</v>
      </c>
      <c r="AI39" s="146"/>
      <c r="AJ39" s="146" t="s">
        <v>2371</v>
      </c>
      <c r="AK39" s="146"/>
      <c r="AL39" s="146"/>
      <c r="AM39" s="146"/>
      <c r="AN39" s="146"/>
      <c r="AO39" s="146"/>
      <c r="AP39" s="146"/>
      <c r="AQ39" s="146"/>
      <c r="AR39" s="146"/>
      <c r="AS39" s="146"/>
    </row>
    <row r="40" spans="1:132" s="75" customFormat="1" ht="14.4" x14ac:dyDescent="0.3">
      <c r="A40" s="146"/>
      <c r="B40" s="296">
        <v>20250056</v>
      </c>
      <c r="C40" s="297" t="s">
        <v>1911</v>
      </c>
      <c r="D40" s="146"/>
      <c r="E40" s="298" t="s">
        <v>1433</v>
      </c>
      <c r="F40" s="146" t="s">
        <v>2366</v>
      </c>
      <c r="G40" s="146" t="s">
        <v>2367</v>
      </c>
      <c r="H40" s="146"/>
      <c r="I40" s="146"/>
      <c r="J40" s="146"/>
      <c r="K40" s="146"/>
      <c r="L40" s="146"/>
      <c r="M40" s="146"/>
      <c r="N40" s="146"/>
      <c r="O40" s="146"/>
      <c r="P40" s="288">
        <f t="shared" si="1"/>
        <v>0</v>
      </c>
      <c r="Q40" s="146"/>
      <c r="R40" s="146"/>
      <c r="S40" s="146"/>
      <c r="T40" s="146"/>
      <c r="U40" s="146"/>
      <c r="V40" s="146"/>
      <c r="W40" s="146">
        <v>1</v>
      </c>
      <c r="X40" s="304">
        <v>43146</v>
      </c>
      <c r="Y40" s="273">
        <f t="shared" si="2"/>
        <v>1</v>
      </c>
      <c r="Z40" s="146"/>
      <c r="AA40" s="146"/>
      <c r="AB40" s="146"/>
      <c r="AC40" s="146"/>
      <c r="AD40" s="146"/>
      <c r="AE40" s="146"/>
      <c r="AF40" s="146"/>
      <c r="AG40" s="146"/>
      <c r="AH40" s="273">
        <f t="shared" si="4"/>
        <v>0</v>
      </c>
      <c r="AI40" s="146"/>
      <c r="AJ40" s="146" t="s">
        <v>2371</v>
      </c>
      <c r="AK40" s="146"/>
      <c r="AL40" s="146"/>
      <c r="AM40" s="146"/>
      <c r="AN40" s="146"/>
      <c r="AO40" s="146"/>
      <c r="AP40" s="146"/>
      <c r="AQ40" s="146"/>
      <c r="AR40" s="146"/>
      <c r="AS40" s="146"/>
    </row>
    <row r="41" spans="1:132" s="75" customFormat="1" ht="14.4" x14ac:dyDescent="0.3">
      <c r="A41" s="146"/>
      <c r="B41" s="296">
        <v>20250057</v>
      </c>
      <c r="C41" s="297" t="s">
        <v>1912</v>
      </c>
      <c r="D41" s="146"/>
      <c r="E41" s="298" t="s">
        <v>1434</v>
      </c>
      <c r="F41" s="146" t="s">
        <v>2366</v>
      </c>
      <c r="G41" s="146" t="s">
        <v>2367</v>
      </c>
      <c r="H41" s="146"/>
      <c r="I41" s="146"/>
      <c r="J41" s="146"/>
      <c r="K41" s="146"/>
      <c r="L41" s="146"/>
      <c r="M41" s="146"/>
      <c r="N41" s="146"/>
      <c r="O41" s="146"/>
      <c r="P41" s="288">
        <f t="shared" si="1"/>
        <v>0</v>
      </c>
      <c r="Q41" s="146"/>
      <c r="R41" s="146"/>
      <c r="S41" s="146"/>
      <c r="T41" s="146"/>
      <c r="U41" s="146"/>
      <c r="V41" s="146"/>
      <c r="W41" s="146">
        <v>1</v>
      </c>
      <c r="X41" s="304">
        <v>43146</v>
      </c>
      <c r="Y41" s="273">
        <f t="shared" si="2"/>
        <v>1</v>
      </c>
      <c r="Z41" s="146"/>
      <c r="AA41" s="146"/>
      <c r="AB41" s="146"/>
      <c r="AC41" s="146"/>
      <c r="AD41" s="146"/>
      <c r="AE41" s="146"/>
      <c r="AF41" s="146"/>
      <c r="AG41" s="146"/>
      <c r="AH41" s="273">
        <f t="shared" si="4"/>
        <v>0</v>
      </c>
      <c r="AI41" s="146"/>
      <c r="AJ41" s="146" t="s">
        <v>2371</v>
      </c>
      <c r="AK41" s="146"/>
      <c r="AL41" s="146"/>
      <c r="AM41" s="146"/>
      <c r="AN41" s="146"/>
      <c r="AO41" s="146"/>
      <c r="AP41" s="146"/>
      <c r="AQ41" s="146"/>
      <c r="AR41" s="146"/>
      <c r="AS41" s="146"/>
    </row>
    <row r="42" spans="1:132" s="75" customFormat="1" ht="14.4" x14ac:dyDescent="0.3">
      <c r="A42" s="146"/>
      <c r="B42" s="296">
        <v>20250058</v>
      </c>
      <c r="C42" s="297" t="s">
        <v>1913</v>
      </c>
      <c r="D42" s="146"/>
      <c r="E42" s="298" t="s">
        <v>1435</v>
      </c>
      <c r="F42" s="146" t="s">
        <v>2366</v>
      </c>
      <c r="G42" s="146" t="s">
        <v>2367</v>
      </c>
      <c r="H42" s="146"/>
      <c r="I42" s="146"/>
      <c r="J42" s="146"/>
      <c r="K42" s="146"/>
      <c r="L42" s="146"/>
      <c r="M42" s="146"/>
      <c r="N42" s="146"/>
      <c r="O42" s="146"/>
      <c r="P42" s="288">
        <f t="shared" si="1"/>
        <v>0</v>
      </c>
      <c r="Q42" s="146"/>
      <c r="R42" s="146"/>
      <c r="S42" s="146"/>
      <c r="T42" s="146"/>
      <c r="U42" s="146"/>
      <c r="V42" s="146"/>
      <c r="W42" s="146">
        <v>1</v>
      </c>
      <c r="X42" s="304">
        <v>43146</v>
      </c>
      <c r="Y42" s="273">
        <f t="shared" si="2"/>
        <v>1</v>
      </c>
      <c r="Z42" s="146"/>
      <c r="AA42" s="146"/>
      <c r="AB42" s="146"/>
      <c r="AC42" s="146"/>
      <c r="AD42" s="146"/>
      <c r="AE42" s="146"/>
      <c r="AF42" s="146"/>
      <c r="AG42" s="146"/>
      <c r="AH42" s="273">
        <f t="shared" si="4"/>
        <v>0</v>
      </c>
      <c r="AI42" s="146"/>
      <c r="AJ42" s="146" t="s">
        <v>2371</v>
      </c>
      <c r="AK42" s="146"/>
      <c r="AL42" s="146"/>
      <c r="AM42" s="146"/>
      <c r="AN42" s="146"/>
      <c r="AO42" s="146"/>
      <c r="AP42" s="146"/>
      <c r="AQ42" s="146"/>
      <c r="AR42" s="146"/>
      <c r="AS42" s="146"/>
    </row>
    <row r="43" spans="1:132" s="75" customFormat="1" ht="14.4" x14ac:dyDescent="0.3">
      <c r="A43" s="146"/>
      <c r="B43" s="296">
        <v>20250062</v>
      </c>
      <c r="C43" s="297" t="s">
        <v>1914</v>
      </c>
      <c r="D43" s="146"/>
      <c r="E43" s="298" t="s">
        <v>1436</v>
      </c>
      <c r="F43" s="146" t="s">
        <v>2366</v>
      </c>
      <c r="G43" s="146" t="s">
        <v>2367</v>
      </c>
      <c r="H43" s="146"/>
      <c r="I43" s="146"/>
      <c r="J43" s="146"/>
      <c r="K43" s="146"/>
      <c r="L43" s="146"/>
      <c r="M43" s="146"/>
      <c r="N43" s="146"/>
      <c r="O43" s="146"/>
      <c r="P43" s="288">
        <f t="shared" si="1"/>
        <v>0</v>
      </c>
      <c r="Q43" s="146"/>
      <c r="R43" s="146"/>
      <c r="S43" s="146"/>
      <c r="T43" s="146"/>
      <c r="U43" s="146"/>
      <c r="V43" s="146"/>
      <c r="W43" s="146">
        <v>1</v>
      </c>
      <c r="X43" s="304">
        <v>43146</v>
      </c>
      <c r="Y43" s="273">
        <f t="shared" si="2"/>
        <v>1</v>
      </c>
      <c r="Z43" s="146"/>
      <c r="AA43" s="146"/>
      <c r="AB43" s="146"/>
      <c r="AC43" s="146"/>
      <c r="AD43" s="146"/>
      <c r="AE43" s="146"/>
      <c r="AF43" s="146"/>
      <c r="AG43" s="146"/>
      <c r="AH43" s="273">
        <f t="shared" si="4"/>
        <v>0</v>
      </c>
      <c r="AI43" s="146"/>
      <c r="AJ43" s="146" t="s">
        <v>2371</v>
      </c>
      <c r="AK43" s="146"/>
      <c r="AL43" s="146"/>
      <c r="AM43" s="146"/>
      <c r="AN43" s="146"/>
      <c r="AO43" s="146"/>
      <c r="AP43" s="146"/>
      <c r="AQ43" s="146"/>
      <c r="AR43" s="146"/>
      <c r="AS43" s="146"/>
    </row>
    <row r="44" spans="1:132" s="75" customFormat="1" ht="14.4" x14ac:dyDescent="0.3">
      <c r="A44" s="146"/>
      <c r="B44" s="296">
        <v>20250063</v>
      </c>
      <c r="C44" s="297" t="s">
        <v>1915</v>
      </c>
      <c r="D44" s="146"/>
      <c r="E44" s="298" t="s">
        <v>1437</v>
      </c>
      <c r="F44" s="146" t="s">
        <v>2366</v>
      </c>
      <c r="G44" s="146" t="s">
        <v>2367</v>
      </c>
      <c r="H44" s="146"/>
      <c r="I44" s="146"/>
      <c r="J44" s="146"/>
      <c r="K44" s="146"/>
      <c r="L44" s="146"/>
      <c r="M44" s="146"/>
      <c r="N44" s="146"/>
      <c r="O44" s="146"/>
      <c r="P44" s="288">
        <f t="shared" si="1"/>
        <v>0</v>
      </c>
      <c r="Q44" s="146"/>
      <c r="R44" s="146"/>
      <c r="S44" s="146"/>
      <c r="T44" s="146"/>
      <c r="U44" s="146"/>
      <c r="V44" s="146"/>
      <c r="W44" s="146">
        <v>1</v>
      </c>
      <c r="X44" s="304">
        <v>43146</v>
      </c>
      <c r="Y44" s="273">
        <f t="shared" si="2"/>
        <v>1</v>
      </c>
      <c r="Z44" s="146"/>
      <c r="AA44" s="146"/>
      <c r="AB44" s="146"/>
      <c r="AC44" s="146"/>
      <c r="AD44" s="146"/>
      <c r="AE44" s="146"/>
      <c r="AF44" s="146"/>
      <c r="AG44" s="146"/>
      <c r="AH44" s="273">
        <f t="shared" si="4"/>
        <v>0</v>
      </c>
      <c r="AI44" s="146"/>
      <c r="AJ44" s="146" t="s">
        <v>2371</v>
      </c>
      <c r="AK44" s="146"/>
      <c r="AL44" s="146"/>
      <c r="AM44" s="146"/>
      <c r="AN44" s="146"/>
      <c r="AO44" s="146"/>
      <c r="AP44" s="146"/>
      <c r="AQ44" s="146"/>
      <c r="AR44" s="146"/>
      <c r="AS44" s="146"/>
    </row>
    <row r="45" spans="1:132" s="75" customFormat="1" ht="14.4" x14ac:dyDescent="0.3">
      <c r="A45" s="146"/>
      <c r="B45" s="296">
        <v>20250061</v>
      </c>
      <c r="C45" s="297" t="s">
        <v>1916</v>
      </c>
      <c r="D45" s="146"/>
      <c r="E45" s="298" t="s">
        <v>1438</v>
      </c>
      <c r="F45" s="146" t="s">
        <v>2366</v>
      </c>
      <c r="G45" s="146" t="s">
        <v>2367</v>
      </c>
      <c r="H45" s="146"/>
      <c r="I45" s="146"/>
      <c r="J45" s="146"/>
      <c r="K45" s="146"/>
      <c r="L45" s="146"/>
      <c r="M45" s="146"/>
      <c r="N45" s="146"/>
      <c r="O45" s="146"/>
      <c r="P45" s="288">
        <f t="shared" si="1"/>
        <v>0</v>
      </c>
      <c r="Q45" s="146"/>
      <c r="R45" s="146"/>
      <c r="S45" s="146"/>
      <c r="T45" s="146"/>
      <c r="U45" s="146"/>
      <c r="V45" s="146"/>
      <c r="W45" s="146">
        <v>1</v>
      </c>
      <c r="X45" s="304">
        <v>43146</v>
      </c>
      <c r="Y45" s="273">
        <f t="shared" si="2"/>
        <v>1</v>
      </c>
      <c r="Z45" s="146"/>
      <c r="AA45" s="146"/>
      <c r="AB45" s="146"/>
      <c r="AC45" s="146"/>
      <c r="AD45" s="146"/>
      <c r="AE45" s="146"/>
      <c r="AF45" s="146"/>
      <c r="AG45" s="146"/>
      <c r="AH45" s="273">
        <f t="shared" si="4"/>
        <v>0</v>
      </c>
      <c r="AI45" s="146"/>
      <c r="AJ45" s="146" t="s">
        <v>2371</v>
      </c>
      <c r="AK45" s="146"/>
      <c r="AL45" s="146"/>
      <c r="AM45" s="146"/>
      <c r="AN45" s="146"/>
      <c r="AO45" s="146"/>
      <c r="AP45" s="146"/>
      <c r="AQ45" s="146"/>
      <c r="AR45" s="146"/>
      <c r="AS45" s="146"/>
    </row>
    <row r="46" spans="1:132" s="75" customFormat="1" ht="14.4" x14ac:dyDescent="0.3">
      <c r="A46" s="146"/>
      <c r="B46" s="296">
        <v>20250064</v>
      </c>
      <c r="C46" s="297" t="s">
        <v>1917</v>
      </c>
      <c r="D46" s="146"/>
      <c r="E46" s="298" t="s">
        <v>1439</v>
      </c>
      <c r="F46" s="146" t="s">
        <v>2366</v>
      </c>
      <c r="G46" s="146" t="s">
        <v>2367</v>
      </c>
      <c r="H46" s="146"/>
      <c r="I46" s="146"/>
      <c r="J46" s="146"/>
      <c r="K46" s="146"/>
      <c r="L46" s="146"/>
      <c r="M46" s="146"/>
      <c r="N46" s="146"/>
      <c r="O46" s="146"/>
      <c r="P46" s="288">
        <f t="shared" si="1"/>
        <v>0</v>
      </c>
      <c r="Q46" s="146"/>
      <c r="R46" s="146"/>
      <c r="S46" s="146"/>
      <c r="T46" s="146"/>
      <c r="U46" s="146"/>
      <c r="V46" s="146"/>
      <c r="W46" s="146">
        <v>1</v>
      </c>
      <c r="X46" s="304">
        <v>43146</v>
      </c>
      <c r="Y46" s="273">
        <f t="shared" si="2"/>
        <v>1</v>
      </c>
      <c r="Z46" s="146"/>
      <c r="AA46" s="146"/>
      <c r="AB46" s="146"/>
      <c r="AC46" s="146"/>
      <c r="AD46" s="146"/>
      <c r="AE46" s="146"/>
      <c r="AF46" s="146"/>
      <c r="AG46" s="146"/>
      <c r="AH46" s="273">
        <f t="shared" si="4"/>
        <v>0</v>
      </c>
      <c r="AI46" s="146"/>
      <c r="AJ46" s="146" t="s">
        <v>2371</v>
      </c>
      <c r="AK46" s="146"/>
      <c r="AL46" s="146"/>
      <c r="AM46" s="146"/>
      <c r="AN46" s="146"/>
      <c r="AO46" s="146"/>
      <c r="AP46" s="146"/>
      <c r="AQ46" s="146"/>
      <c r="AR46" s="146"/>
      <c r="AS46" s="146"/>
    </row>
    <row r="47" spans="1:132" s="75" customFormat="1" ht="14.4" x14ac:dyDescent="0.3">
      <c r="A47" s="146"/>
      <c r="B47" s="296">
        <v>22647018</v>
      </c>
      <c r="C47" s="297" t="s">
        <v>1918</v>
      </c>
      <c r="D47" s="146"/>
      <c r="E47" s="298" t="s">
        <v>1440</v>
      </c>
      <c r="F47" s="146" t="s">
        <v>2366</v>
      </c>
      <c r="G47" s="146" t="s">
        <v>2367</v>
      </c>
      <c r="H47" s="146"/>
      <c r="I47" s="146"/>
      <c r="J47" s="146"/>
      <c r="K47" s="146"/>
      <c r="L47" s="146"/>
      <c r="M47" s="146"/>
      <c r="N47" s="146"/>
      <c r="O47" s="146"/>
      <c r="P47" s="288">
        <f t="shared" si="1"/>
        <v>0</v>
      </c>
      <c r="Q47" s="146"/>
      <c r="R47" s="146"/>
      <c r="S47" s="146"/>
      <c r="T47" s="146"/>
      <c r="U47" s="146"/>
      <c r="V47" s="146"/>
      <c r="W47" s="146">
        <v>1</v>
      </c>
      <c r="X47" s="304">
        <v>43117</v>
      </c>
      <c r="Y47" s="273">
        <f t="shared" si="2"/>
        <v>1</v>
      </c>
      <c r="Z47" s="146"/>
      <c r="AA47" s="146"/>
      <c r="AB47" s="146"/>
      <c r="AC47" s="146"/>
      <c r="AD47" s="146"/>
      <c r="AE47" s="146"/>
      <c r="AF47" s="146"/>
      <c r="AG47" s="146"/>
      <c r="AH47" s="273">
        <f t="shared" si="4"/>
        <v>0</v>
      </c>
      <c r="AI47" s="146"/>
      <c r="AJ47" s="146" t="s">
        <v>2371</v>
      </c>
      <c r="AK47" s="146"/>
      <c r="AL47" s="146"/>
      <c r="AM47" s="146"/>
      <c r="AN47" s="146"/>
      <c r="AO47" s="146"/>
      <c r="AP47" s="146"/>
      <c r="AQ47" s="146"/>
      <c r="AR47" s="146"/>
      <c r="AS47" s="146"/>
    </row>
    <row r="48" spans="1:132" s="222" customFormat="1" ht="14.4" x14ac:dyDescent="0.3">
      <c r="A48" s="146"/>
      <c r="B48" s="296">
        <v>22644015</v>
      </c>
      <c r="C48" s="297" t="s">
        <v>1919</v>
      </c>
      <c r="D48" s="146"/>
      <c r="E48" s="298" t="s">
        <v>1441</v>
      </c>
      <c r="F48" s="146" t="s">
        <v>2366</v>
      </c>
      <c r="G48" s="146" t="s">
        <v>2367</v>
      </c>
      <c r="H48" s="146"/>
      <c r="I48" s="146"/>
      <c r="J48" s="146"/>
      <c r="K48" s="146"/>
      <c r="L48" s="146"/>
      <c r="M48" s="146"/>
      <c r="N48" s="146"/>
      <c r="O48" s="146"/>
      <c r="P48" s="288">
        <f t="shared" si="1"/>
        <v>0</v>
      </c>
      <c r="Q48" s="146"/>
      <c r="R48" s="146"/>
      <c r="S48" s="146"/>
      <c r="T48" s="146"/>
      <c r="U48" s="146"/>
      <c r="V48" s="146"/>
      <c r="W48" s="146">
        <v>1</v>
      </c>
      <c r="X48" s="304">
        <v>43112</v>
      </c>
      <c r="Y48" s="273">
        <f t="shared" si="2"/>
        <v>1</v>
      </c>
      <c r="Z48" s="146"/>
      <c r="AA48" s="146"/>
      <c r="AB48" s="146"/>
      <c r="AC48" s="146"/>
      <c r="AD48" s="146"/>
      <c r="AE48" s="146"/>
      <c r="AF48" s="146"/>
      <c r="AG48" s="146"/>
      <c r="AH48" s="273">
        <f t="shared" si="4"/>
        <v>0</v>
      </c>
      <c r="AI48" s="146"/>
      <c r="AJ48" s="146" t="s">
        <v>2371</v>
      </c>
      <c r="AK48" s="146"/>
      <c r="AL48" s="146"/>
      <c r="AM48" s="146"/>
      <c r="AN48" s="146"/>
      <c r="AO48" s="146"/>
      <c r="AP48" s="146"/>
      <c r="AQ48" s="146"/>
      <c r="AR48" s="146"/>
      <c r="AS48" s="146"/>
    </row>
    <row r="49" spans="1:45" s="222" customFormat="1" ht="14.4" x14ac:dyDescent="0.3">
      <c r="A49" s="146"/>
      <c r="B49" s="296">
        <v>22644016</v>
      </c>
      <c r="C49" s="297" t="s">
        <v>1920</v>
      </c>
      <c r="D49" s="146"/>
      <c r="E49" s="298" t="s">
        <v>1442</v>
      </c>
      <c r="F49" s="146" t="s">
        <v>2366</v>
      </c>
      <c r="G49" s="146" t="s">
        <v>2367</v>
      </c>
      <c r="H49" s="146"/>
      <c r="I49" s="146"/>
      <c r="J49" s="146"/>
      <c r="K49" s="146"/>
      <c r="L49" s="146"/>
      <c r="M49" s="146"/>
      <c r="N49" s="146"/>
      <c r="O49" s="146"/>
      <c r="P49" s="288">
        <f t="shared" si="1"/>
        <v>0</v>
      </c>
      <c r="Q49" s="146"/>
      <c r="R49" s="146"/>
      <c r="S49" s="146"/>
      <c r="T49" s="146"/>
      <c r="U49" s="146"/>
      <c r="V49" s="146"/>
      <c r="W49" s="146">
        <v>1</v>
      </c>
      <c r="X49" s="304">
        <v>43112</v>
      </c>
      <c r="Y49" s="273">
        <f t="shared" si="2"/>
        <v>1</v>
      </c>
      <c r="Z49" s="146"/>
      <c r="AA49" s="146"/>
      <c r="AB49" s="146"/>
      <c r="AC49" s="146"/>
      <c r="AD49" s="146"/>
      <c r="AE49" s="146"/>
      <c r="AF49" s="146"/>
      <c r="AG49" s="146"/>
      <c r="AH49" s="273">
        <f t="shared" si="4"/>
        <v>0</v>
      </c>
      <c r="AI49" s="146"/>
      <c r="AJ49" s="146" t="s">
        <v>2371</v>
      </c>
      <c r="AK49" s="146"/>
      <c r="AL49" s="146"/>
      <c r="AM49" s="146"/>
      <c r="AN49" s="146"/>
      <c r="AO49" s="146"/>
      <c r="AP49" s="146"/>
      <c r="AQ49" s="146"/>
      <c r="AR49" s="146"/>
      <c r="AS49" s="146"/>
    </row>
    <row r="50" spans="1:45" s="74" customFormat="1" ht="15.6" x14ac:dyDescent="0.3">
      <c r="A50" s="146"/>
      <c r="B50" s="296">
        <v>22644017</v>
      </c>
      <c r="C50" s="297" t="s">
        <v>1921</v>
      </c>
      <c r="D50" s="146"/>
      <c r="E50" s="298" t="s">
        <v>1443</v>
      </c>
      <c r="F50" s="146" t="s">
        <v>2366</v>
      </c>
      <c r="G50" s="146" t="s">
        <v>2367</v>
      </c>
      <c r="H50" s="146"/>
      <c r="I50" s="146"/>
      <c r="J50" s="146"/>
      <c r="K50" s="146"/>
      <c r="L50" s="146"/>
      <c r="M50" s="146"/>
      <c r="N50" s="146"/>
      <c r="O50" s="146"/>
      <c r="P50" s="288">
        <f t="shared" si="1"/>
        <v>0</v>
      </c>
      <c r="Q50" s="146"/>
      <c r="R50" s="146"/>
      <c r="S50" s="146"/>
      <c r="T50" s="146"/>
      <c r="U50" s="146"/>
      <c r="V50" s="146"/>
      <c r="W50" s="146">
        <v>1</v>
      </c>
      <c r="X50" s="304">
        <v>43112</v>
      </c>
      <c r="Y50" s="273">
        <f t="shared" si="2"/>
        <v>1</v>
      </c>
      <c r="Z50" s="146"/>
      <c r="AA50" s="146"/>
      <c r="AB50" s="146"/>
      <c r="AC50" s="146"/>
      <c r="AD50" s="146"/>
      <c r="AE50" s="146"/>
      <c r="AF50" s="146"/>
      <c r="AG50" s="146"/>
      <c r="AH50" s="273">
        <f t="shared" si="4"/>
        <v>0</v>
      </c>
      <c r="AI50" s="146"/>
      <c r="AJ50" s="146" t="s">
        <v>2371</v>
      </c>
      <c r="AK50" s="146"/>
      <c r="AL50" s="146"/>
      <c r="AM50" s="146"/>
      <c r="AN50" s="146"/>
      <c r="AO50" s="146"/>
      <c r="AP50" s="146"/>
      <c r="AQ50" s="146"/>
      <c r="AR50" s="146"/>
      <c r="AS50" s="146"/>
    </row>
    <row r="51" spans="1:45" s="74" customFormat="1" ht="15.6" x14ac:dyDescent="0.3">
      <c r="A51" s="146"/>
      <c r="B51" s="296">
        <v>22644044</v>
      </c>
      <c r="C51" s="297" t="s">
        <v>1922</v>
      </c>
      <c r="D51" s="146"/>
      <c r="E51" s="298" t="s">
        <v>1444</v>
      </c>
      <c r="F51" s="146" t="s">
        <v>2366</v>
      </c>
      <c r="G51" s="146" t="s">
        <v>2367</v>
      </c>
      <c r="H51" s="146"/>
      <c r="I51" s="146"/>
      <c r="J51" s="146"/>
      <c r="K51" s="146"/>
      <c r="L51" s="146"/>
      <c r="M51" s="146"/>
      <c r="N51" s="146"/>
      <c r="O51" s="146"/>
      <c r="P51" s="288">
        <f t="shared" si="1"/>
        <v>0</v>
      </c>
      <c r="Q51" s="146"/>
      <c r="R51" s="146"/>
      <c r="S51" s="146"/>
      <c r="T51" s="146"/>
      <c r="U51" s="146"/>
      <c r="V51" s="146"/>
      <c r="W51" s="146">
        <v>1</v>
      </c>
      <c r="X51" s="304">
        <v>43112</v>
      </c>
      <c r="Y51" s="273">
        <f t="shared" si="2"/>
        <v>1</v>
      </c>
      <c r="Z51" s="146"/>
      <c r="AA51" s="146"/>
      <c r="AB51" s="146"/>
      <c r="AC51" s="146"/>
      <c r="AD51" s="146"/>
      <c r="AE51" s="146"/>
      <c r="AF51" s="146"/>
      <c r="AG51" s="146"/>
      <c r="AH51" s="273">
        <f t="shared" si="4"/>
        <v>0</v>
      </c>
      <c r="AI51" s="146"/>
      <c r="AJ51" s="146" t="s">
        <v>2371</v>
      </c>
      <c r="AK51" s="146"/>
      <c r="AL51" s="146"/>
      <c r="AM51" s="146"/>
      <c r="AN51" s="146"/>
      <c r="AO51" s="146"/>
      <c r="AP51" s="146"/>
      <c r="AQ51" s="146"/>
      <c r="AR51" s="146"/>
      <c r="AS51" s="146"/>
    </row>
    <row r="52" spans="1:45" s="222" customFormat="1" ht="14.4" x14ac:dyDescent="0.3">
      <c r="A52" s="146"/>
      <c r="B52" s="296">
        <v>22647030</v>
      </c>
      <c r="C52" s="297" t="s">
        <v>1923</v>
      </c>
      <c r="D52" s="146"/>
      <c r="E52" s="298" t="s">
        <v>1445</v>
      </c>
      <c r="F52" s="146" t="s">
        <v>2366</v>
      </c>
      <c r="G52" s="146" t="s">
        <v>2367</v>
      </c>
      <c r="H52" s="146"/>
      <c r="I52" s="146"/>
      <c r="J52" s="146"/>
      <c r="K52" s="146"/>
      <c r="L52" s="146"/>
      <c r="M52" s="146"/>
      <c r="N52" s="146"/>
      <c r="O52" s="146"/>
      <c r="P52" s="288">
        <f t="shared" si="1"/>
        <v>0</v>
      </c>
      <c r="Q52" s="146"/>
      <c r="R52" s="146"/>
      <c r="S52" s="146"/>
      <c r="T52" s="146"/>
      <c r="U52" s="146"/>
      <c r="V52" s="146"/>
      <c r="W52" s="146">
        <v>1</v>
      </c>
      <c r="X52" s="304">
        <v>43109</v>
      </c>
      <c r="Y52" s="273">
        <f t="shared" si="2"/>
        <v>1</v>
      </c>
      <c r="Z52" s="146"/>
      <c r="AA52" s="146"/>
      <c r="AB52" s="146"/>
      <c r="AC52" s="146"/>
      <c r="AD52" s="146"/>
      <c r="AE52" s="146"/>
      <c r="AF52" s="146"/>
      <c r="AG52" s="146"/>
      <c r="AH52" s="273">
        <f t="shared" si="4"/>
        <v>0</v>
      </c>
      <c r="AI52" s="146"/>
      <c r="AJ52" s="146" t="s">
        <v>2371</v>
      </c>
      <c r="AK52" s="146"/>
      <c r="AL52" s="146"/>
      <c r="AM52" s="146"/>
      <c r="AN52" s="146"/>
      <c r="AO52" s="146"/>
      <c r="AP52" s="146"/>
      <c r="AQ52" s="146"/>
      <c r="AR52" s="146"/>
      <c r="AS52" s="146"/>
    </row>
    <row r="53" spans="1:45" s="76" customFormat="1" ht="14.4" x14ac:dyDescent="0.3">
      <c r="A53" s="146"/>
      <c r="B53" s="296">
        <v>22647031</v>
      </c>
      <c r="C53" s="297" t="s">
        <v>1924</v>
      </c>
      <c r="D53" s="146"/>
      <c r="E53" s="298" t="s">
        <v>1446</v>
      </c>
      <c r="F53" s="146" t="s">
        <v>2366</v>
      </c>
      <c r="G53" s="146" t="s">
        <v>2367</v>
      </c>
      <c r="H53" s="146"/>
      <c r="I53" s="146"/>
      <c r="J53" s="146"/>
      <c r="K53" s="146"/>
      <c r="L53" s="146"/>
      <c r="M53" s="146"/>
      <c r="N53" s="146"/>
      <c r="O53" s="146"/>
      <c r="P53" s="288">
        <f t="shared" si="1"/>
        <v>0</v>
      </c>
      <c r="Q53" s="146"/>
      <c r="R53" s="146"/>
      <c r="S53" s="146"/>
      <c r="T53" s="146"/>
      <c r="U53" s="146"/>
      <c r="V53" s="146"/>
      <c r="W53" s="146">
        <v>1</v>
      </c>
      <c r="X53" s="304">
        <v>43109</v>
      </c>
      <c r="Y53" s="273">
        <f t="shared" si="2"/>
        <v>1</v>
      </c>
      <c r="Z53" s="146"/>
      <c r="AA53" s="146"/>
      <c r="AB53" s="146"/>
      <c r="AC53" s="146"/>
      <c r="AD53" s="146"/>
      <c r="AE53" s="146"/>
      <c r="AF53" s="146"/>
      <c r="AG53" s="146"/>
      <c r="AH53" s="273">
        <f t="shared" si="4"/>
        <v>0</v>
      </c>
      <c r="AI53" s="146"/>
      <c r="AJ53" s="146" t="s">
        <v>2371</v>
      </c>
      <c r="AK53" s="146"/>
      <c r="AL53" s="146"/>
      <c r="AM53" s="146"/>
      <c r="AN53" s="146"/>
      <c r="AO53" s="146"/>
      <c r="AP53" s="146"/>
      <c r="AQ53" s="146"/>
      <c r="AR53" s="146"/>
      <c r="AS53" s="146"/>
    </row>
    <row r="54" spans="1:45" s="76" customFormat="1" ht="14.4" x14ac:dyDescent="0.3">
      <c r="A54" s="146"/>
      <c r="B54" s="296">
        <v>22642064</v>
      </c>
      <c r="C54" s="297" t="s">
        <v>1925</v>
      </c>
      <c r="D54" s="146"/>
      <c r="E54" s="298" t="s">
        <v>1447</v>
      </c>
      <c r="F54" s="146" t="s">
        <v>2366</v>
      </c>
      <c r="G54" s="146" t="s">
        <v>2367</v>
      </c>
      <c r="H54" s="146"/>
      <c r="I54" s="146"/>
      <c r="J54" s="146"/>
      <c r="K54" s="146"/>
      <c r="L54" s="146"/>
      <c r="M54" s="146"/>
      <c r="N54" s="146"/>
      <c r="O54" s="146"/>
      <c r="P54" s="288">
        <f t="shared" si="1"/>
        <v>0</v>
      </c>
      <c r="Q54" s="146"/>
      <c r="R54" s="146"/>
      <c r="S54" s="146"/>
      <c r="T54" s="146"/>
      <c r="U54" s="146"/>
      <c r="V54" s="146"/>
      <c r="W54" s="146">
        <v>1</v>
      </c>
      <c r="X54" s="304">
        <v>43109</v>
      </c>
      <c r="Y54" s="273">
        <f t="shared" si="2"/>
        <v>1</v>
      </c>
      <c r="Z54" s="146"/>
      <c r="AA54" s="146"/>
      <c r="AB54" s="146"/>
      <c r="AC54" s="146"/>
      <c r="AD54" s="146"/>
      <c r="AE54" s="146"/>
      <c r="AF54" s="146"/>
      <c r="AG54" s="146"/>
      <c r="AH54" s="273">
        <f t="shared" si="4"/>
        <v>0</v>
      </c>
      <c r="AI54" s="146"/>
      <c r="AJ54" s="146" t="s">
        <v>2371</v>
      </c>
      <c r="AK54" s="146"/>
      <c r="AL54" s="146"/>
      <c r="AM54" s="146"/>
      <c r="AN54" s="146"/>
      <c r="AO54" s="146"/>
      <c r="AP54" s="146"/>
      <c r="AQ54" s="146"/>
      <c r="AR54" s="146"/>
      <c r="AS54" s="146"/>
    </row>
    <row r="55" spans="1:45" s="222" customFormat="1" ht="14.4" x14ac:dyDescent="0.3">
      <c r="A55" s="146"/>
      <c r="B55" s="296">
        <v>22642065</v>
      </c>
      <c r="C55" s="297" t="s">
        <v>1926</v>
      </c>
      <c r="D55" s="146"/>
      <c r="E55" s="298" t="s">
        <v>1448</v>
      </c>
      <c r="F55" s="146" t="s">
        <v>2366</v>
      </c>
      <c r="G55" s="146" t="s">
        <v>2367</v>
      </c>
      <c r="H55" s="146"/>
      <c r="I55" s="146"/>
      <c r="J55" s="146"/>
      <c r="K55" s="146"/>
      <c r="L55" s="146"/>
      <c r="M55" s="146"/>
      <c r="N55" s="146"/>
      <c r="O55" s="146"/>
      <c r="P55" s="288">
        <f t="shared" si="1"/>
        <v>0</v>
      </c>
      <c r="Q55" s="146"/>
      <c r="R55" s="146"/>
      <c r="S55" s="146"/>
      <c r="T55" s="146"/>
      <c r="U55" s="146"/>
      <c r="V55" s="146"/>
      <c r="W55" s="146">
        <v>1</v>
      </c>
      <c r="X55" s="304">
        <v>43116</v>
      </c>
      <c r="Y55" s="273">
        <f t="shared" si="2"/>
        <v>1</v>
      </c>
      <c r="Z55" s="146"/>
      <c r="AA55" s="146"/>
      <c r="AB55" s="146"/>
      <c r="AC55" s="146"/>
      <c r="AD55" s="146"/>
      <c r="AE55" s="146"/>
      <c r="AF55" s="146"/>
      <c r="AG55" s="146"/>
      <c r="AH55" s="273">
        <f t="shared" si="4"/>
        <v>0</v>
      </c>
      <c r="AI55" s="146"/>
      <c r="AJ55" s="146" t="s">
        <v>2371</v>
      </c>
      <c r="AK55" s="146"/>
      <c r="AL55" s="146"/>
      <c r="AM55" s="146"/>
      <c r="AN55" s="146"/>
      <c r="AO55" s="146"/>
      <c r="AP55" s="146"/>
      <c r="AQ55" s="146"/>
      <c r="AR55" s="146"/>
      <c r="AS55" s="146"/>
    </row>
    <row r="56" spans="1:45" s="222" customFormat="1" ht="14.4" x14ac:dyDescent="0.3">
      <c r="A56" s="146"/>
      <c r="B56" s="296">
        <v>22643070</v>
      </c>
      <c r="C56" s="297" t="s">
        <v>1927</v>
      </c>
      <c r="D56" s="146"/>
      <c r="E56" s="298" t="s">
        <v>1449</v>
      </c>
      <c r="F56" s="146" t="s">
        <v>2366</v>
      </c>
      <c r="G56" s="146" t="s">
        <v>2367</v>
      </c>
      <c r="H56" s="146"/>
      <c r="I56" s="146"/>
      <c r="J56" s="146"/>
      <c r="K56" s="146"/>
      <c r="L56" s="146"/>
      <c r="M56" s="146"/>
      <c r="N56" s="146"/>
      <c r="O56" s="146"/>
      <c r="P56" s="288">
        <f t="shared" si="1"/>
        <v>0</v>
      </c>
      <c r="Q56" s="146"/>
      <c r="R56" s="146"/>
      <c r="S56" s="146"/>
      <c r="T56" s="146"/>
      <c r="U56" s="146"/>
      <c r="V56" s="146"/>
      <c r="W56" s="146">
        <v>1</v>
      </c>
      <c r="X56" s="304">
        <v>43112</v>
      </c>
      <c r="Y56" s="273">
        <f t="shared" si="2"/>
        <v>1</v>
      </c>
      <c r="Z56" s="146"/>
      <c r="AA56" s="146"/>
      <c r="AB56" s="146"/>
      <c r="AC56" s="146"/>
      <c r="AD56" s="146"/>
      <c r="AE56" s="146"/>
      <c r="AF56" s="146"/>
      <c r="AG56" s="146"/>
      <c r="AH56" s="273">
        <f t="shared" si="4"/>
        <v>0</v>
      </c>
      <c r="AI56" s="146"/>
      <c r="AJ56" s="146" t="s">
        <v>2371</v>
      </c>
      <c r="AK56" s="146"/>
      <c r="AL56" s="146"/>
      <c r="AM56" s="146"/>
      <c r="AN56" s="146"/>
      <c r="AO56" s="146"/>
      <c r="AP56" s="146"/>
      <c r="AQ56" s="146"/>
      <c r="AR56" s="146"/>
      <c r="AS56" s="146"/>
    </row>
    <row r="57" spans="1:45" s="222" customFormat="1" ht="14.4" x14ac:dyDescent="0.3">
      <c r="A57" s="146"/>
      <c r="B57" s="296">
        <v>22643017</v>
      </c>
      <c r="C57" s="297" t="s">
        <v>1928</v>
      </c>
      <c r="D57" s="146"/>
      <c r="E57" s="298" t="s">
        <v>1450</v>
      </c>
      <c r="F57" s="146" t="s">
        <v>2366</v>
      </c>
      <c r="G57" s="146" t="s">
        <v>2367</v>
      </c>
      <c r="H57" s="146"/>
      <c r="I57" s="146"/>
      <c r="J57" s="146"/>
      <c r="K57" s="146"/>
      <c r="L57" s="146"/>
      <c r="M57" s="146"/>
      <c r="N57" s="146"/>
      <c r="O57" s="146"/>
      <c r="P57" s="288">
        <f t="shared" si="1"/>
        <v>0</v>
      </c>
      <c r="Q57" s="146"/>
      <c r="R57" s="146"/>
      <c r="S57" s="146"/>
      <c r="T57" s="146"/>
      <c r="U57" s="146"/>
      <c r="V57" s="146"/>
      <c r="W57" s="146">
        <v>1</v>
      </c>
      <c r="X57" s="304">
        <v>43112</v>
      </c>
      <c r="Y57" s="273">
        <f t="shared" si="2"/>
        <v>1</v>
      </c>
      <c r="Z57" s="146"/>
      <c r="AA57" s="146"/>
      <c r="AB57" s="146"/>
      <c r="AC57" s="146"/>
      <c r="AD57" s="146"/>
      <c r="AE57" s="146"/>
      <c r="AF57" s="146"/>
      <c r="AG57" s="146"/>
      <c r="AH57" s="273">
        <f t="shared" si="4"/>
        <v>0</v>
      </c>
      <c r="AI57" s="146"/>
      <c r="AJ57" s="146" t="s">
        <v>2371</v>
      </c>
      <c r="AK57" s="146"/>
      <c r="AL57" s="146"/>
      <c r="AM57" s="146"/>
      <c r="AN57" s="146"/>
      <c r="AO57" s="146"/>
      <c r="AP57" s="146"/>
      <c r="AQ57" s="146"/>
      <c r="AR57" s="146"/>
      <c r="AS57" s="146"/>
    </row>
    <row r="58" spans="1:45" s="222" customFormat="1" ht="14.4" x14ac:dyDescent="0.3">
      <c r="A58" s="146"/>
      <c r="B58" s="296">
        <v>22647032</v>
      </c>
      <c r="C58" s="297" t="s">
        <v>1929</v>
      </c>
      <c r="D58" s="146"/>
      <c r="E58" s="298" t="s">
        <v>1451</v>
      </c>
      <c r="F58" s="146" t="s">
        <v>2366</v>
      </c>
      <c r="G58" s="146" t="s">
        <v>2367</v>
      </c>
      <c r="H58" s="146"/>
      <c r="I58" s="146"/>
      <c r="J58" s="146"/>
      <c r="K58" s="146"/>
      <c r="L58" s="146"/>
      <c r="M58" s="146"/>
      <c r="N58" s="146"/>
      <c r="O58" s="146"/>
      <c r="P58" s="288">
        <f t="shared" si="1"/>
        <v>0</v>
      </c>
      <c r="Q58" s="146"/>
      <c r="R58" s="146"/>
      <c r="S58" s="146"/>
      <c r="T58" s="146"/>
      <c r="U58" s="146"/>
      <c r="V58" s="146"/>
      <c r="W58" s="146">
        <v>1</v>
      </c>
      <c r="X58" s="304">
        <v>43117</v>
      </c>
      <c r="Y58" s="273">
        <f t="shared" si="2"/>
        <v>1</v>
      </c>
      <c r="Z58" s="146"/>
      <c r="AA58" s="146"/>
      <c r="AB58" s="146"/>
      <c r="AC58" s="146"/>
      <c r="AD58" s="146"/>
      <c r="AE58" s="146"/>
      <c r="AF58" s="146"/>
      <c r="AG58" s="146"/>
      <c r="AH58" s="273">
        <f t="shared" si="4"/>
        <v>0</v>
      </c>
      <c r="AI58" s="146"/>
      <c r="AJ58" s="146" t="s">
        <v>2371</v>
      </c>
      <c r="AK58" s="146"/>
      <c r="AL58" s="146"/>
      <c r="AM58" s="146"/>
      <c r="AN58" s="146"/>
      <c r="AO58" s="146"/>
      <c r="AP58" s="146"/>
      <c r="AQ58" s="146"/>
      <c r="AR58" s="146"/>
      <c r="AS58" s="146"/>
    </row>
    <row r="59" spans="1:45" s="222" customFormat="1" ht="14.4" x14ac:dyDescent="0.3">
      <c r="A59" s="146"/>
      <c r="B59" s="296">
        <v>22647017</v>
      </c>
      <c r="C59" s="297" t="s">
        <v>1930</v>
      </c>
      <c r="D59" s="146"/>
      <c r="E59" s="298" t="s">
        <v>1452</v>
      </c>
      <c r="F59" s="146" t="s">
        <v>2366</v>
      </c>
      <c r="G59" s="146" t="s">
        <v>2367</v>
      </c>
      <c r="H59" s="146"/>
      <c r="I59" s="146"/>
      <c r="J59" s="146"/>
      <c r="K59" s="146"/>
      <c r="L59" s="146"/>
      <c r="M59" s="146"/>
      <c r="N59" s="146"/>
      <c r="O59" s="146"/>
      <c r="P59" s="288">
        <f t="shared" si="1"/>
        <v>0</v>
      </c>
      <c r="Q59" s="146"/>
      <c r="R59" s="146"/>
      <c r="S59" s="146"/>
      <c r="T59" s="146"/>
      <c r="U59" s="146"/>
      <c r="V59" s="146"/>
      <c r="W59" s="146">
        <v>1</v>
      </c>
      <c r="X59" s="304">
        <v>43117</v>
      </c>
      <c r="Y59" s="273">
        <f t="shared" si="2"/>
        <v>1</v>
      </c>
      <c r="Z59" s="146"/>
      <c r="AA59" s="146"/>
      <c r="AB59" s="146"/>
      <c r="AC59" s="146"/>
      <c r="AD59" s="146"/>
      <c r="AE59" s="146"/>
      <c r="AF59" s="146"/>
      <c r="AG59" s="146"/>
      <c r="AH59" s="273">
        <f t="shared" si="4"/>
        <v>0</v>
      </c>
      <c r="AI59" s="146"/>
      <c r="AJ59" s="146" t="s">
        <v>2371</v>
      </c>
      <c r="AK59" s="146"/>
      <c r="AL59" s="146"/>
      <c r="AM59" s="146"/>
      <c r="AN59" s="146"/>
      <c r="AO59" s="146"/>
      <c r="AP59" s="146"/>
      <c r="AQ59" s="146"/>
      <c r="AR59" s="146"/>
      <c r="AS59" s="146"/>
    </row>
    <row r="60" spans="1:45" s="222" customFormat="1" ht="14.4" x14ac:dyDescent="0.3">
      <c r="A60" s="146"/>
      <c r="B60" s="296">
        <v>22640041</v>
      </c>
      <c r="C60" s="297" t="s">
        <v>1931</v>
      </c>
      <c r="D60" s="146"/>
      <c r="E60" s="298" t="s">
        <v>1453</v>
      </c>
      <c r="F60" s="146" t="s">
        <v>2366</v>
      </c>
      <c r="G60" s="146" t="s">
        <v>2367</v>
      </c>
      <c r="H60" s="146"/>
      <c r="I60" s="146"/>
      <c r="J60" s="146"/>
      <c r="K60" s="146"/>
      <c r="L60" s="146"/>
      <c r="M60" s="146"/>
      <c r="N60" s="146"/>
      <c r="O60" s="146"/>
      <c r="P60" s="288">
        <f t="shared" si="1"/>
        <v>0</v>
      </c>
      <c r="Q60" s="146"/>
      <c r="R60" s="146"/>
      <c r="S60" s="146"/>
      <c r="T60" s="146"/>
      <c r="U60" s="146"/>
      <c r="V60" s="146"/>
      <c r="W60" s="146">
        <v>1</v>
      </c>
      <c r="X60" s="304">
        <v>43125</v>
      </c>
      <c r="Y60" s="273">
        <f t="shared" si="2"/>
        <v>1</v>
      </c>
      <c r="Z60" s="146"/>
      <c r="AA60" s="146"/>
      <c r="AB60" s="146"/>
      <c r="AC60" s="146"/>
      <c r="AD60" s="146"/>
      <c r="AE60" s="146"/>
      <c r="AF60" s="146"/>
      <c r="AG60" s="146"/>
      <c r="AH60" s="273">
        <f t="shared" si="4"/>
        <v>0</v>
      </c>
      <c r="AI60" s="146"/>
      <c r="AJ60" s="146" t="s">
        <v>2371</v>
      </c>
      <c r="AK60" s="146"/>
      <c r="AL60" s="146"/>
      <c r="AM60" s="146"/>
      <c r="AN60" s="146"/>
      <c r="AO60" s="146"/>
      <c r="AP60" s="146"/>
      <c r="AQ60" s="146"/>
      <c r="AR60" s="146"/>
      <c r="AS60" s="146"/>
    </row>
    <row r="61" spans="1:45" s="222" customFormat="1" ht="14.4" x14ac:dyDescent="0.3">
      <c r="A61" s="146"/>
      <c r="B61" s="296">
        <v>22641053</v>
      </c>
      <c r="C61" s="297" t="s">
        <v>1932</v>
      </c>
      <c r="D61" s="146"/>
      <c r="E61" s="298" t="s">
        <v>1454</v>
      </c>
      <c r="F61" s="146" t="s">
        <v>2366</v>
      </c>
      <c r="G61" s="146" t="s">
        <v>2367</v>
      </c>
      <c r="H61" s="146"/>
      <c r="I61" s="146"/>
      <c r="J61" s="146"/>
      <c r="K61" s="146"/>
      <c r="L61" s="146"/>
      <c r="M61" s="146"/>
      <c r="N61" s="146"/>
      <c r="O61" s="146"/>
      <c r="P61" s="288">
        <f t="shared" si="1"/>
        <v>0</v>
      </c>
      <c r="Q61" s="146"/>
      <c r="R61" s="146"/>
      <c r="S61" s="146"/>
      <c r="T61" s="146"/>
      <c r="U61" s="146"/>
      <c r="V61" s="146"/>
      <c r="W61" s="146">
        <v>1</v>
      </c>
      <c r="X61" s="304">
        <v>43126</v>
      </c>
      <c r="Y61" s="273">
        <f t="shared" si="2"/>
        <v>1</v>
      </c>
      <c r="Z61" s="146"/>
      <c r="AA61" s="146"/>
      <c r="AB61" s="146"/>
      <c r="AC61" s="146"/>
      <c r="AD61" s="146"/>
      <c r="AE61" s="146"/>
      <c r="AF61" s="146"/>
      <c r="AG61" s="146"/>
      <c r="AH61" s="273">
        <f t="shared" si="4"/>
        <v>0</v>
      </c>
      <c r="AI61" s="146"/>
      <c r="AJ61" s="146" t="s">
        <v>2371</v>
      </c>
      <c r="AK61" s="146"/>
      <c r="AL61" s="146"/>
      <c r="AM61" s="146"/>
      <c r="AN61" s="146"/>
      <c r="AO61" s="146"/>
      <c r="AP61" s="146"/>
      <c r="AQ61" s="146"/>
      <c r="AR61" s="146"/>
      <c r="AS61" s="146"/>
    </row>
    <row r="62" spans="1:45" s="222" customFormat="1" ht="14.4" x14ac:dyDescent="0.3">
      <c r="A62" s="146"/>
      <c r="B62" s="296">
        <v>22641054</v>
      </c>
      <c r="C62" s="297" t="s">
        <v>1933</v>
      </c>
      <c r="D62" s="146"/>
      <c r="E62" s="298" t="s">
        <v>1455</v>
      </c>
      <c r="F62" s="146" t="s">
        <v>2366</v>
      </c>
      <c r="G62" s="146" t="s">
        <v>2367</v>
      </c>
      <c r="H62" s="146"/>
      <c r="I62" s="146"/>
      <c r="J62" s="146"/>
      <c r="K62" s="146"/>
      <c r="L62" s="146"/>
      <c r="M62" s="146"/>
      <c r="N62" s="146"/>
      <c r="O62" s="146"/>
      <c r="P62" s="288">
        <f t="shared" si="1"/>
        <v>0</v>
      </c>
      <c r="Q62" s="146"/>
      <c r="R62" s="146"/>
      <c r="S62" s="146"/>
      <c r="T62" s="146"/>
      <c r="U62" s="146"/>
      <c r="V62" s="146"/>
      <c r="W62" s="146">
        <v>1</v>
      </c>
      <c r="X62" s="304">
        <v>43126</v>
      </c>
      <c r="Y62" s="273">
        <f t="shared" si="2"/>
        <v>1</v>
      </c>
      <c r="Z62" s="146"/>
      <c r="AA62" s="146"/>
      <c r="AB62" s="146"/>
      <c r="AC62" s="146"/>
      <c r="AD62" s="146"/>
      <c r="AE62" s="146"/>
      <c r="AF62" s="146"/>
      <c r="AG62" s="146"/>
      <c r="AH62" s="273">
        <f t="shared" si="4"/>
        <v>0</v>
      </c>
      <c r="AI62" s="146"/>
      <c r="AJ62" s="146" t="s">
        <v>2371</v>
      </c>
      <c r="AK62" s="146"/>
      <c r="AL62" s="146"/>
      <c r="AM62" s="146"/>
      <c r="AN62" s="146"/>
      <c r="AO62" s="146"/>
      <c r="AP62" s="146"/>
      <c r="AQ62" s="146"/>
      <c r="AR62" s="146"/>
      <c r="AS62" s="146"/>
    </row>
    <row r="63" spans="1:45" s="222" customFormat="1" ht="14.4" x14ac:dyDescent="0.3">
      <c r="A63" s="146"/>
      <c r="B63" s="296">
        <v>22641055</v>
      </c>
      <c r="C63" s="297" t="s">
        <v>1934</v>
      </c>
      <c r="D63" s="146"/>
      <c r="E63" s="298" t="s">
        <v>1456</v>
      </c>
      <c r="F63" s="146" t="s">
        <v>2366</v>
      </c>
      <c r="G63" s="146" t="s">
        <v>2367</v>
      </c>
      <c r="H63" s="146"/>
      <c r="I63" s="146"/>
      <c r="J63" s="146"/>
      <c r="K63" s="146"/>
      <c r="L63" s="146"/>
      <c r="M63" s="146"/>
      <c r="N63" s="146"/>
      <c r="O63" s="146"/>
      <c r="P63" s="288">
        <f t="shared" si="1"/>
        <v>0</v>
      </c>
      <c r="Q63" s="146"/>
      <c r="R63" s="146"/>
      <c r="S63" s="146"/>
      <c r="T63" s="146"/>
      <c r="U63" s="146"/>
      <c r="V63" s="146"/>
      <c r="W63" s="146">
        <v>1</v>
      </c>
      <c r="X63" s="304">
        <v>43126</v>
      </c>
      <c r="Y63" s="273">
        <f t="shared" si="2"/>
        <v>1</v>
      </c>
      <c r="Z63" s="146"/>
      <c r="AA63" s="146"/>
      <c r="AB63" s="146"/>
      <c r="AC63" s="146"/>
      <c r="AD63" s="146"/>
      <c r="AE63" s="146"/>
      <c r="AF63" s="146"/>
      <c r="AG63" s="146"/>
      <c r="AH63" s="273">
        <f t="shared" si="4"/>
        <v>0</v>
      </c>
      <c r="AI63" s="146"/>
      <c r="AJ63" s="146" t="s">
        <v>2371</v>
      </c>
      <c r="AK63" s="146"/>
      <c r="AL63" s="146"/>
      <c r="AM63" s="146"/>
      <c r="AN63" s="146"/>
      <c r="AO63" s="146"/>
      <c r="AP63" s="146"/>
      <c r="AQ63" s="146"/>
      <c r="AR63" s="146"/>
      <c r="AS63" s="146"/>
    </row>
    <row r="64" spans="1:45" s="222" customFormat="1" ht="14.4" x14ac:dyDescent="0.3">
      <c r="A64" s="146"/>
      <c r="B64" s="296">
        <v>22641056</v>
      </c>
      <c r="C64" s="297" t="s">
        <v>1935</v>
      </c>
      <c r="D64" s="146"/>
      <c r="E64" s="298" t="s">
        <v>1457</v>
      </c>
      <c r="F64" s="146" t="s">
        <v>2366</v>
      </c>
      <c r="G64" s="146" t="s">
        <v>2367</v>
      </c>
      <c r="H64" s="146"/>
      <c r="I64" s="146"/>
      <c r="J64" s="146"/>
      <c r="K64" s="146"/>
      <c r="L64" s="146"/>
      <c r="M64" s="146"/>
      <c r="N64" s="146"/>
      <c r="O64" s="146"/>
      <c r="P64" s="288">
        <f t="shared" si="1"/>
        <v>0</v>
      </c>
      <c r="Q64" s="146"/>
      <c r="R64" s="146"/>
      <c r="S64" s="146"/>
      <c r="T64" s="146"/>
      <c r="U64" s="146"/>
      <c r="V64" s="146"/>
      <c r="W64" s="146">
        <v>1</v>
      </c>
      <c r="X64" s="304">
        <v>43126</v>
      </c>
      <c r="Y64" s="273">
        <f t="shared" si="2"/>
        <v>1</v>
      </c>
      <c r="Z64" s="146"/>
      <c r="AA64" s="146"/>
      <c r="AB64" s="146"/>
      <c r="AC64" s="146"/>
      <c r="AD64" s="146"/>
      <c r="AE64" s="146"/>
      <c r="AF64" s="146"/>
      <c r="AG64" s="146"/>
      <c r="AH64" s="273">
        <f t="shared" si="4"/>
        <v>0</v>
      </c>
      <c r="AI64" s="146"/>
      <c r="AJ64" s="146" t="s">
        <v>2371</v>
      </c>
      <c r="AK64" s="146"/>
      <c r="AL64" s="146"/>
      <c r="AM64" s="146"/>
      <c r="AN64" s="146"/>
      <c r="AO64" s="146"/>
      <c r="AP64" s="146"/>
      <c r="AQ64" s="146"/>
      <c r="AR64" s="146"/>
      <c r="AS64" s="146"/>
    </row>
    <row r="65" spans="1:45" s="222" customFormat="1" ht="14.4" x14ac:dyDescent="0.3">
      <c r="A65" s="146"/>
      <c r="B65" s="296">
        <v>22642066</v>
      </c>
      <c r="C65" s="297" t="s">
        <v>1936</v>
      </c>
      <c r="D65" s="146"/>
      <c r="E65" s="298" t="s">
        <v>1458</v>
      </c>
      <c r="F65" s="146" t="s">
        <v>2366</v>
      </c>
      <c r="G65" s="146" t="s">
        <v>2367</v>
      </c>
      <c r="H65" s="146"/>
      <c r="I65" s="146"/>
      <c r="J65" s="146"/>
      <c r="K65" s="146"/>
      <c r="L65" s="146"/>
      <c r="M65" s="146"/>
      <c r="N65" s="146"/>
      <c r="O65" s="146"/>
      <c r="P65" s="288">
        <f t="shared" si="1"/>
        <v>0</v>
      </c>
      <c r="Q65" s="146"/>
      <c r="R65" s="146"/>
      <c r="S65" s="146"/>
      <c r="T65" s="146"/>
      <c r="U65" s="146"/>
      <c r="V65" s="146"/>
      <c r="W65" s="146">
        <v>1</v>
      </c>
      <c r="X65" s="304">
        <v>43122</v>
      </c>
      <c r="Y65" s="273">
        <f t="shared" si="2"/>
        <v>1</v>
      </c>
      <c r="Z65" s="146"/>
      <c r="AA65" s="146"/>
      <c r="AB65" s="146"/>
      <c r="AC65" s="146"/>
      <c r="AD65" s="146"/>
      <c r="AE65" s="146"/>
      <c r="AF65" s="146"/>
      <c r="AG65" s="146"/>
      <c r="AH65" s="273">
        <f t="shared" si="4"/>
        <v>0</v>
      </c>
      <c r="AI65" s="146"/>
      <c r="AJ65" s="146" t="s">
        <v>2371</v>
      </c>
      <c r="AK65" s="146"/>
      <c r="AL65" s="146"/>
      <c r="AM65" s="146"/>
      <c r="AN65" s="146"/>
      <c r="AO65" s="146"/>
      <c r="AP65" s="146"/>
      <c r="AQ65" s="146"/>
      <c r="AR65" s="146"/>
      <c r="AS65" s="146"/>
    </row>
    <row r="66" spans="1:45" s="74" customFormat="1" ht="15.6" x14ac:dyDescent="0.3">
      <c r="A66" s="146"/>
      <c r="B66" s="296">
        <v>22640025</v>
      </c>
      <c r="C66" s="297" t="s">
        <v>1937</v>
      </c>
      <c r="D66" s="146"/>
      <c r="E66" s="298" t="s">
        <v>1459</v>
      </c>
      <c r="F66" s="146" t="s">
        <v>2366</v>
      </c>
      <c r="G66" s="146" t="s">
        <v>2367</v>
      </c>
      <c r="H66" s="146"/>
      <c r="I66" s="146"/>
      <c r="J66" s="146"/>
      <c r="K66" s="146"/>
      <c r="L66" s="146"/>
      <c r="M66" s="146"/>
      <c r="N66" s="146"/>
      <c r="O66" s="146"/>
      <c r="P66" s="288">
        <f t="shared" si="1"/>
        <v>0</v>
      </c>
      <c r="Q66" s="146"/>
      <c r="R66" s="146"/>
      <c r="S66" s="146"/>
      <c r="T66" s="146"/>
      <c r="U66" s="146"/>
      <c r="V66" s="146"/>
      <c r="W66" s="146">
        <v>1</v>
      </c>
      <c r="X66" s="304">
        <v>43125</v>
      </c>
      <c r="Y66" s="273">
        <f t="shared" si="2"/>
        <v>1</v>
      </c>
      <c r="Z66" s="146"/>
      <c r="AA66" s="146"/>
      <c r="AB66" s="146"/>
      <c r="AC66" s="146"/>
      <c r="AD66" s="146"/>
      <c r="AE66" s="146"/>
      <c r="AF66" s="146"/>
      <c r="AG66" s="146"/>
      <c r="AH66" s="273">
        <f t="shared" si="4"/>
        <v>0</v>
      </c>
      <c r="AI66" s="146"/>
      <c r="AJ66" s="146" t="s">
        <v>2371</v>
      </c>
      <c r="AK66" s="146"/>
      <c r="AL66" s="146"/>
      <c r="AM66" s="146"/>
      <c r="AN66" s="146"/>
      <c r="AO66" s="146"/>
      <c r="AP66" s="146"/>
      <c r="AQ66" s="146"/>
      <c r="AR66" s="146"/>
      <c r="AS66" s="146"/>
    </row>
    <row r="67" spans="1:45" s="74" customFormat="1" ht="15.6" x14ac:dyDescent="0.3">
      <c r="A67" s="146"/>
      <c r="B67" s="296">
        <v>22640026</v>
      </c>
      <c r="C67" s="297" t="s">
        <v>1938</v>
      </c>
      <c r="D67" s="146"/>
      <c r="E67" s="298" t="s">
        <v>1460</v>
      </c>
      <c r="F67" s="146" t="s">
        <v>2366</v>
      </c>
      <c r="G67" s="146" t="s">
        <v>2367</v>
      </c>
      <c r="H67" s="146"/>
      <c r="I67" s="146"/>
      <c r="J67" s="146"/>
      <c r="K67" s="146"/>
      <c r="L67" s="146"/>
      <c r="M67" s="146"/>
      <c r="N67" s="146"/>
      <c r="O67" s="146"/>
      <c r="P67" s="288">
        <f t="shared" si="1"/>
        <v>0</v>
      </c>
      <c r="Q67" s="146"/>
      <c r="R67" s="146"/>
      <c r="S67" s="146"/>
      <c r="T67" s="146"/>
      <c r="U67" s="146"/>
      <c r="V67" s="146"/>
      <c r="W67" s="146">
        <v>1</v>
      </c>
      <c r="X67" s="304">
        <v>43125</v>
      </c>
      <c r="Y67" s="273">
        <f t="shared" si="2"/>
        <v>1</v>
      </c>
      <c r="Z67" s="146"/>
      <c r="AA67" s="146"/>
      <c r="AB67" s="146"/>
      <c r="AC67" s="146"/>
      <c r="AD67" s="146"/>
      <c r="AE67" s="146"/>
      <c r="AF67" s="146"/>
      <c r="AG67" s="146"/>
      <c r="AH67" s="273">
        <f t="shared" si="4"/>
        <v>0</v>
      </c>
      <c r="AI67" s="146"/>
      <c r="AJ67" s="146" t="s">
        <v>2371</v>
      </c>
      <c r="AK67" s="146"/>
      <c r="AL67" s="146"/>
      <c r="AM67" s="146"/>
      <c r="AN67" s="146"/>
      <c r="AO67" s="146"/>
      <c r="AP67" s="146"/>
      <c r="AQ67" s="146"/>
      <c r="AR67" s="146"/>
      <c r="AS67" s="146"/>
    </row>
    <row r="68" spans="1:45" s="76" customFormat="1" ht="14.4" x14ac:dyDescent="0.3">
      <c r="A68" s="146"/>
      <c r="B68" s="296">
        <v>22640027</v>
      </c>
      <c r="C68" s="297" t="s">
        <v>1939</v>
      </c>
      <c r="D68" s="146"/>
      <c r="E68" s="298" t="s">
        <v>1461</v>
      </c>
      <c r="F68" s="146" t="s">
        <v>2366</v>
      </c>
      <c r="G68" s="146" t="s">
        <v>2367</v>
      </c>
      <c r="H68" s="146"/>
      <c r="I68" s="146"/>
      <c r="J68" s="146"/>
      <c r="K68" s="146"/>
      <c r="L68" s="146"/>
      <c r="M68" s="146"/>
      <c r="N68" s="146"/>
      <c r="O68" s="146"/>
      <c r="P68" s="288">
        <f t="shared" si="1"/>
        <v>0</v>
      </c>
      <c r="Q68" s="146"/>
      <c r="R68" s="146"/>
      <c r="S68" s="146"/>
      <c r="T68" s="146"/>
      <c r="U68" s="146"/>
      <c r="V68" s="146"/>
      <c r="W68" s="146">
        <v>1</v>
      </c>
      <c r="X68" s="304">
        <v>43125</v>
      </c>
      <c r="Y68" s="273">
        <f t="shared" si="2"/>
        <v>1</v>
      </c>
      <c r="Z68" s="146"/>
      <c r="AA68" s="146"/>
      <c r="AB68" s="146"/>
      <c r="AC68" s="146"/>
      <c r="AD68" s="146"/>
      <c r="AE68" s="146"/>
      <c r="AF68" s="146"/>
      <c r="AG68" s="146"/>
      <c r="AH68" s="273">
        <f t="shared" si="4"/>
        <v>0</v>
      </c>
      <c r="AI68" s="146"/>
      <c r="AJ68" s="146" t="s">
        <v>2371</v>
      </c>
      <c r="AK68" s="146"/>
      <c r="AL68" s="146"/>
      <c r="AM68" s="146"/>
      <c r="AN68" s="146"/>
      <c r="AO68" s="146"/>
      <c r="AP68" s="146"/>
      <c r="AQ68" s="146"/>
      <c r="AR68" s="146"/>
      <c r="AS68" s="146"/>
    </row>
    <row r="69" spans="1:45" s="75" customFormat="1" ht="14.4" x14ac:dyDescent="0.3">
      <c r="A69" s="146"/>
      <c r="B69" s="296">
        <v>22640028</v>
      </c>
      <c r="C69" s="297" t="s">
        <v>1940</v>
      </c>
      <c r="D69" s="146"/>
      <c r="E69" s="298" t="s">
        <v>1462</v>
      </c>
      <c r="F69" s="146" t="s">
        <v>2366</v>
      </c>
      <c r="G69" s="146" t="s">
        <v>2367</v>
      </c>
      <c r="H69" s="146"/>
      <c r="I69" s="146"/>
      <c r="J69" s="146"/>
      <c r="K69" s="146"/>
      <c r="L69" s="146"/>
      <c r="M69" s="146"/>
      <c r="N69" s="146"/>
      <c r="O69" s="146"/>
      <c r="P69" s="288">
        <f t="shared" si="1"/>
        <v>0</v>
      </c>
      <c r="Q69" s="146"/>
      <c r="R69" s="146"/>
      <c r="S69" s="146"/>
      <c r="T69" s="146"/>
      <c r="U69" s="146"/>
      <c r="V69" s="146"/>
      <c r="W69" s="146">
        <v>1</v>
      </c>
      <c r="X69" s="304">
        <v>43125</v>
      </c>
      <c r="Y69" s="273">
        <f t="shared" si="2"/>
        <v>1</v>
      </c>
      <c r="Z69" s="146"/>
      <c r="AA69" s="146"/>
      <c r="AB69" s="146"/>
      <c r="AC69" s="146"/>
      <c r="AD69" s="146"/>
      <c r="AE69" s="146"/>
      <c r="AF69" s="146"/>
      <c r="AG69" s="146"/>
      <c r="AH69" s="273">
        <f t="shared" si="4"/>
        <v>0</v>
      </c>
      <c r="AI69" s="146"/>
      <c r="AJ69" s="146" t="s">
        <v>2371</v>
      </c>
      <c r="AK69" s="146"/>
      <c r="AL69" s="146"/>
      <c r="AM69" s="146"/>
      <c r="AN69" s="146"/>
      <c r="AO69" s="146"/>
      <c r="AP69" s="146"/>
      <c r="AQ69" s="146"/>
      <c r="AR69" s="146"/>
      <c r="AS69" s="146"/>
    </row>
    <row r="70" spans="1:45" s="75" customFormat="1" ht="14.4" x14ac:dyDescent="0.3">
      <c r="A70" s="146"/>
      <c r="B70" s="296">
        <v>22640029</v>
      </c>
      <c r="C70" s="297" t="s">
        <v>1941</v>
      </c>
      <c r="D70" s="146"/>
      <c r="E70" s="298" t="s">
        <v>1463</v>
      </c>
      <c r="F70" s="146" t="s">
        <v>2366</v>
      </c>
      <c r="G70" s="146" t="s">
        <v>2367</v>
      </c>
      <c r="H70" s="146"/>
      <c r="I70" s="146"/>
      <c r="J70" s="146"/>
      <c r="K70" s="146"/>
      <c r="L70" s="146"/>
      <c r="M70" s="146"/>
      <c r="N70" s="146"/>
      <c r="O70" s="146"/>
      <c r="P70" s="288">
        <f t="shared" si="1"/>
        <v>0</v>
      </c>
      <c r="Q70" s="146"/>
      <c r="R70" s="146"/>
      <c r="S70" s="146"/>
      <c r="T70" s="146"/>
      <c r="U70" s="146"/>
      <c r="V70" s="146"/>
      <c r="W70" s="146">
        <v>1</v>
      </c>
      <c r="X70" s="304">
        <v>43187</v>
      </c>
      <c r="Y70" s="273">
        <f t="shared" si="2"/>
        <v>1</v>
      </c>
      <c r="Z70" s="146"/>
      <c r="AA70" s="146"/>
      <c r="AB70" s="146"/>
      <c r="AC70" s="146"/>
      <c r="AD70" s="146"/>
      <c r="AE70" s="146"/>
      <c r="AF70" s="146"/>
      <c r="AG70" s="146"/>
      <c r="AH70" s="273">
        <f t="shared" si="4"/>
        <v>0</v>
      </c>
      <c r="AI70" s="146"/>
      <c r="AJ70" s="146" t="s">
        <v>2371</v>
      </c>
      <c r="AK70" s="146"/>
      <c r="AL70" s="146"/>
      <c r="AM70" s="146"/>
      <c r="AN70" s="146"/>
      <c r="AO70" s="146"/>
      <c r="AP70" s="146"/>
      <c r="AQ70" s="146"/>
      <c r="AR70" s="146"/>
      <c r="AS70" s="146"/>
    </row>
    <row r="71" spans="1:45" s="75" customFormat="1" ht="14.4" x14ac:dyDescent="0.3">
      <c r="A71" s="146"/>
      <c r="B71" s="296">
        <v>22647015</v>
      </c>
      <c r="C71" s="297" t="s">
        <v>1942</v>
      </c>
      <c r="D71" s="146"/>
      <c r="E71" s="298" t="s">
        <v>1464</v>
      </c>
      <c r="F71" s="146" t="s">
        <v>2366</v>
      </c>
      <c r="G71" s="146" t="s">
        <v>2367</v>
      </c>
      <c r="H71" s="146"/>
      <c r="I71" s="146"/>
      <c r="J71" s="146"/>
      <c r="K71" s="146"/>
      <c r="L71" s="146"/>
      <c r="M71" s="146"/>
      <c r="N71" s="146"/>
      <c r="O71" s="146"/>
      <c r="P71" s="288">
        <f t="shared" si="1"/>
        <v>0</v>
      </c>
      <c r="Q71" s="146"/>
      <c r="R71" s="146"/>
      <c r="S71" s="146"/>
      <c r="T71" s="146"/>
      <c r="U71" s="146"/>
      <c r="V71" s="146"/>
      <c r="W71" s="146">
        <v>1</v>
      </c>
      <c r="X71" s="304">
        <v>43123</v>
      </c>
      <c r="Y71" s="273">
        <f t="shared" si="2"/>
        <v>1</v>
      </c>
      <c r="Z71" s="146"/>
      <c r="AA71" s="146"/>
      <c r="AB71" s="146"/>
      <c r="AC71" s="146"/>
      <c r="AD71" s="146"/>
      <c r="AE71" s="146"/>
      <c r="AF71" s="146"/>
      <c r="AG71" s="146"/>
      <c r="AH71" s="273">
        <f t="shared" si="4"/>
        <v>0</v>
      </c>
      <c r="AI71" s="146"/>
      <c r="AJ71" s="146" t="s">
        <v>2371</v>
      </c>
      <c r="AK71" s="146"/>
      <c r="AL71" s="146"/>
      <c r="AM71" s="146"/>
      <c r="AN71" s="146"/>
      <c r="AO71" s="146"/>
      <c r="AP71" s="146"/>
      <c r="AQ71" s="146"/>
      <c r="AR71" s="146"/>
      <c r="AS71" s="146"/>
    </row>
    <row r="72" spans="1:45" s="75" customFormat="1" ht="14.4" x14ac:dyDescent="0.3">
      <c r="A72" s="146"/>
      <c r="B72" s="296">
        <v>22647016</v>
      </c>
      <c r="C72" s="297" t="s">
        <v>1943</v>
      </c>
      <c r="D72" s="146"/>
      <c r="E72" s="298" t="s">
        <v>1465</v>
      </c>
      <c r="F72" s="146" t="s">
        <v>2366</v>
      </c>
      <c r="G72" s="146" t="s">
        <v>2367</v>
      </c>
      <c r="H72" s="146"/>
      <c r="I72" s="146"/>
      <c r="J72" s="146"/>
      <c r="K72" s="146"/>
      <c r="L72" s="146"/>
      <c r="M72" s="146"/>
      <c r="N72" s="146"/>
      <c r="O72" s="146"/>
      <c r="P72" s="288">
        <f t="shared" si="1"/>
        <v>0</v>
      </c>
      <c r="Q72" s="146"/>
      <c r="R72" s="146"/>
      <c r="S72" s="146"/>
      <c r="T72" s="146"/>
      <c r="U72" s="146"/>
      <c r="V72" s="146"/>
      <c r="W72" s="146">
        <v>1</v>
      </c>
      <c r="X72" s="304">
        <v>43123</v>
      </c>
      <c r="Y72" s="273">
        <f t="shared" si="2"/>
        <v>1</v>
      </c>
      <c r="Z72" s="146"/>
      <c r="AA72" s="146"/>
      <c r="AB72" s="146"/>
      <c r="AC72" s="146"/>
      <c r="AD72" s="146"/>
      <c r="AE72" s="146"/>
      <c r="AF72" s="146"/>
      <c r="AG72" s="146"/>
      <c r="AH72" s="273">
        <f t="shared" si="4"/>
        <v>0</v>
      </c>
      <c r="AI72" s="146"/>
      <c r="AJ72" s="146" t="s">
        <v>2371</v>
      </c>
      <c r="AK72" s="146"/>
      <c r="AL72" s="146"/>
      <c r="AM72" s="146"/>
      <c r="AN72" s="146"/>
      <c r="AO72" s="146"/>
      <c r="AP72" s="146"/>
      <c r="AQ72" s="146"/>
      <c r="AR72" s="146"/>
      <c r="AS72" s="146"/>
    </row>
    <row r="73" spans="1:45" s="75" customFormat="1" ht="14.4" x14ac:dyDescent="0.3">
      <c r="A73" s="146"/>
      <c r="B73" s="296">
        <v>22643012</v>
      </c>
      <c r="C73" s="297" t="s">
        <v>1944</v>
      </c>
      <c r="D73" s="146"/>
      <c r="E73" s="298" t="s">
        <v>1466</v>
      </c>
      <c r="F73" s="146" t="s">
        <v>2366</v>
      </c>
      <c r="G73" s="146" t="s">
        <v>2367</v>
      </c>
      <c r="H73" s="146"/>
      <c r="I73" s="146"/>
      <c r="J73" s="146"/>
      <c r="K73" s="146"/>
      <c r="L73" s="146"/>
      <c r="M73" s="146"/>
      <c r="N73" s="146"/>
      <c r="O73" s="146"/>
      <c r="P73" s="288">
        <f t="shared" si="1"/>
        <v>0</v>
      </c>
      <c r="Q73" s="146"/>
      <c r="R73" s="146"/>
      <c r="S73" s="146"/>
      <c r="T73" s="146"/>
      <c r="U73" s="146"/>
      <c r="V73" s="146"/>
      <c r="W73" s="146">
        <v>1</v>
      </c>
      <c r="X73" s="304">
        <v>43124</v>
      </c>
      <c r="Y73" s="273">
        <f t="shared" si="2"/>
        <v>1</v>
      </c>
      <c r="Z73" s="146"/>
      <c r="AA73" s="146"/>
      <c r="AB73" s="146"/>
      <c r="AC73" s="146"/>
      <c r="AD73" s="146"/>
      <c r="AE73" s="146"/>
      <c r="AF73" s="146"/>
      <c r="AG73" s="146"/>
      <c r="AH73" s="273">
        <f t="shared" si="4"/>
        <v>0</v>
      </c>
      <c r="AI73" s="146"/>
      <c r="AJ73" s="146" t="s">
        <v>2371</v>
      </c>
      <c r="AK73" s="146"/>
      <c r="AL73" s="146"/>
      <c r="AM73" s="146"/>
      <c r="AN73" s="146"/>
      <c r="AO73" s="146"/>
      <c r="AP73" s="146"/>
      <c r="AQ73" s="146"/>
      <c r="AR73" s="146"/>
      <c r="AS73" s="146"/>
    </row>
    <row r="74" spans="1:45" s="75" customFormat="1" ht="14.4" x14ac:dyDescent="0.3">
      <c r="A74" s="146"/>
      <c r="B74" s="296">
        <v>22643011</v>
      </c>
      <c r="C74" s="297" t="s">
        <v>1945</v>
      </c>
      <c r="D74" s="146"/>
      <c r="E74" s="298" t="s">
        <v>1467</v>
      </c>
      <c r="F74" s="146" t="s">
        <v>2366</v>
      </c>
      <c r="G74" s="146" t="s">
        <v>2367</v>
      </c>
      <c r="H74" s="146"/>
      <c r="I74" s="146"/>
      <c r="J74" s="146"/>
      <c r="K74" s="146"/>
      <c r="L74" s="146"/>
      <c r="M74" s="146"/>
      <c r="N74" s="146"/>
      <c r="O74" s="146"/>
      <c r="P74" s="288">
        <f t="shared" si="1"/>
        <v>0</v>
      </c>
      <c r="Q74" s="146"/>
      <c r="R74" s="146"/>
      <c r="S74" s="146"/>
      <c r="T74" s="146"/>
      <c r="U74" s="146"/>
      <c r="V74" s="146"/>
      <c r="W74" s="146">
        <v>1</v>
      </c>
      <c r="X74" s="304">
        <v>43124</v>
      </c>
      <c r="Y74" s="273">
        <f t="shared" si="2"/>
        <v>1</v>
      </c>
      <c r="Z74" s="146"/>
      <c r="AA74" s="146"/>
      <c r="AB74" s="146"/>
      <c r="AC74" s="146"/>
      <c r="AD74" s="146"/>
      <c r="AE74" s="146"/>
      <c r="AF74" s="146"/>
      <c r="AG74" s="146"/>
      <c r="AH74" s="273">
        <f t="shared" si="4"/>
        <v>0</v>
      </c>
      <c r="AI74" s="146"/>
      <c r="AJ74" s="146" t="s">
        <v>2371</v>
      </c>
      <c r="AK74" s="146"/>
      <c r="AL74" s="146"/>
      <c r="AM74" s="146"/>
      <c r="AN74" s="146"/>
      <c r="AO74" s="146"/>
      <c r="AP74" s="146"/>
      <c r="AQ74" s="146"/>
      <c r="AR74" s="146"/>
      <c r="AS74" s="146"/>
    </row>
    <row r="75" spans="1:45" s="75" customFormat="1" ht="14.4" x14ac:dyDescent="0.3">
      <c r="A75" s="146"/>
      <c r="B75" s="296">
        <v>22643013</v>
      </c>
      <c r="C75" s="297" t="s">
        <v>1946</v>
      </c>
      <c r="D75" s="146"/>
      <c r="E75" s="298" t="s">
        <v>1468</v>
      </c>
      <c r="F75" s="146" t="s">
        <v>2366</v>
      </c>
      <c r="G75" s="146" t="s">
        <v>2367</v>
      </c>
      <c r="H75" s="146"/>
      <c r="I75" s="146"/>
      <c r="J75" s="146"/>
      <c r="K75" s="146"/>
      <c r="L75" s="146"/>
      <c r="M75" s="146"/>
      <c r="N75" s="146"/>
      <c r="O75" s="146"/>
      <c r="P75" s="288">
        <f t="shared" si="1"/>
        <v>0</v>
      </c>
      <c r="Q75" s="146"/>
      <c r="R75" s="146"/>
      <c r="S75" s="146"/>
      <c r="T75" s="146"/>
      <c r="U75" s="146"/>
      <c r="V75" s="146"/>
      <c r="W75" s="146">
        <v>1</v>
      </c>
      <c r="X75" s="304">
        <v>43124</v>
      </c>
      <c r="Y75" s="273">
        <f t="shared" si="2"/>
        <v>1</v>
      </c>
      <c r="Z75" s="146"/>
      <c r="AA75" s="146"/>
      <c r="AB75" s="146"/>
      <c r="AC75" s="146"/>
      <c r="AD75" s="146"/>
      <c r="AE75" s="146"/>
      <c r="AF75" s="146"/>
      <c r="AG75" s="146"/>
      <c r="AH75" s="273">
        <f t="shared" si="4"/>
        <v>0</v>
      </c>
      <c r="AI75" s="146"/>
      <c r="AJ75" s="146" t="s">
        <v>2371</v>
      </c>
      <c r="AK75" s="146"/>
      <c r="AL75" s="146"/>
      <c r="AM75" s="146"/>
      <c r="AN75" s="146"/>
      <c r="AO75" s="146"/>
      <c r="AP75" s="146"/>
      <c r="AQ75" s="146"/>
      <c r="AR75" s="146"/>
      <c r="AS75" s="146"/>
    </row>
    <row r="76" spans="1:45" s="75" customFormat="1" ht="14.4" x14ac:dyDescent="0.3">
      <c r="A76" s="146"/>
      <c r="B76" s="296">
        <v>22642067</v>
      </c>
      <c r="C76" s="297" t="s">
        <v>1947</v>
      </c>
      <c r="D76" s="146"/>
      <c r="E76" s="298" t="s">
        <v>1469</v>
      </c>
      <c r="F76" s="146" t="s">
        <v>2366</v>
      </c>
      <c r="G76" s="146" t="s">
        <v>2367</v>
      </c>
      <c r="H76" s="146"/>
      <c r="I76" s="146"/>
      <c r="J76" s="146"/>
      <c r="K76" s="146"/>
      <c r="L76" s="146"/>
      <c r="M76" s="146"/>
      <c r="N76" s="146"/>
      <c r="O76" s="146"/>
      <c r="P76" s="288">
        <f t="shared" si="1"/>
        <v>0</v>
      </c>
      <c r="Q76" s="146"/>
      <c r="R76" s="146"/>
      <c r="S76" s="146"/>
      <c r="T76" s="146"/>
      <c r="U76" s="146"/>
      <c r="V76" s="146"/>
      <c r="W76" s="146">
        <v>1</v>
      </c>
      <c r="X76" s="304">
        <v>43124</v>
      </c>
      <c r="Y76" s="273">
        <f t="shared" si="2"/>
        <v>1</v>
      </c>
      <c r="Z76" s="146"/>
      <c r="AA76" s="146"/>
      <c r="AB76" s="146"/>
      <c r="AC76" s="146"/>
      <c r="AD76" s="146"/>
      <c r="AE76" s="146"/>
      <c r="AF76" s="146"/>
      <c r="AG76" s="146"/>
      <c r="AH76" s="273">
        <f t="shared" si="4"/>
        <v>0</v>
      </c>
      <c r="AI76" s="146"/>
      <c r="AJ76" s="146" t="s">
        <v>2371</v>
      </c>
      <c r="AK76" s="146"/>
      <c r="AL76" s="146"/>
      <c r="AM76" s="146"/>
      <c r="AN76" s="146"/>
      <c r="AO76" s="146"/>
      <c r="AP76" s="146"/>
      <c r="AQ76" s="146"/>
      <c r="AR76" s="146"/>
      <c r="AS76" s="146"/>
    </row>
    <row r="77" spans="1:45" s="75" customFormat="1" ht="14.4" x14ac:dyDescent="0.3">
      <c r="A77" s="146"/>
      <c r="B77" s="296">
        <v>22642068</v>
      </c>
      <c r="C77" s="297" t="s">
        <v>1948</v>
      </c>
      <c r="D77" s="146"/>
      <c r="E77" s="298" t="s">
        <v>1470</v>
      </c>
      <c r="F77" s="146" t="s">
        <v>2366</v>
      </c>
      <c r="G77" s="146" t="s">
        <v>2367</v>
      </c>
      <c r="H77" s="146"/>
      <c r="I77" s="146"/>
      <c r="J77" s="146"/>
      <c r="K77" s="146"/>
      <c r="L77" s="146"/>
      <c r="M77" s="146"/>
      <c r="N77" s="146"/>
      <c r="O77" s="146"/>
      <c r="P77" s="288">
        <f t="shared" ref="P77:P140" si="5">SUM(H77:N77)</f>
        <v>0</v>
      </c>
      <c r="Q77" s="146"/>
      <c r="R77" s="146"/>
      <c r="S77" s="146"/>
      <c r="T77" s="146"/>
      <c r="U77" s="146"/>
      <c r="V77" s="146"/>
      <c r="W77" s="146">
        <v>1</v>
      </c>
      <c r="X77" s="304">
        <v>43124</v>
      </c>
      <c r="Y77" s="273">
        <f t="shared" ref="Y77:Y140" si="6">SUM(Q77:W77)</f>
        <v>1</v>
      </c>
      <c r="Z77" s="146"/>
      <c r="AA77" s="146"/>
      <c r="AB77" s="146"/>
      <c r="AC77" s="146"/>
      <c r="AD77" s="146"/>
      <c r="AE77" s="146"/>
      <c r="AF77" s="146"/>
      <c r="AG77" s="146"/>
      <c r="AH77" s="273">
        <f t="shared" si="4"/>
        <v>0</v>
      </c>
      <c r="AI77" s="146"/>
      <c r="AJ77" s="146" t="s">
        <v>2371</v>
      </c>
      <c r="AK77" s="146"/>
      <c r="AL77" s="146"/>
      <c r="AM77" s="146"/>
      <c r="AN77" s="146"/>
      <c r="AO77" s="146"/>
      <c r="AP77" s="146"/>
      <c r="AQ77" s="146"/>
      <c r="AR77" s="146"/>
      <c r="AS77" s="146"/>
    </row>
    <row r="78" spans="1:45" s="75" customFormat="1" ht="14.4" x14ac:dyDescent="0.3">
      <c r="A78" s="146"/>
      <c r="B78" s="296">
        <v>22644041</v>
      </c>
      <c r="C78" s="297" t="s">
        <v>1949</v>
      </c>
      <c r="D78" s="146"/>
      <c r="E78" s="298" t="s">
        <v>1471</v>
      </c>
      <c r="F78" s="146" t="s">
        <v>2366</v>
      </c>
      <c r="G78" s="146" t="s">
        <v>2367</v>
      </c>
      <c r="H78" s="146"/>
      <c r="I78" s="146"/>
      <c r="J78" s="146"/>
      <c r="K78" s="146"/>
      <c r="L78" s="146"/>
      <c r="M78" s="146"/>
      <c r="N78" s="146"/>
      <c r="O78" s="146"/>
      <c r="P78" s="288">
        <f t="shared" si="5"/>
        <v>0</v>
      </c>
      <c r="Q78" s="146"/>
      <c r="R78" s="146"/>
      <c r="S78" s="146"/>
      <c r="T78" s="146"/>
      <c r="U78" s="146"/>
      <c r="V78" s="146"/>
      <c r="W78" s="146">
        <v>1</v>
      </c>
      <c r="X78" s="304">
        <v>43130</v>
      </c>
      <c r="Y78" s="273">
        <f t="shared" si="6"/>
        <v>1</v>
      </c>
      <c r="Z78" s="146"/>
      <c r="AA78" s="146"/>
      <c r="AB78" s="146"/>
      <c r="AC78" s="146"/>
      <c r="AD78" s="146"/>
      <c r="AE78" s="146"/>
      <c r="AF78" s="146"/>
      <c r="AG78" s="146"/>
      <c r="AH78" s="273">
        <f t="shared" si="4"/>
        <v>0</v>
      </c>
      <c r="AI78" s="146"/>
      <c r="AJ78" s="146" t="s">
        <v>2371</v>
      </c>
      <c r="AK78" s="146"/>
      <c r="AL78" s="146"/>
      <c r="AM78" s="146"/>
      <c r="AN78" s="146"/>
      <c r="AO78" s="146"/>
      <c r="AP78" s="146"/>
      <c r="AQ78" s="146"/>
      <c r="AR78" s="146"/>
      <c r="AS78" s="146"/>
    </row>
    <row r="79" spans="1:45" s="75" customFormat="1" ht="14.4" x14ac:dyDescent="0.3">
      <c r="A79" s="146"/>
      <c r="B79" s="296">
        <v>22644042</v>
      </c>
      <c r="C79" s="297" t="s">
        <v>1950</v>
      </c>
      <c r="D79" s="146"/>
      <c r="E79" s="298" t="s">
        <v>1472</v>
      </c>
      <c r="F79" s="146" t="s">
        <v>2366</v>
      </c>
      <c r="G79" s="146" t="s">
        <v>2367</v>
      </c>
      <c r="H79" s="146"/>
      <c r="I79" s="146"/>
      <c r="J79" s="146"/>
      <c r="K79" s="146"/>
      <c r="L79" s="146"/>
      <c r="M79" s="146"/>
      <c r="N79" s="146"/>
      <c r="O79" s="146"/>
      <c r="P79" s="288">
        <f t="shared" si="5"/>
        <v>0</v>
      </c>
      <c r="Q79" s="146"/>
      <c r="R79" s="146"/>
      <c r="S79" s="146"/>
      <c r="T79" s="146"/>
      <c r="U79" s="146"/>
      <c r="V79" s="146"/>
      <c r="W79" s="146">
        <v>1</v>
      </c>
      <c r="X79" s="304">
        <v>43130</v>
      </c>
      <c r="Y79" s="273">
        <f t="shared" si="6"/>
        <v>1</v>
      </c>
      <c r="Z79" s="146"/>
      <c r="AA79" s="146"/>
      <c r="AB79" s="146"/>
      <c r="AC79" s="146"/>
      <c r="AD79" s="146"/>
      <c r="AE79" s="146"/>
      <c r="AF79" s="146"/>
      <c r="AG79" s="146"/>
      <c r="AH79" s="273">
        <f t="shared" si="4"/>
        <v>0</v>
      </c>
      <c r="AI79" s="146"/>
      <c r="AJ79" s="146" t="s">
        <v>2371</v>
      </c>
      <c r="AK79" s="146"/>
      <c r="AL79" s="146"/>
      <c r="AM79" s="146"/>
      <c r="AN79" s="146"/>
      <c r="AO79" s="146"/>
      <c r="AP79" s="146"/>
      <c r="AQ79" s="146"/>
      <c r="AR79" s="146"/>
      <c r="AS79" s="146"/>
    </row>
    <row r="80" spans="1:45" s="77" customFormat="1" ht="15.6" x14ac:dyDescent="0.3">
      <c r="A80" s="146"/>
      <c r="B80" s="296">
        <v>22644043</v>
      </c>
      <c r="C80" s="297" t="s">
        <v>1951</v>
      </c>
      <c r="D80" s="146"/>
      <c r="E80" s="298" t="s">
        <v>1473</v>
      </c>
      <c r="F80" s="146" t="s">
        <v>2366</v>
      </c>
      <c r="G80" s="146" t="s">
        <v>2367</v>
      </c>
      <c r="H80" s="146"/>
      <c r="I80" s="146"/>
      <c r="J80" s="146"/>
      <c r="K80" s="146"/>
      <c r="L80" s="146"/>
      <c r="M80" s="146"/>
      <c r="N80" s="146"/>
      <c r="O80" s="146"/>
      <c r="P80" s="288">
        <f t="shared" si="5"/>
        <v>0</v>
      </c>
      <c r="Q80" s="146"/>
      <c r="R80" s="146"/>
      <c r="S80" s="146"/>
      <c r="T80" s="146"/>
      <c r="U80" s="146"/>
      <c r="V80" s="146"/>
      <c r="W80" s="146">
        <v>1</v>
      </c>
      <c r="X80" s="304">
        <v>43130</v>
      </c>
      <c r="Y80" s="273">
        <f t="shared" si="6"/>
        <v>1</v>
      </c>
      <c r="Z80" s="146"/>
      <c r="AA80" s="146"/>
      <c r="AB80" s="146"/>
      <c r="AC80" s="146"/>
      <c r="AD80" s="146"/>
      <c r="AE80" s="146"/>
      <c r="AF80" s="146"/>
      <c r="AG80" s="146"/>
      <c r="AH80" s="273">
        <f t="shared" si="4"/>
        <v>0</v>
      </c>
      <c r="AI80" s="146"/>
      <c r="AJ80" s="146" t="s">
        <v>2371</v>
      </c>
      <c r="AK80" s="146"/>
      <c r="AL80" s="146"/>
      <c r="AM80" s="146"/>
      <c r="AN80" s="146"/>
      <c r="AO80" s="146"/>
      <c r="AP80" s="146"/>
      <c r="AQ80" s="146"/>
      <c r="AR80" s="146"/>
      <c r="AS80" s="146"/>
    </row>
    <row r="81" spans="1:45" s="77" customFormat="1" ht="15.6" x14ac:dyDescent="0.3">
      <c r="A81" s="146"/>
      <c r="B81" s="296">
        <v>22644019</v>
      </c>
      <c r="C81" s="297" t="s">
        <v>1952</v>
      </c>
      <c r="D81" s="146"/>
      <c r="E81" s="298" t="s">
        <v>1474</v>
      </c>
      <c r="F81" s="146" t="s">
        <v>2366</v>
      </c>
      <c r="G81" s="146" t="s">
        <v>2367</v>
      </c>
      <c r="H81" s="146"/>
      <c r="I81" s="146"/>
      <c r="J81" s="146"/>
      <c r="K81" s="146"/>
      <c r="L81" s="146"/>
      <c r="M81" s="146"/>
      <c r="N81" s="146"/>
      <c r="O81" s="146"/>
      <c r="P81" s="288">
        <f t="shared" si="5"/>
        <v>0</v>
      </c>
      <c r="Q81" s="146"/>
      <c r="R81" s="146"/>
      <c r="S81" s="146"/>
      <c r="T81" s="146"/>
      <c r="U81" s="146"/>
      <c r="V81" s="146"/>
      <c r="W81" s="146">
        <v>1</v>
      </c>
      <c r="X81" s="304">
        <v>43130</v>
      </c>
      <c r="Y81" s="273">
        <f t="shared" si="6"/>
        <v>1</v>
      </c>
      <c r="Z81" s="146"/>
      <c r="AA81" s="146"/>
      <c r="AB81" s="146"/>
      <c r="AC81" s="146"/>
      <c r="AD81" s="146"/>
      <c r="AE81" s="146"/>
      <c r="AF81" s="146"/>
      <c r="AG81" s="146"/>
      <c r="AH81" s="273">
        <f t="shared" si="4"/>
        <v>0</v>
      </c>
      <c r="AI81" s="146"/>
      <c r="AJ81" s="146" t="s">
        <v>2371</v>
      </c>
      <c r="AK81" s="146"/>
      <c r="AL81" s="146"/>
      <c r="AM81" s="146"/>
      <c r="AN81" s="146"/>
      <c r="AO81" s="146"/>
      <c r="AP81" s="146"/>
      <c r="AQ81" s="146"/>
      <c r="AR81" s="146"/>
      <c r="AS81" s="146"/>
    </row>
    <row r="82" spans="1:45" s="222" customFormat="1" ht="14.4" x14ac:dyDescent="0.3">
      <c r="A82" s="146"/>
      <c r="B82" s="296">
        <v>22644018</v>
      </c>
      <c r="C82" s="297" t="s">
        <v>1953</v>
      </c>
      <c r="D82" s="146"/>
      <c r="E82" s="298" t="s">
        <v>1475</v>
      </c>
      <c r="F82" s="146" t="s">
        <v>2366</v>
      </c>
      <c r="G82" s="146" t="s">
        <v>2367</v>
      </c>
      <c r="H82" s="146"/>
      <c r="I82" s="146"/>
      <c r="J82" s="146"/>
      <c r="K82" s="146"/>
      <c r="L82" s="146"/>
      <c r="M82" s="146"/>
      <c r="N82" s="146"/>
      <c r="O82" s="146"/>
      <c r="P82" s="288">
        <f t="shared" si="5"/>
        <v>0</v>
      </c>
      <c r="Q82" s="146"/>
      <c r="R82" s="146"/>
      <c r="S82" s="146"/>
      <c r="T82" s="146"/>
      <c r="U82" s="146"/>
      <c r="V82" s="146"/>
      <c r="W82" s="146">
        <v>1</v>
      </c>
      <c r="X82" s="304">
        <v>43130</v>
      </c>
      <c r="Y82" s="273">
        <f t="shared" si="6"/>
        <v>1</v>
      </c>
      <c r="Z82" s="146"/>
      <c r="AA82" s="146"/>
      <c r="AB82" s="146"/>
      <c r="AC82" s="146"/>
      <c r="AD82" s="146"/>
      <c r="AE82" s="146"/>
      <c r="AF82" s="146"/>
      <c r="AG82" s="146"/>
      <c r="AH82" s="273">
        <f t="shared" si="4"/>
        <v>0</v>
      </c>
      <c r="AI82" s="146"/>
      <c r="AJ82" s="146" t="s">
        <v>2371</v>
      </c>
      <c r="AK82" s="146"/>
      <c r="AL82" s="146"/>
      <c r="AM82" s="146"/>
      <c r="AN82" s="146"/>
      <c r="AO82" s="146"/>
      <c r="AP82" s="146"/>
      <c r="AQ82" s="146"/>
      <c r="AR82" s="146"/>
      <c r="AS82" s="146"/>
    </row>
    <row r="83" spans="1:45" s="222" customFormat="1" ht="14.4" x14ac:dyDescent="0.3">
      <c r="A83" s="146"/>
      <c r="B83" s="296">
        <v>22456030</v>
      </c>
      <c r="C83" s="297" t="s">
        <v>1954</v>
      </c>
      <c r="D83" s="146"/>
      <c r="E83" s="298" t="s">
        <v>1476</v>
      </c>
      <c r="F83" s="146" t="s">
        <v>2366</v>
      </c>
      <c r="G83" s="146" t="s">
        <v>2367</v>
      </c>
      <c r="H83" s="146"/>
      <c r="I83" s="146"/>
      <c r="J83" s="146"/>
      <c r="K83" s="146"/>
      <c r="L83" s="146"/>
      <c r="M83" s="146"/>
      <c r="N83" s="146"/>
      <c r="O83" s="146"/>
      <c r="P83" s="288">
        <f t="shared" si="5"/>
        <v>0</v>
      </c>
      <c r="Q83" s="146"/>
      <c r="R83" s="146"/>
      <c r="S83" s="146"/>
      <c r="T83" s="146"/>
      <c r="U83" s="146"/>
      <c r="V83" s="146"/>
      <c r="W83" s="146">
        <v>1</v>
      </c>
      <c r="X83" s="304">
        <v>43154</v>
      </c>
      <c r="Y83" s="273">
        <f t="shared" si="6"/>
        <v>1</v>
      </c>
      <c r="Z83" s="146"/>
      <c r="AA83" s="146"/>
      <c r="AB83" s="146"/>
      <c r="AC83" s="146"/>
      <c r="AD83" s="146"/>
      <c r="AE83" s="146"/>
      <c r="AF83" s="146"/>
      <c r="AG83" s="146"/>
      <c r="AH83" s="273">
        <f t="shared" si="4"/>
        <v>0</v>
      </c>
      <c r="AI83" s="146"/>
      <c r="AJ83" s="146" t="s">
        <v>2371</v>
      </c>
      <c r="AK83" s="146"/>
      <c r="AL83" s="146"/>
      <c r="AM83" s="146"/>
      <c r="AN83" s="146"/>
      <c r="AO83" s="146"/>
      <c r="AP83" s="146"/>
      <c r="AQ83" s="146"/>
      <c r="AR83" s="146"/>
      <c r="AS83" s="146"/>
    </row>
    <row r="84" spans="1:45" s="222" customFormat="1" ht="14.4" x14ac:dyDescent="0.3">
      <c r="A84" s="146"/>
      <c r="B84" s="296">
        <v>22456031</v>
      </c>
      <c r="C84" s="297" t="s">
        <v>1955</v>
      </c>
      <c r="D84" s="146"/>
      <c r="E84" s="298" t="s">
        <v>1477</v>
      </c>
      <c r="F84" s="146" t="s">
        <v>2366</v>
      </c>
      <c r="G84" s="146" t="s">
        <v>2367</v>
      </c>
      <c r="H84" s="146"/>
      <c r="I84" s="146"/>
      <c r="J84" s="146"/>
      <c r="K84" s="146"/>
      <c r="L84" s="146"/>
      <c r="M84" s="146"/>
      <c r="N84" s="146"/>
      <c r="O84" s="146"/>
      <c r="P84" s="288">
        <f t="shared" si="5"/>
        <v>0</v>
      </c>
      <c r="Q84" s="146"/>
      <c r="R84" s="146"/>
      <c r="S84" s="146"/>
      <c r="T84" s="146"/>
      <c r="U84" s="146"/>
      <c r="V84" s="146"/>
      <c r="W84" s="146">
        <v>1</v>
      </c>
      <c r="X84" s="304">
        <v>43154</v>
      </c>
      <c r="Y84" s="273">
        <f t="shared" si="6"/>
        <v>1</v>
      </c>
      <c r="Z84" s="146"/>
      <c r="AA84" s="146"/>
      <c r="AB84" s="146"/>
      <c r="AC84" s="146"/>
      <c r="AD84" s="146"/>
      <c r="AE84" s="146"/>
      <c r="AF84" s="146"/>
      <c r="AG84" s="146"/>
      <c r="AH84" s="273">
        <f t="shared" si="4"/>
        <v>0</v>
      </c>
      <c r="AI84" s="146"/>
      <c r="AJ84" s="146" t="s">
        <v>2371</v>
      </c>
      <c r="AK84" s="146"/>
      <c r="AL84" s="146"/>
      <c r="AM84" s="146"/>
      <c r="AN84" s="146"/>
      <c r="AO84" s="146"/>
      <c r="AP84" s="146"/>
      <c r="AQ84" s="146"/>
      <c r="AR84" s="146"/>
      <c r="AS84" s="146"/>
    </row>
    <row r="85" spans="1:45" s="222" customFormat="1" ht="14.4" x14ac:dyDescent="0.3">
      <c r="A85" s="146"/>
      <c r="B85" s="296">
        <v>22456032</v>
      </c>
      <c r="C85" s="297" t="s">
        <v>1956</v>
      </c>
      <c r="D85" s="146"/>
      <c r="E85" s="298" t="s">
        <v>1478</v>
      </c>
      <c r="F85" s="146" t="s">
        <v>2366</v>
      </c>
      <c r="G85" s="146" t="s">
        <v>2367</v>
      </c>
      <c r="H85" s="146"/>
      <c r="I85" s="146"/>
      <c r="J85" s="146"/>
      <c r="K85" s="146"/>
      <c r="L85" s="146"/>
      <c r="M85" s="146"/>
      <c r="N85" s="146"/>
      <c r="O85" s="146"/>
      <c r="P85" s="288">
        <f t="shared" si="5"/>
        <v>0</v>
      </c>
      <c r="Q85" s="146"/>
      <c r="R85" s="146"/>
      <c r="S85" s="146"/>
      <c r="T85" s="146"/>
      <c r="U85" s="146"/>
      <c r="V85" s="146"/>
      <c r="W85" s="146">
        <v>1</v>
      </c>
      <c r="X85" s="304">
        <v>43154</v>
      </c>
      <c r="Y85" s="273">
        <f t="shared" si="6"/>
        <v>1</v>
      </c>
      <c r="Z85" s="146"/>
      <c r="AA85" s="146"/>
      <c r="AB85" s="146"/>
      <c r="AC85" s="146"/>
      <c r="AD85" s="146"/>
      <c r="AE85" s="146"/>
      <c r="AF85" s="146"/>
      <c r="AG85" s="146"/>
      <c r="AH85" s="273">
        <f t="shared" si="4"/>
        <v>0</v>
      </c>
      <c r="AI85" s="146"/>
      <c r="AJ85" s="146" t="s">
        <v>2371</v>
      </c>
      <c r="AK85" s="146"/>
      <c r="AL85" s="146"/>
      <c r="AM85" s="146"/>
      <c r="AN85" s="146"/>
      <c r="AO85" s="146"/>
      <c r="AP85" s="146"/>
      <c r="AQ85" s="146"/>
      <c r="AR85" s="146"/>
      <c r="AS85" s="146"/>
    </row>
    <row r="86" spans="1:45" s="222" customFormat="1" ht="14.4" x14ac:dyDescent="0.3">
      <c r="A86" s="146"/>
      <c r="B86" s="296">
        <v>22457025</v>
      </c>
      <c r="C86" s="297" t="s">
        <v>1957</v>
      </c>
      <c r="D86" s="146"/>
      <c r="E86" s="298" t="s">
        <v>1479</v>
      </c>
      <c r="F86" s="146" t="s">
        <v>2366</v>
      </c>
      <c r="G86" s="146" t="s">
        <v>2367</v>
      </c>
      <c r="H86" s="146"/>
      <c r="I86" s="146"/>
      <c r="J86" s="146"/>
      <c r="K86" s="146"/>
      <c r="L86" s="146"/>
      <c r="M86" s="146"/>
      <c r="N86" s="146"/>
      <c r="O86" s="146"/>
      <c r="P86" s="288">
        <f t="shared" si="5"/>
        <v>0</v>
      </c>
      <c r="Q86" s="146"/>
      <c r="R86" s="146"/>
      <c r="S86" s="146"/>
      <c r="T86" s="146"/>
      <c r="U86" s="146"/>
      <c r="V86" s="146"/>
      <c r="W86" s="146">
        <v>1</v>
      </c>
      <c r="X86" s="304">
        <v>43154</v>
      </c>
      <c r="Y86" s="273">
        <f t="shared" si="6"/>
        <v>1</v>
      </c>
      <c r="Z86" s="146"/>
      <c r="AA86" s="146"/>
      <c r="AB86" s="146"/>
      <c r="AC86" s="146"/>
      <c r="AD86" s="146"/>
      <c r="AE86" s="146"/>
      <c r="AF86" s="146"/>
      <c r="AG86" s="146"/>
      <c r="AH86" s="273">
        <f t="shared" si="4"/>
        <v>0</v>
      </c>
      <c r="AI86" s="146"/>
      <c r="AJ86" s="146" t="s">
        <v>2371</v>
      </c>
      <c r="AK86" s="146"/>
      <c r="AL86" s="146"/>
      <c r="AM86" s="146"/>
      <c r="AN86" s="146"/>
      <c r="AO86" s="146"/>
      <c r="AP86" s="146"/>
      <c r="AQ86" s="146"/>
      <c r="AR86" s="146"/>
      <c r="AS86" s="146"/>
    </row>
    <row r="87" spans="1:45" s="222" customFormat="1" ht="14.4" x14ac:dyDescent="0.3">
      <c r="A87" s="146"/>
      <c r="B87" s="296">
        <v>22456034</v>
      </c>
      <c r="C87" s="297" t="s">
        <v>1958</v>
      </c>
      <c r="D87" s="146"/>
      <c r="E87" s="298" t="s">
        <v>1480</v>
      </c>
      <c r="F87" s="146" t="s">
        <v>2366</v>
      </c>
      <c r="G87" s="146" t="s">
        <v>2367</v>
      </c>
      <c r="H87" s="146"/>
      <c r="I87" s="146"/>
      <c r="J87" s="146"/>
      <c r="K87" s="146"/>
      <c r="L87" s="146"/>
      <c r="M87" s="146"/>
      <c r="N87" s="146"/>
      <c r="O87" s="146"/>
      <c r="P87" s="288">
        <f t="shared" si="5"/>
        <v>0</v>
      </c>
      <c r="Q87" s="146"/>
      <c r="R87" s="146"/>
      <c r="S87" s="146"/>
      <c r="T87" s="146"/>
      <c r="U87" s="146"/>
      <c r="V87" s="146"/>
      <c r="W87" s="146">
        <v>1</v>
      </c>
      <c r="X87" s="304">
        <v>43154</v>
      </c>
      <c r="Y87" s="273">
        <f t="shared" si="6"/>
        <v>1</v>
      </c>
      <c r="Z87" s="146"/>
      <c r="AA87" s="146"/>
      <c r="AB87" s="146"/>
      <c r="AC87" s="146"/>
      <c r="AD87" s="146"/>
      <c r="AE87" s="146"/>
      <c r="AF87" s="146"/>
      <c r="AG87" s="146"/>
      <c r="AH87" s="273">
        <f t="shared" si="4"/>
        <v>0</v>
      </c>
      <c r="AI87" s="146"/>
      <c r="AJ87" s="146" t="s">
        <v>2371</v>
      </c>
      <c r="AK87" s="146"/>
      <c r="AL87" s="146"/>
      <c r="AM87" s="146"/>
      <c r="AN87" s="146"/>
      <c r="AO87" s="146"/>
      <c r="AP87" s="146"/>
      <c r="AQ87" s="146"/>
      <c r="AR87" s="146"/>
      <c r="AS87" s="146"/>
    </row>
    <row r="88" spans="1:45" s="222" customFormat="1" ht="14.4" x14ac:dyDescent="0.3">
      <c r="A88" s="146"/>
      <c r="B88" s="296">
        <v>22456035</v>
      </c>
      <c r="C88" s="297" t="s">
        <v>1959</v>
      </c>
      <c r="D88" s="146"/>
      <c r="E88" s="298" t="s">
        <v>1481</v>
      </c>
      <c r="F88" s="146" t="s">
        <v>2366</v>
      </c>
      <c r="G88" s="146" t="s">
        <v>2367</v>
      </c>
      <c r="H88" s="146"/>
      <c r="I88" s="146"/>
      <c r="J88" s="146"/>
      <c r="K88" s="146"/>
      <c r="L88" s="146"/>
      <c r="M88" s="146"/>
      <c r="N88" s="146"/>
      <c r="O88" s="146"/>
      <c r="P88" s="288">
        <f t="shared" si="5"/>
        <v>0</v>
      </c>
      <c r="Q88" s="146"/>
      <c r="R88" s="146"/>
      <c r="S88" s="146"/>
      <c r="T88" s="146"/>
      <c r="U88" s="146"/>
      <c r="V88" s="146"/>
      <c r="W88" s="146">
        <v>1</v>
      </c>
      <c r="X88" s="304">
        <v>43154</v>
      </c>
      <c r="Y88" s="273">
        <f t="shared" si="6"/>
        <v>1</v>
      </c>
      <c r="Z88" s="146"/>
      <c r="AA88" s="146"/>
      <c r="AB88" s="146"/>
      <c r="AC88" s="146"/>
      <c r="AD88" s="146"/>
      <c r="AE88" s="146"/>
      <c r="AF88" s="146"/>
      <c r="AG88" s="146"/>
      <c r="AH88" s="273">
        <f t="shared" si="4"/>
        <v>0</v>
      </c>
      <c r="AI88" s="146"/>
      <c r="AJ88" s="146" t="s">
        <v>2371</v>
      </c>
      <c r="AK88" s="146"/>
      <c r="AL88" s="146"/>
      <c r="AM88" s="146"/>
      <c r="AN88" s="146"/>
      <c r="AO88" s="146"/>
      <c r="AP88" s="146"/>
      <c r="AQ88" s="146"/>
      <c r="AR88" s="146"/>
      <c r="AS88" s="146"/>
    </row>
    <row r="89" spans="1:45" s="222" customFormat="1" ht="14.4" x14ac:dyDescent="0.3">
      <c r="A89" s="146"/>
      <c r="B89" s="296">
        <v>22456036</v>
      </c>
      <c r="C89" s="297" t="s">
        <v>1960</v>
      </c>
      <c r="D89" s="146"/>
      <c r="E89" s="298" t="s">
        <v>1482</v>
      </c>
      <c r="F89" s="146" t="s">
        <v>2366</v>
      </c>
      <c r="G89" s="146" t="s">
        <v>2367</v>
      </c>
      <c r="H89" s="146"/>
      <c r="I89" s="146"/>
      <c r="J89" s="146"/>
      <c r="K89" s="146"/>
      <c r="L89" s="146"/>
      <c r="M89" s="146"/>
      <c r="N89" s="146"/>
      <c r="O89" s="146"/>
      <c r="P89" s="288">
        <f t="shared" si="5"/>
        <v>0</v>
      </c>
      <c r="Q89" s="146"/>
      <c r="R89" s="146"/>
      <c r="S89" s="146"/>
      <c r="T89" s="146"/>
      <c r="U89" s="146"/>
      <c r="V89" s="146"/>
      <c r="W89" s="146">
        <v>1</v>
      </c>
      <c r="X89" s="304">
        <v>43154</v>
      </c>
      <c r="Y89" s="273">
        <f t="shared" si="6"/>
        <v>1</v>
      </c>
      <c r="Z89" s="146"/>
      <c r="AA89" s="146"/>
      <c r="AB89" s="146"/>
      <c r="AC89" s="146"/>
      <c r="AD89" s="146"/>
      <c r="AE89" s="146"/>
      <c r="AF89" s="146"/>
      <c r="AG89" s="146"/>
      <c r="AH89" s="273">
        <f t="shared" si="4"/>
        <v>0</v>
      </c>
      <c r="AI89" s="146"/>
      <c r="AJ89" s="146" t="s">
        <v>2371</v>
      </c>
      <c r="AK89" s="146"/>
      <c r="AL89" s="146"/>
      <c r="AM89" s="146"/>
      <c r="AN89" s="146"/>
      <c r="AO89" s="146"/>
      <c r="AP89" s="146"/>
      <c r="AQ89" s="146"/>
      <c r="AR89" s="146"/>
      <c r="AS89" s="146"/>
    </row>
    <row r="90" spans="1:45" s="77" customFormat="1" ht="15.6" x14ac:dyDescent="0.3">
      <c r="A90" s="146"/>
      <c r="B90" s="296">
        <v>22647013</v>
      </c>
      <c r="C90" s="297" t="s">
        <v>1961</v>
      </c>
      <c r="D90" s="146"/>
      <c r="E90" s="298" t="s">
        <v>1483</v>
      </c>
      <c r="F90" s="146" t="s">
        <v>2366</v>
      </c>
      <c r="G90" s="146" t="s">
        <v>2367</v>
      </c>
      <c r="H90" s="146"/>
      <c r="I90" s="146"/>
      <c r="J90" s="146"/>
      <c r="K90" s="146"/>
      <c r="L90" s="146"/>
      <c r="M90" s="146"/>
      <c r="N90" s="146"/>
      <c r="O90" s="146"/>
      <c r="P90" s="288">
        <f t="shared" si="5"/>
        <v>0</v>
      </c>
      <c r="Q90" s="146"/>
      <c r="R90" s="146"/>
      <c r="S90" s="146"/>
      <c r="T90" s="146"/>
      <c r="U90" s="146"/>
      <c r="V90" s="146"/>
      <c r="W90" s="146">
        <v>1</v>
      </c>
      <c r="X90" s="304">
        <v>43131</v>
      </c>
      <c r="Y90" s="273">
        <f t="shared" si="6"/>
        <v>1</v>
      </c>
      <c r="Z90" s="146"/>
      <c r="AA90" s="146"/>
      <c r="AB90" s="146"/>
      <c r="AC90" s="146"/>
      <c r="AD90" s="146"/>
      <c r="AE90" s="146"/>
      <c r="AF90" s="146"/>
      <c r="AG90" s="146"/>
      <c r="AH90" s="273">
        <f t="shared" si="4"/>
        <v>0</v>
      </c>
      <c r="AI90" s="146"/>
      <c r="AJ90" s="146" t="s">
        <v>2371</v>
      </c>
      <c r="AK90" s="146"/>
      <c r="AL90" s="146"/>
      <c r="AM90" s="146"/>
      <c r="AN90" s="146"/>
      <c r="AO90" s="146"/>
      <c r="AP90" s="146"/>
      <c r="AQ90" s="146"/>
      <c r="AR90" s="146"/>
      <c r="AS90" s="146"/>
    </row>
    <row r="91" spans="1:45" s="77" customFormat="1" ht="15.6" x14ac:dyDescent="0.3">
      <c r="A91" s="146"/>
      <c r="B91" s="296">
        <v>22647014</v>
      </c>
      <c r="C91" s="297" t="s">
        <v>1962</v>
      </c>
      <c r="D91" s="146"/>
      <c r="E91" s="298" t="s">
        <v>1484</v>
      </c>
      <c r="F91" s="146" t="s">
        <v>2366</v>
      </c>
      <c r="G91" s="146" t="s">
        <v>2367</v>
      </c>
      <c r="H91" s="146"/>
      <c r="I91" s="146"/>
      <c r="J91" s="146"/>
      <c r="K91" s="146"/>
      <c r="L91" s="146"/>
      <c r="M91" s="146"/>
      <c r="N91" s="146"/>
      <c r="O91" s="146"/>
      <c r="P91" s="288">
        <f t="shared" si="5"/>
        <v>0</v>
      </c>
      <c r="Q91" s="146"/>
      <c r="R91" s="146"/>
      <c r="S91" s="146"/>
      <c r="T91" s="146"/>
      <c r="U91" s="146"/>
      <c r="V91" s="146"/>
      <c r="W91" s="146">
        <v>1</v>
      </c>
      <c r="X91" s="304">
        <v>43131</v>
      </c>
      <c r="Y91" s="273">
        <f t="shared" si="6"/>
        <v>1</v>
      </c>
      <c r="Z91" s="146"/>
      <c r="AA91" s="146"/>
      <c r="AB91" s="146"/>
      <c r="AC91" s="146"/>
      <c r="AD91" s="146"/>
      <c r="AE91" s="146"/>
      <c r="AF91" s="146"/>
      <c r="AG91" s="146"/>
      <c r="AH91" s="273">
        <f t="shared" si="4"/>
        <v>0</v>
      </c>
      <c r="AI91" s="146"/>
      <c r="AJ91" s="146" t="s">
        <v>2371</v>
      </c>
      <c r="AK91" s="146"/>
      <c r="AL91" s="146"/>
      <c r="AM91" s="146"/>
      <c r="AN91" s="146"/>
      <c r="AO91" s="146"/>
      <c r="AP91" s="146"/>
      <c r="AQ91" s="146"/>
      <c r="AR91" s="146"/>
      <c r="AS91" s="146"/>
    </row>
    <row r="92" spans="1:45" s="78" customFormat="1" ht="14.4" x14ac:dyDescent="0.3">
      <c r="A92" s="146"/>
      <c r="B92" s="296">
        <v>22456026</v>
      </c>
      <c r="C92" s="297" t="s">
        <v>1963</v>
      </c>
      <c r="D92" s="146"/>
      <c r="E92" s="298" t="s">
        <v>1485</v>
      </c>
      <c r="F92" s="146" t="s">
        <v>2366</v>
      </c>
      <c r="G92" s="146" t="s">
        <v>2367</v>
      </c>
      <c r="H92" s="146"/>
      <c r="I92" s="146"/>
      <c r="J92" s="146"/>
      <c r="K92" s="146"/>
      <c r="L92" s="146"/>
      <c r="M92" s="146"/>
      <c r="N92" s="146"/>
      <c r="O92" s="146"/>
      <c r="P92" s="288">
        <f t="shared" si="5"/>
        <v>0</v>
      </c>
      <c r="Q92" s="146"/>
      <c r="R92" s="146"/>
      <c r="S92" s="146"/>
      <c r="T92" s="146"/>
      <c r="U92" s="146"/>
      <c r="V92" s="146"/>
      <c r="W92" s="146">
        <v>1</v>
      </c>
      <c r="X92" s="304">
        <v>43168</v>
      </c>
      <c r="Y92" s="273">
        <f t="shared" si="6"/>
        <v>1</v>
      </c>
      <c r="Z92" s="146"/>
      <c r="AA92" s="146"/>
      <c r="AB92" s="146"/>
      <c r="AC92" s="146"/>
      <c r="AD92" s="146"/>
      <c r="AE92" s="146"/>
      <c r="AF92" s="146"/>
      <c r="AG92" s="146"/>
      <c r="AH92" s="273">
        <f t="shared" si="4"/>
        <v>0</v>
      </c>
      <c r="AI92" s="146"/>
      <c r="AJ92" s="146" t="s">
        <v>2371</v>
      </c>
      <c r="AK92" s="146"/>
      <c r="AL92" s="146"/>
      <c r="AM92" s="146"/>
      <c r="AN92" s="146"/>
      <c r="AO92" s="146"/>
      <c r="AP92" s="146"/>
      <c r="AQ92" s="146"/>
      <c r="AR92" s="146"/>
      <c r="AS92" s="146"/>
    </row>
    <row r="93" spans="1:45" s="78" customFormat="1" ht="14.4" x14ac:dyDescent="0.3">
      <c r="A93" s="146"/>
      <c r="B93" s="296">
        <v>22456033</v>
      </c>
      <c r="C93" s="297" t="s">
        <v>1964</v>
      </c>
      <c r="D93" s="146"/>
      <c r="E93" s="298" t="s">
        <v>1486</v>
      </c>
      <c r="F93" s="146" t="s">
        <v>2366</v>
      </c>
      <c r="G93" s="146" t="s">
        <v>2367</v>
      </c>
      <c r="H93" s="146"/>
      <c r="I93" s="146"/>
      <c r="J93" s="146"/>
      <c r="K93" s="146"/>
      <c r="L93" s="146"/>
      <c r="M93" s="146"/>
      <c r="N93" s="146"/>
      <c r="O93" s="146"/>
      <c r="P93" s="288">
        <f t="shared" si="5"/>
        <v>0</v>
      </c>
      <c r="Q93" s="146"/>
      <c r="R93" s="146"/>
      <c r="S93" s="146"/>
      <c r="T93" s="146"/>
      <c r="U93" s="146"/>
      <c r="V93" s="146"/>
      <c r="W93" s="146">
        <v>1</v>
      </c>
      <c r="X93" s="304">
        <v>43168</v>
      </c>
      <c r="Y93" s="273">
        <f t="shared" si="6"/>
        <v>1</v>
      </c>
      <c r="Z93" s="146"/>
      <c r="AA93" s="146"/>
      <c r="AB93" s="146"/>
      <c r="AC93" s="146"/>
      <c r="AD93" s="146"/>
      <c r="AE93" s="146"/>
      <c r="AF93" s="146"/>
      <c r="AG93" s="146"/>
      <c r="AH93" s="273">
        <f t="shared" si="4"/>
        <v>0</v>
      </c>
      <c r="AI93" s="146"/>
      <c r="AJ93" s="146" t="s">
        <v>2371</v>
      </c>
      <c r="AK93" s="146"/>
      <c r="AL93" s="146"/>
      <c r="AM93" s="146"/>
      <c r="AN93" s="146"/>
      <c r="AO93" s="146"/>
      <c r="AP93" s="146"/>
      <c r="AQ93" s="146"/>
      <c r="AR93" s="146"/>
      <c r="AS93" s="146"/>
    </row>
    <row r="94" spans="1:45" s="78" customFormat="1" ht="14.4" x14ac:dyDescent="0.3">
      <c r="A94" s="146"/>
      <c r="B94" s="296">
        <v>22643008</v>
      </c>
      <c r="C94" s="297" t="s">
        <v>1965</v>
      </c>
      <c r="D94" s="146"/>
      <c r="E94" s="298" t="s">
        <v>1487</v>
      </c>
      <c r="F94" s="146" t="s">
        <v>2366</v>
      </c>
      <c r="G94" s="146" t="s">
        <v>2367</v>
      </c>
      <c r="H94" s="146"/>
      <c r="I94" s="146"/>
      <c r="J94" s="146"/>
      <c r="K94" s="146"/>
      <c r="L94" s="146"/>
      <c r="M94" s="146"/>
      <c r="N94" s="146"/>
      <c r="O94" s="146"/>
      <c r="P94" s="288">
        <f t="shared" si="5"/>
        <v>0</v>
      </c>
      <c r="Q94" s="146"/>
      <c r="R94" s="146"/>
      <c r="S94" s="146"/>
      <c r="T94" s="146"/>
      <c r="U94" s="146"/>
      <c r="V94" s="146"/>
      <c r="W94" s="146">
        <v>1</v>
      </c>
      <c r="X94" s="304">
        <v>43132</v>
      </c>
      <c r="Y94" s="273">
        <f t="shared" si="6"/>
        <v>1</v>
      </c>
      <c r="Z94" s="146"/>
      <c r="AA94" s="146"/>
      <c r="AB94" s="146"/>
      <c r="AC94" s="146"/>
      <c r="AD94" s="146"/>
      <c r="AE94" s="146"/>
      <c r="AF94" s="146"/>
      <c r="AG94" s="146"/>
      <c r="AH94" s="273">
        <f t="shared" si="4"/>
        <v>0</v>
      </c>
      <c r="AI94" s="146"/>
      <c r="AJ94" s="146" t="s">
        <v>2371</v>
      </c>
      <c r="AK94" s="146"/>
      <c r="AL94" s="146"/>
      <c r="AM94" s="146"/>
      <c r="AN94" s="146"/>
      <c r="AO94" s="146"/>
      <c r="AP94" s="146"/>
      <c r="AQ94" s="146"/>
      <c r="AR94" s="146"/>
      <c r="AS94" s="146"/>
    </row>
    <row r="95" spans="1:45" s="222" customFormat="1" ht="14.4" x14ac:dyDescent="0.3">
      <c r="A95" s="146"/>
      <c r="B95" s="296">
        <v>22643009</v>
      </c>
      <c r="C95" s="297" t="s">
        <v>1966</v>
      </c>
      <c r="D95" s="146"/>
      <c r="E95" s="298" t="s">
        <v>1488</v>
      </c>
      <c r="F95" s="146" t="s">
        <v>2366</v>
      </c>
      <c r="G95" s="146" t="s">
        <v>2367</v>
      </c>
      <c r="H95" s="146"/>
      <c r="I95" s="146"/>
      <c r="J95" s="146"/>
      <c r="K95" s="146"/>
      <c r="L95" s="146"/>
      <c r="M95" s="146"/>
      <c r="N95" s="146"/>
      <c r="O95" s="146"/>
      <c r="P95" s="288">
        <f t="shared" si="5"/>
        <v>0</v>
      </c>
      <c r="Q95" s="146"/>
      <c r="R95" s="146"/>
      <c r="S95" s="146"/>
      <c r="T95" s="146"/>
      <c r="U95" s="146"/>
      <c r="V95" s="146"/>
      <c r="W95" s="146">
        <v>1</v>
      </c>
      <c r="X95" s="304">
        <v>43132</v>
      </c>
      <c r="Y95" s="273">
        <f t="shared" si="6"/>
        <v>1</v>
      </c>
      <c r="Z95" s="146"/>
      <c r="AA95" s="146"/>
      <c r="AB95" s="146"/>
      <c r="AC95" s="146"/>
      <c r="AD95" s="146"/>
      <c r="AE95" s="146"/>
      <c r="AF95" s="146"/>
      <c r="AG95" s="146"/>
      <c r="AH95" s="273">
        <f t="shared" si="4"/>
        <v>0</v>
      </c>
      <c r="AI95" s="146"/>
      <c r="AJ95" s="146" t="s">
        <v>2371</v>
      </c>
      <c r="AK95" s="146"/>
      <c r="AL95" s="146"/>
      <c r="AM95" s="146"/>
      <c r="AN95" s="146"/>
      <c r="AO95" s="146"/>
      <c r="AP95" s="146"/>
      <c r="AQ95" s="146"/>
      <c r="AR95" s="146"/>
      <c r="AS95" s="146"/>
    </row>
    <row r="96" spans="1:45" s="222" customFormat="1" ht="14.4" x14ac:dyDescent="0.3">
      <c r="A96" s="146"/>
      <c r="B96" s="296">
        <v>22643038</v>
      </c>
      <c r="C96" s="297" t="s">
        <v>1967</v>
      </c>
      <c r="D96" s="146"/>
      <c r="E96" s="298" t="s">
        <v>1489</v>
      </c>
      <c r="F96" s="146" t="s">
        <v>2366</v>
      </c>
      <c r="G96" s="146" t="s">
        <v>2367</v>
      </c>
      <c r="H96" s="146"/>
      <c r="I96" s="146"/>
      <c r="J96" s="146"/>
      <c r="K96" s="146"/>
      <c r="L96" s="146"/>
      <c r="M96" s="146"/>
      <c r="N96" s="146"/>
      <c r="O96" s="146"/>
      <c r="P96" s="288">
        <f t="shared" si="5"/>
        <v>0</v>
      </c>
      <c r="Q96" s="146"/>
      <c r="R96" s="146"/>
      <c r="S96" s="146"/>
      <c r="T96" s="146"/>
      <c r="U96" s="146"/>
      <c r="V96" s="146"/>
      <c r="W96" s="146">
        <v>1</v>
      </c>
      <c r="X96" s="304">
        <v>43132</v>
      </c>
      <c r="Y96" s="273">
        <f t="shared" si="6"/>
        <v>1</v>
      </c>
      <c r="Z96" s="146"/>
      <c r="AA96" s="146"/>
      <c r="AB96" s="146"/>
      <c r="AC96" s="146"/>
      <c r="AD96" s="146"/>
      <c r="AE96" s="146"/>
      <c r="AF96" s="146"/>
      <c r="AG96" s="146"/>
      <c r="AH96" s="273">
        <f t="shared" si="4"/>
        <v>0</v>
      </c>
      <c r="AI96" s="146"/>
      <c r="AJ96" s="146" t="s">
        <v>2371</v>
      </c>
      <c r="AK96" s="146"/>
      <c r="AL96" s="146"/>
      <c r="AM96" s="146"/>
      <c r="AN96" s="146"/>
      <c r="AO96" s="146"/>
      <c r="AP96" s="146"/>
      <c r="AQ96" s="146"/>
      <c r="AR96" s="146"/>
      <c r="AS96" s="146"/>
    </row>
    <row r="97" spans="1:45" s="222" customFormat="1" ht="14.4" x14ac:dyDescent="0.3">
      <c r="A97" s="146"/>
      <c r="B97" s="296">
        <v>22647011</v>
      </c>
      <c r="C97" s="297" t="s">
        <v>1968</v>
      </c>
      <c r="D97" s="146"/>
      <c r="E97" s="298" t="s">
        <v>1490</v>
      </c>
      <c r="F97" s="146" t="s">
        <v>2366</v>
      </c>
      <c r="G97" s="146" t="s">
        <v>2367</v>
      </c>
      <c r="H97" s="146"/>
      <c r="I97" s="146"/>
      <c r="J97" s="146"/>
      <c r="K97" s="146"/>
      <c r="L97" s="146"/>
      <c r="M97" s="146"/>
      <c r="N97" s="146"/>
      <c r="O97" s="146"/>
      <c r="P97" s="288">
        <f t="shared" si="5"/>
        <v>0</v>
      </c>
      <c r="Q97" s="146"/>
      <c r="R97" s="146"/>
      <c r="S97" s="146"/>
      <c r="T97" s="146"/>
      <c r="U97" s="146"/>
      <c r="V97" s="146"/>
      <c r="W97" s="146">
        <v>1</v>
      </c>
      <c r="X97" s="304">
        <v>43151</v>
      </c>
      <c r="Y97" s="273">
        <f t="shared" si="6"/>
        <v>1</v>
      </c>
      <c r="Z97" s="146"/>
      <c r="AA97" s="146"/>
      <c r="AB97" s="146"/>
      <c r="AC97" s="146"/>
      <c r="AD97" s="146"/>
      <c r="AE97" s="146"/>
      <c r="AF97" s="146"/>
      <c r="AG97" s="146"/>
      <c r="AH97" s="273">
        <f t="shared" ref="AH97:AH160" si="7">SUM(Z97:AF97)</f>
        <v>0</v>
      </c>
      <c r="AI97" s="146"/>
      <c r="AJ97" s="146" t="s">
        <v>2371</v>
      </c>
      <c r="AK97" s="146"/>
      <c r="AL97" s="146"/>
      <c r="AM97" s="146"/>
      <c r="AN97" s="146"/>
      <c r="AO97" s="146"/>
      <c r="AP97" s="146"/>
      <c r="AQ97" s="146"/>
      <c r="AR97" s="146"/>
      <c r="AS97" s="146"/>
    </row>
    <row r="98" spans="1:45" s="222" customFormat="1" ht="14.4" x14ac:dyDescent="0.3">
      <c r="A98" s="146"/>
      <c r="B98" s="296">
        <v>22647012</v>
      </c>
      <c r="C98" s="297" t="s">
        <v>1969</v>
      </c>
      <c r="D98" s="146"/>
      <c r="E98" s="298" t="s">
        <v>1491</v>
      </c>
      <c r="F98" s="146" t="s">
        <v>2366</v>
      </c>
      <c r="G98" s="146" t="s">
        <v>2367</v>
      </c>
      <c r="H98" s="146"/>
      <c r="I98" s="146"/>
      <c r="J98" s="146"/>
      <c r="K98" s="146"/>
      <c r="L98" s="146"/>
      <c r="M98" s="146"/>
      <c r="N98" s="146"/>
      <c r="O98" s="146"/>
      <c r="P98" s="288">
        <f t="shared" si="5"/>
        <v>0</v>
      </c>
      <c r="Q98" s="146"/>
      <c r="R98" s="146"/>
      <c r="S98" s="146"/>
      <c r="T98" s="146"/>
      <c r="U98" s="146"/>
      <c r="V98" s="146"/>
      <c r="W98" s="146">
        <v>1</v>
      </c>
      <c r="X98" s="304">
        <v>43144</v>
      </c>
      <c r="Y98" s="273">
        <f t="shared" si="6"/>
        <v>1</v>
      </c>
      <c r="Z98" s="146"/>
      <c r="AA98" s="146"/>
      <c r="AB98" s="146"/>
      <c r="AC98" s="146"/>
      <c r="AD98" s="146"/>
      <c r="AE98" s="146"/>
      <c r="AF98" s="146"/>
      <c r="AG98" s="146"/>
      <c r="AH98" s="273">
        <f t="shared" si="7"/>
        <v>0</v>
      </c>
      <c r="AI98" s="146"/>
      <c r="AJ98" s="146" t="s">
        <v>2371</v>
      </c>
      <c r="AK98" s="146"/>
      <c r="AL98" s="146"/>
      <c r="AM98" s="146"/>
      <c r="AN98" s="146"/>
      <c r="AO98" s="146"/>
      <c r="AP98" s="146"/>
      <c r="AQ98" s="146"/>
      <c r="AR98" s="146"/>
      <c r="AS98" s="146"/>
    </row>
    <row r="99" spans="1:45" s="222" customFormat="1" ht="14.4" x14ac:dyDescent="0.3">
      <c r="A99" s="146"/>
      <c r="B99" s="296">
        <v>22648076</v>
      </c>
      <c r="C99" s="297" t="s">
        <v>1970</v>
      </c>
      <c r="D99" s="146"/>
      <c r="E99" s="298" t="s">
        <v>1492</v>
      </c>
      <c r="F99" s="146" t="s">
        <v>2366</v>
      </c>
      <c r="G99" s="146" t="s">
        <v>2367</v>
      </c>
      <c r="H99" s="146"/>
      <c r="I99" s="146"/>
      <c r="J99" s="146"/>
      <c r="K99" s="146"/>
      <c r="L99" s="146"/>
      <c r="M99" s="146"/>
      <c r="N99" s="146"/>
      <c r="O99" s="146"/>
      <c r="P99" s="288">
        <f t="shared" si="5"/>
        <v>0</v>
      </c>
      <c r="Q99" s="146"/>
      <c r="R99" s="146"/>
      <c r="S99" s="146"/>
      <c r="T99" s="146"/>
      <c r="U99" s="146"/>
      <c r="V99" s="146"/>
      <c r="W99" s="146">
        <v>1</v>
      </c>
      <c r="X99" s="304">
        <v>43143</v>
      </c>
      <c r="Y99" s="273">
        <f t="shared" si="6"/>
        <v>1</v>
      </c>
      <c r="Z99" s="146"/>
      <c r="AA99" s="146"/>
      <c r="AB99" s="146"/>
      <c r="AC99" s="146"/>
      <c r="AD99" s="146"/>
      <c r="AE99" s="146"/>
      <c r="AF99" s="146"/>
      <c r="AG99" s="146"/>
      <c r="AH99" s="273">
        <f t="shared" si="7"/>
        <v>0</v>
      </c>
      <c r="AI99" s="146"/>
      <c r="AJ99" s="146" t="s">
        <v>2371</v>
      </c>
      <c r="AK99" s="146"/>
      <c r="AL99" s="146"/>
      <c r="AM99" s="146"/>
      <c r="AN99" s="146"/>
      <c r="AO99" s="146"/>
      <c r="AP99" s="146"/>
      <c r="AQ99" s="146"/>
      <c r="AR99" s="146"/>
      <c r="AS99" s="146"/>
    </row>
    <row r="100" spans="1:45" s="222" customFormat="1" ht="14.4" x14ac:dyDescent="0.3">
      <c r="A100" s="146"/>
      <c r="B100" s="296">
        <v>22648078</v>
      </c>
      <c r="C100" s="297" t="s">
        <v>1971</v>
      </c>
      <c r="D100" s="146"/>
      <c r="E100" s="298" t="s">
        <v>1493</v>
      </c>
      <c r="F100" s="146" t="s">
        <v>2366</v>
      </c>
      <c r="G100" s="146" t="s">
        <v>2367</v>
      </c>
      <c r="H100" s="146"/>
      <c r="I100" s="146"/>
      <c r="J100" s="146"/>
      <c r="K100" s="146"/>
      <c r="L100" s="146"/>
      <c r="M100" s="146"/>
      <c r="N100" s="146"/>
      <c r="O100" s="146"/>
      <c r="P100" s="288">
        <f t="shared" si="5"/>
        <v>0</v>
      </c>
      <c r="Q100" s="146"/>
      <c r="R100" s="146"/>
      <c r="S100" s="146"/>
      <c r="T100" s="146"/>
      <c r="U100" s="146"/>
      <c r="V100" s="146"/>
      <c r="W100" s="146">
        <v>1</v>
      </c>
      <c r="X100" s="304">
        <v>43143</v>
      </c>
      <c r="Y100" s="273">
        <f t="shared" si="6"/>
        <v>1</v>
      </c>
      <c r="Z100" s="146"/>
      <c r="AA100" s="146"/>
      <c r="AB100" s="146"/>
      <c r="AC100" s="146"/>
      <c r="AD100" s="146"/>
      <c r="AE100" s="146"/>
      <c r="AF100" s="146"/>
      <c r="AG100" s="146"/>
      <c r="AH100" s="273">
        <f t="shared" si="7"/>
        <v>0</v>
      </c>
      <c r="AI100" s="146"/>
      <c r="AJ100" s="146" t="s">
        <v>2371</v>
      </c>
      <c r="AK100" s="146"/>
      <c r="AL100" s="146"/>
      <c r="AM100" s="146"/>
      <c r="AN100" s="146"/>
      <c r="AO100" s="146"/>
      <c r="AP100" s="146"/>
      <c r="AQ100" s="146"/>
      <c r="AR100" s="146"/>
      <c r="AS100" s="146"/>
    </row>
    <row r="101" spans="1:45" s="222" customFormat="1" ht="14.4" x14ac:dyDescent="0.3">
      <c r="A101" s="146"/>
      <c r="B101" s="296">
        <v>22648077</v>
      </c>
      <c r="C101" s="297" t="s">
        <v>1972</v>
      </c>
      <c r="D101" s="146"/>
      <c r="E101" s="298" t="s">
        <v>1494</v>
      </c>
      <c r="F101" s="146" t="s">
        <v>2366</v>
      </c>
      <c r="G101" s="146" t="s">
        <v>2367</v>
      </c>
      <c r="H101" s="146"/>
      <c r="I101" s="146"/>
      <c r="J101" s="146"/>
      <c r="K101" s="146"/>
      <c r="L101" s="146"/>
      <c r="M101" s="146"/>
      <c r="N101" s="146"/>
      <c r="O101" s="146"/>
      <c r="P101" s="288">
        <f t="shared" si="5"/>
        <v>0</v>
      </c>
      <c r="Q101" s="146"/>
      <c r="R101" s="146"/>
      <c r="S101" s="146"/>
      <c r="T101" s="146"/>
      <c r="U101" s="146"/>
      <c r="V101" s="146"/>
      <c r="W101" s="146">
        <v>1</v>
      </c>
      <c r="X101" s="304">
        <v>43143</v>
      </c>
      <c r="Y101" s="273">
        <f t="shared" si="6"/>
        <v>1</v>
      </c>
      <c r="Z101" s="146"/>
      <c r="AA101" s="146"/>
      <c r="AB101" s="146"/>
      <c r="AC101" s="146"/>
      <c r="AD101" s="146"/>
      <c r="AE101" s="146"/>
      <c r="AF101" s="146"/>
      <c r="AG101" s="146"/>
      <c r="AH101" s="273">
        <f t="shared" si="7"/>
        <v>0</v>
      </c>
      <c r="AI101" s="146"/>
      <c r="AJ101" s="146" t="s">
        <v>2371</v>
      </c>
      <c r="AK101" s="146"/>
      <c r="AL101" s="146"/>
      <c r="AM101" s="146"/>
      <c r="AN101" s="146"/>
      <c r="AO101" s="146"/>
      <c r="AP101" s="146"/>
      <c r="AQ101" s="146"/>
      <c r="AR101" s="146"/>
      <c r="AS101" s="146"/>
    </row>
    <row r="102" spans="1:45" s="222" customFormat="1" ht="14.4" x14ac:dyDescent="0.3">
      <c r="A102" s="146"/>
      <c r="B102" s="296">
        <v>22460018</v>
      </c>
      <c r="C102" s="297" t="s">
        <v>1973</v>
      </c>
      <c r="D102" s="146"/>
      <c r="E102" s="298" t="s">
        <v>1495</v>
      </c>
      <c r="F102" s="146" t="s">
        <v>2366</v>
      </c>
      <c r="G102" s="146" t="s">
        <v>2367</v>
      </c>
      <c r="H102" s="146"/>
      <c r="I102" s="146"/>
      <c r="J102" s="146"/>
      <c r="K102" s="146"/>
      <c r="L102" s="146"/>
      <c r="M102" s="146"/>
      <c r="N102" s="146"/>
      <c r="O102" s="146"/>
      <c r="P102" s="288">
        <f t="shared" si="5"/>
        <v>0</v>
      </c>
      <c r="Q102" s="146"/>
      <c r="R102" s="146"/>
      <c r="S102" s="146"/>
      <c r="T102" s="146"/>
      <c r="U102" s="146"/>
      <c r="V102" s="146"/>
      <c r="W102" s="146">
        <v>1</v>
      </c>
      <c r="X102" s="304">
        <v>43159</v>
      </c>
      <c r="Y102" s="273">
        <f t="shared" si="6"/>
        <v>1</v>
      </c>
      <c r="Z102" s="146"/>
      <c r="AA102" s="146"/>
      <c r="AB102" s="146"/>
      <c r="AC102" s="146"/>
      <c r="AD102" s="146"/>
      <c r="AE102" s="146"/>
      <c r="AF102" s="146"/>
      <c r="AG102" s="146"/>
      <c r="AH102" s="273">
        <f t="shared" si="7"/>
        <v>0</v>
      </c>
      <c r="AI102" s="146"/>
      <c r="AJ102" s="146" t="s">
        <v>2371</v>
      </c>
      <c r="AK102" s="146"/>
      <c r="AL102" s="146"/>
      <c r="AM102" s="146"/>
      <c r="AN102" s="146"/>
      <c r="AO102" s="146"/>
      <c r="AP102" s="146"/>
      <c r="AQ102" s="146"/>
      <c r="AR102" s="146"/>
      <c r="AS102" s="146"/>
    </row>
    <row r="103" spans="1:45" s="222" customFormat="1" ht="14.4" x14ac:dyDescent="0.3">
      <c r="A103" s="146"/>
      <c r="B103" s="296">
        <v>22647010</v>
      </c>
      <c r="C103" s="297" t="s">
        <v>1974</v>
      </c>
      <c r="D103" s="146"/>
      <c r="E103" s="298" t="s">
        <v>1496</v>
      </c>
      <c r="F103" s="146" t="s">
        <v>2366</v>
      </c>
      <c r="G103" s="146" t="s">
        <v>2367</v>
      </c>
      <c r="H103" s="146"/>
      <c r="I103" s="146"/>
      <c r="J103" s="146"/>
      <c r="K103" s="146"/>
      <c r="L103" s="146"/>
      <c r="M103" s="146"/>
      <c r="N103" s="146"/>
      <c r="O103" s="146"/>
      <c r="P103" s="288">
        <f t="shared" si="5"/>
        <v>0</v>
      </c>
      <c r="Q103" s="146"/>
      <c r="R103" s="146"/>
      <c r="S103" s="146"/>
      <c r="T103" s="146"/>
      <c r="U103" s="146"/>
      <c r="V103" s="146"/>
      <c r="W103" s="146">
        <v>1</v>
      </c>
      <c r="X103" s="304">
        <v>43151</v>
      </c>
      <c r="Y103" s="273">
        <f t="shared" si="6"/>
        <v>1</v>
      </c>
      <c r="Z103" s="146"/>
      <c r="AA103" s="146"/>
      <c r="AB103" s="146"/>
      <c r="AC103" s="146"/>
      <c r="AD103" s="146"/>
      <c r="AE103" s="146"/>
      <c r="AF103" s="146"/>
      <c r="AG103" s="146"/>
      <c r="AH103" s="273">
        <f t="shared" si="7"/>
        <v>0</v>
      </c>
      <c r="AI103" s="146"/>
      <c r="AJ103" s="146" t="s">
        <v>2371</v>
      </c>
      <c r="AK103" s="146"/>
      <c r="AL103" s="146"/>
      <c r="AM103" s="146"/>
      <c r="AN103" s="146"/>
      <c r="AO103" s="146"/>
      <c r="AP103" s="146"/>
      <c r="AQ103" s="146"/>
      <c r="AR103" s="146"/>
      <c r="AS103" s="146"/>
    </row>
    <row r="104" spans="1:45" s="222" customFormat="1" ht="14.4" x14ac:dyDescent="0.3">
      <c r="A104" s="146"/>
      <c r="B104" s="296">
        <v>22648074</v>
      </c>
      <c r="C104" s="297" t="s">
        <v>1975</v>
      </c>
      <c r="D104" s="146"/>
      <c r="E104" s="298" t="s">
        <v>1497</v>
      </c>
      <c r="F104" s="146" t="s">
        <v>2366</v>
      </c>
      <c r="G104" s="146" t="s">
        <v>2367</v>
      </c>
      <c r="H104" s="146"/>
      <c r="I104" s="146"/>
      <c r="J104" s="146"/>
      <c r="K104" s="146"/>
      <c r="L104" s="146"/>
      <c r="M104" s="146"/>
      <c r="N104" s="146"/>
      <c r="O104" s="146"/>
      <c r="P104" s="288">
        <f t="shared" si="5"/>
        <v>0</v>
      </c>
      <c r="Q104" s="146"/>
      <c r="R104" s="146"/>
      <c r="S104" s="146"/>
      <c r="T104" s="146"/>
      <c r="U104" s="146"/>
      <c r="V104" s="146"/>
      <c r="W104" s="146">
        <v>1</v>
      </c>
      <c r="X104" s="304">
        <v>43152</v>
      </c>
      <c r="Y104" s="273">
        <f t="shared" si="6"/>
        <v>1</v>
      </c>
      <c r="Z104" s="146"/>
      <c r="AA104" s="146"/>
      <c r="AB104" s="146"/>
      <c r="AC104" s="146"/>
      <c r="AD104" s="146"/>
      <c r="AE104" s="146"/>
      <c r="AF104" s="146"/>
      <c r="AG104" s="146"/>
      <c r="AH104" s="273">
        <f t="shared" si="7"/>
        <v>0</v>
      </c>
      <c r="AI104" s="146"/>
      <c r="AJ104" s="146" t="s">
        <v>2371</v>
      </c>
      <c r="AK104" s="146"/>
      <c r="AL104" s="146"/>
      <c r="AM104" s="146"/>
      <c r="AN104" s="146"/>
      <c r="AO104" s="146"/>
      <c r="AP104" s="146"/>
      <c r="AQ104" s="146"/>
      <c r="AR104" s="146"/>
      <c r="AS104" s="146"/>
    </row>
    <row r="105" spans="1:45" s="77" customFormat="1" ht="15.6" x14ac:dyDescent="0.3">
      <c r="A105" s="146"/>
      <c r="B105" s="296">
        <v>22648075</v>
      </c>
      <c r="C105" s="297" t="s">
        <v>1976</v>
      </c>
      <c r="D105" s="146"/>
      <c r="E105" s="298" t="s">
        <v>1498</v>
      </c>
      <c r="F105" s="146" t="s">
        <v>2366</v>
      </c>
      <c r="G105" s="146" t="s">
        <v>2367</v>
      </c>
      <c r="H105" s="146"/>
      <c r="I105" s="146"/>
      <c r="J105" s="146"/>
      <c r="K105" s="146"/>
      <c r="L105" s="146"/>
      <c r="M105" s="146"/>
      <c r="N105" s="146"/>
      <c r="O105" s="146"/>
      <c r="P105" s="288">
        <f t="shared" si="5"/>
        <v>0</v>
      </c>
      <c r="Q105" s="146"/>
      <c r="R105" s="146"/>
      <c r="S105" s="146"/>
      <c r="T105" s="146"/>
      <c r="U105" s="146"/>
      <c r="V105" s="146"/>
      <c r="W105" s="146">
        <v>1</v>
      </c>
      <c r="X105" s="304">
        <v>43152</v>
      </c>
      <c r="Y105" s="273">
        <f t="shared" si="6"/>
        <v>1</v>
      </c>
      <c r="Z105" s="146"/>
      <c r="AA105" s="146"/>
      <c r="AB105" s="146"/>
      <c r="AC105" s="146"/>
      <c r="AD105" s="146"/>
      <c r="AE105" s="146"/>
      <c r="AF105" s="146"/>
      <c r="AG105" s="146"/>
      <c r="AH105" s="273">
        <f t="shared" si="7"/>
        <v>0</v>
      </c>
      <c r="AI105" s="146"/>
      <c r="AJ105" s="146" t="s">
        <v>2371</v>
      </c>
      <c r="AK105" s="146"/>
      <c r="AL105" s="146"/>
      <c r="AM105" s="146"/>
      <c r="AN105" s="146"/>
      <c r="AO105" s="146"/>
      <c r="AP105" s="146"/>
      <c r="AQ105" s="146"/>
      <c r="AR105" s="146"/>
      <c r="AS105" s="146"/>
    </row>
    <row r="106" spans="1:45" s="77" customFormat="1" ht="15.6" x14ac:dyDescent="0.3">
      <c r="A106" s="146"/>
      <c r="B106" s="296">
        <v>22460019</v>
      </c>
      <c r="C106" s="297" t="s">
        <v>1977</v>
      </c>
      <c r="D106" s="146"/>
      <c r="E106" s="298" t="s">
        <v>1499</v>
      </c>
      <c r="F106" s="146" t="s">
        <v>2366</v>
      </c>
      <c r="G106" s="146" t="s">
        <v>2367</v>
      </c>
      <c r="H106" s="146"/>
      <c r="I106" s="146"/>
      <c r="J106" s="146"/>
      <c r="K106" s="146"/>
      <c r="L106" s="146"/>
      <c r="M106" s="146"/>
      <c r="N106" s="146"/>
      <c r="O106" s="146"/>
      <c r="P106" s="288">
        <f t="shared" si="5"/>
        <v>0</v>
      </c>
      <c r="Q106" s="146"/>
      <c r="R106" s="146"/>
      <c r="S106" s="146"/>
      <c r="T106" s="146"/>
      <c r="U106" s="146"/>
      <c r="V106" s="146"/>
      <c r="W106" s="146">
        <v>1</v>
      </c>
      <c r="X106" s="304">
        <v>43159</v>
      </c>
      <c r="Y106" s="273">
        <f t="shared" si="6"/>
        <v>1</v>
      </c>
      <c r="Z106" s="146"/>
      <c r="AA106" s="146"/>
      <c r="AB106" s="146"/>
      <c r="AC106" s="146"/>
      <c r="AD106" s="146"/>
      <c r="AE106" s="146"/>
      <c r="AF106" s="146"/>
      <c r="AG106" s="146"/>
      <c r="AH106" s="273">
        <f t="shared" si="7"/>
        <v>0</v>
      </c>
      <c r="AI106" s="146"/>
      <c r="AJ106" s="146" t="s">
        <v>2371</v>
      </c>
      <c r="AK106" s="146"/>
      <c r="AL106" s="146"/>
      <c r="AM106" s="146"/>
      <c r="AN106" s="146"/>
      <c r="AO106" s="146"/>
      <c r="AP106" s="146"/>
      <c r="AQ106" s="146"/>
      <c r="AR106" s="146"/>
      <c r="AS106" s="146"/>
    </row>
    <row r="107" spans="1:45" s="222" customFormat="1" ht="14.4" x14ac:dyDescent="0.3">
      <c r="A107" s="146"/>
      <c r="B107" s="296">
        <v>22460020</v>
      </c>
      <c r="C107" s="297" t="s">
        <v>1978</v>
      </c>
      <c r="D107" s="146"/>
      <c r="E107" s="298" t="s">
        <v>1500</v>
      </c>
      <c r="F107" s="146" t="s">
        <v>2366</v>
      </c>
      <c r="G107" s="146" t="s">
        <v>2367</v>
      </c>
      <c r="H107" s="146"/>
      <c r="I107" s="146"/>
      <c r="J107" s="146"/>
      <c r="K107" s="146"/>
      <c r="L107" s="146"/>
      <c r="M107" s="146"/>
      <c r="N107" s="146"/>
      <c r="O107" s="146"/>
      <c r="P107" s="288">
        <f t="shared" si="5"/>
        <v>0</v>
      </c>
      <c r="Q107" s="146"/>
      <c r="R107" s="146"/>
      <c r="S107" s="146"/>
      <c r="T107" s="146"/>
      <c r="U107" s="146"/>
      <c r="V107" s="146"/>
      <c r="W107" s="146">
        <v>1</v>
      </c>
      <c r="X107" s="304">
        <v>43159</v>
      </c>
      <c r="Y107" s="273">
        <f t="shared" si="6"/>
        <v>1</v>
      </c>
      <c r="Z107" s="146"/>
      <c r="AA107" s="146"/>
      <c r="AB107" s="146"/>
      <c r="AC107" s="146"/>
      <c r="AD107" s="146"/>
      <c r="AE107" s="146"/>
      <c r="AF107" s="146"/>
      <c r="AG107" s="146"/>
      <c r="AH107" s="273">
        <f t="shared" si="7"/>
        <v>0</v>
      </c>
      <c r="AI107" s="146"/>
      <c r="AJ107" s="146" t="s">
        <v>2371</v>
      </c>
      <c r="AK107" s="146"/>
      <c r="AL107" s="146"/>
      <c r="AM107" s="146"/>
      <c r="AN107" s="146"/>
      <c r="AO107" s="146"/>
      <c r="AP107" s="146"/>
      <c r="AQ107" s="146"/>
      <c r="AR107" s="146"/>
      <c r="AS107" s="146"/>
    </row>
    <row r="108" spans="1:45" s="75" customFormat="1" ht="14.4" x14ac:dyDescent="0.3">
      <c r="A108" s="146"/>
      <c r="B108" s="296">
        <v>22460021</v>
      </c>
      <c r="C108" s="297" t="s">
        <v>1979</v>
      </c>
      <c r="D108" s="146"/>
      <c r="E108" s="298" t="s">
        <v>1501</v>
      </c>
      <c r="F108" s="146" t="s">
        <v>2366</v>
      </c>
      <c r="G108" s="146" t="s">
        <v>2367</v>
      </c>
      <c r="H108" s="146"/>
      <c r="I108" s="146"/>
      <c r="J108" s="146"/>
      <c r="K108" s="146"/>
      <c r="L108" s="146"/>
      <c r="M108" s="146"/>
      <c r="N108" s="146"/>
      <c r="O108" s="146"/>
      <c r="P108" s="288">
        <f t="shared" si="5"/>
        <v>0</v>
      </c>
      <c r="Q108" s="146"/>
      <c r="R108" s="146"/>
      <c r="S108" s="146"/>
      <c r="T108" s="146"/>
      <c r="U108" s="146"/>
      <c r="V108" s="146"/>
      <c r="W108" s="146">
        <v>1</v>
      </c>
      <c r="X108" s="304">
        <v>43159</v>
      </c>
      <c r="Y108" s="273">
        <f t="shared" si="6"/>
        <v>1</v>
      </c>
      <c r="Z108" s="146"/>
      <c r="AA108" s="146"/>
      <c r="AB108" s="146"/>
      <c r="AC108" s="146"/>
      <c r="AD108" s="146"/>
      <c r="AE108" s="146"/>
      <c r="AF108" s="146"/>
      <c r="AG108" s="146"/>
      <c r="AH108" s="273">
        <f t="shared" si="7"/>
        <v>0</v>
      </c>
      <c r="AI108" s="146"/>
      <c r="AJ108" s="146" t="s">
        <v>2371</v>
      </c>
      <c r="AK108" s="146"/>
      <c r="AL108" s="146"/>
      <c r="AM108" s="146"/>
      <c r="AN108" s="146"/>
      <c r="AO108" s="146"/>
      <c r="AP108" s="146"/>
      <c r="AQ108" s="146"/>
      <c r="AR108" s="146"/>
      <c r="AS108" s="146"/>
    </row>
    <row r="109" spans="1:45" s="75" customFormat="1" ht="14.4" x14ac:dyDescent="0.3">
      <c r="A109" s="146"/>
      <c r="B109" s="296">
        <v>22460022</v>
      </c>
      <c r="C109" s="297" t="s">
        <v>1980</v>
      </c>
      <c r="D109" s="146"/>
      <c r="E109" s="298" t="s">
        <v>1502</v>
      </c>
      <c r="F109" s="146" t="s">
        <v>2366</v>
      </c>
      <c r="G109" s="146" t="s">
        <v>2367</v>
      </c>
      <c r="H109" s="146"/>
      <c r="I109" s="146"/>
      <c r="J109" s="146"/>
      <c r="K109" s="146"/>
      <c r="L109" s="146"/>
      <c r="M109" s="146"/>
      <c r="N109" s="146"/>
      <c r="O109" s="146"/>
      <c r="P109" s="288">
        <f t="shared" si="5"/>
        <v>0</v>
      </c>
      <c r="Q109" s="146"/>
      <c r="R109" s="146"/>
      <c r="S109" s="146"/>
      <c r="T109" s="146"/>
      <c r="U109" s="146"/>
      <c r="V109" s="146"/>
      <c r="W109" s="146">
        <v>1</v>
      </c>
      <c r="X109" s="304">
        <v>43159</v>
      </c>
      <c r="Y109" s="273">
        <f t="shared" si="6"/>
        <v>1</v>
      </c>
      <c r="Z109" s="146"/>
      <c r="AA109" s="146"/>
      <c r="AB109" s="146"/>
      <c r="AC109" s="146"/>
      <c r="AD109" s="146"/>
      <c r="AE109" s="146"/>
      <c r="AF109" s="146"/>
      <c r="AG109" s="146"/>
      <c r="AH109" s="273">
        <f t="shared" si="7"/>
        <v>0</v>
      </c>
      <c r="AI109" s="146"/>
      <c r="AJ109" s="146" t="s">
        <v>2371</v>
      </c>
      <c r="AK109" s="146"/>
      <c r="AL109" s="146"/>
      <c r="AM109" s="146"/>
      <c r="AN109" s="146"/>
      <c r="AO109" s="146"/>
      <c r="AP109" s="146"/>
      <c r="AQ109" s="146"/>
      <c r="AR109" s="146"/>
      <c r="AS109" s="146"/>
    </row>
    <row r="110" spans="1:45" s="75" customFormat="1" ht="14.4" x14ac:dyDescent="0.3">
      <c r="A110" s="146"/>
      <c r="B110" s="296">
        <v>22643007</v>
      </c>
      <c r="C110" s="297" t="s">
        <v>1981</v>
      </c>
      <c r="D110" s="146"/>
      <c r="E110" s="298" t="s">
        <v>1503</v>
      </c>
      <c r="F110" s="146" t="s">
        <v>2366</v>
      </c>
      <c r="G110" s="146" t="s">
        <v>2367</v>
      </c>
      <c r="H110" s="146"/>
      <c r="I110" s="146"/>
      <c r="J110" s="146"/>
      <c r="K110" s="146"/>
      <c r="L110" s="146"/>
      <c r="M110" s="146"/>
      <c r="N110" s="146"/>
      <c r="O110" s="146"/>
      <c r="P110" s="288">
        <f t="shared" si="5"/>
        <v>0</v>
      </c>
      <c r="Q110" s="146"/>
      <c r="R110" s="146"/>
      <c r="S110" s="146"/>
      <c r="T110" s="146"/>
      <c r="U110" s="146"/>
      <c r="V110" s="146"/>
      <c r="W110" s="146">
        <v>1</v>
      </c>
      <c r="X110" s="304">
        <v>43159</v>
      </c>
      <c r="Y110" s="273">
        <f t="shared" si="6"/>
        <v>1</v>
      </c>
      <c r="Z110" s="146"/>
      <c r="AA110" s="146"/>
      <c r="AB110" s="146"/>
      <c r="AC110" s="146"/>
      <c r="AD110" s="146"/>
      <c r="AE110" s="146"/>
      <c r="AF110" s="146"/>
      <c r="AG110" s="146"/>
      <c r="AH110" s="273">
        <f t="shared" si="7"/>
        <v>0</v>
      </c>
      <c r="AI110" s="146"/>
      <c r="AJ110" s="146" t="s">
        <v>2371</v>
      </c>
      <c r="AK110" s="146"/>
      <c r="AL110" s="146"/>
      <c r="AM110" s="146"/>
      <c r="AN110" s="146"/>
      <c r="AO110" s="146"/>
      <c r="AP110" s="146"/>
      <c r="AQ110" s="146"/>
      <c r="AR110" s="146"/>
      <c r="AS110" s="146"/>
    </row>
    <row r="111" spans="1:45" s="75" customFormat="1" ht="14.4" x14ac:dyDescent="0.3">
      <c r="A111" s="146"/>
      <c r="B111" s="296">
        <v>22643069</v>
      </c>
      <c r="C111" s="297" t="s">
        <v>1982</v>
      </c>
      <c r="D111" s="146"/>
      <c r="E111" s="298" t="s">
        <v>1504</v>
      </c>
      <c r="F111" s="146" t="s">
        <v>2366</v>
      </c>
      <c r="G111" s="146" t="s">
        <v>2367</v>
      </c>
      <c r="H111" s="146"/>
      <c r="I111" s="146"/>
      <c r="J111" s="146"/>
      <c r="K111" s="146"/>
      <c r="L111" s="146"/>
      <c r="M111" s="146"/>
      <c r="N111" s="146"/>
      <c r="O111" s="146"/>
      <c r="P111" s="288">
        <f t="shared" si="5"/>
        <v>0</v>
      </c>
      <c r="Q111" s="146"/>
      <c r="R111" s="146"/>
      <c r="S111" s="146"/>
      <c r="T111" s="146"/>
      <c r="U111" s="146"/>
      <c r="V111" s="146"/>
      <c r="W111" s="146">
        <v>1</v>
      </c>
      <c r="X111" s="304">
        <v>43159</v>
      </c>
      <c r="Y111" s="273">
        <f t="shared" si="6"/>
        <v>1</v>
      </c>
      <c r="Z111" s="146"/>
      <c r="AA111" s="146"/>
      <c r="AB111" s="146"/>
      <c r="AC111" s="146"/>
      <c r="AD111" s="146"/>
      <c r="AE111" s="146"/>
      <c r="AF111" s="146"/>
      <c r="AG111" s="146"/>
      <c r="AH111" s="273">
        <f t="shared" si="7"/>
        <v>0</v>
      </c>
      <c r="AI111" s="146"/>
      <c r="AJ111" s="146" t="s">
        <v>2371</v>
      </c>
      <c r="AK111" s="146"/>
      <c r="AL111" s="146"/>
      <c r="AM111" s="146"/>
      <c r="AN111" s="146"/>
      <c r="AO111" s="146"/>
      <c r="AP111" s="146"/>
      <c r="AQ111" s="146"/>
      <c r="AR111" s="146"/>
      <c r="AS111" s="146"/>
    </row>
    <row r="112" spans="1:45" s="75" customFormat="1" ht="14.4" x14ac:dyDescent="0.3">
      <c r="A112" s="146"/>
      <c r="B112" s="296">
        <v>22643068</v>
      </c>
      <c r="C112" s="297" t="s">
        <v>1983</v>
      </c>
      <c r="D112" s="146"/>
      <c r="E112" s="298" t="s">
        <v>1505</v>
      </c>
      <c r="F112" s="146" t="s">
        <v>2366</v>
      </c>
      <c r="G112" s="146" t="s">
        <v>2367</v>
      </c>
      <c r="H112" s="146"/>
      <c r="I112" s="146"/>
      <c r="J112" s="146"/>
      <c r="K112" s="146"/>
      <c r="L112" s="146"/>
      <c r="M112" s="146"/>
      <c r="N112" s="146"/>
      <c r="O112" s="146"/>
      <c r="P112" s="288">
        <f t="shared" si="5"/>
        <v>0</v>
      </c>
      <c r="Q112" s="146"/>
      <c r="R112" s="146"/>
      <c r="S112" s="146"/>
      <c r="T112" s="146"/>
      <c r="U112" s="146"/>
      <c r="V112" s="146"/>
      <c r="W112" s="146">
        <v>1</v>
      </c>
      <c r="X112" s="304">
        <v>43159</v>
      </c>
      <c r="Y112" s="273">
        <f t="shared" si="6"/>
        <v>1</v>
      </c>
      <c r="Z112" s="146"/>
      <c r="AA112" s="146"/>
      <c r="AB112" s="146"/>
      <c r="AC112" s="146"/>
      <c r="AD112" s="146"/>
      <c r="AE112" s="146"/>
      <c r="AF112" s="146"/>
      <c r="AG112" s="146"/>
      <c r="AH112" s="273">
        <f t="shared" si="7"/>
        <v>0</v>
      </c>
      <c r="AI112" s="146"/>
      <c r="AJ112" s="146" t="s">
        <v>2371</v>
      </c>
      <c r="AK112" s="146"/>
      <c r="AL112" s="146"/>
      <c r="AM112" s="146"/>
      <c r="AN112" s="146"/>
      <c r="AO112" s="146"/>
      <c r="AP112" s="146"/>
      <c r="AQ112" s="146"/>
      <c r="AR112" s="146"/>
      <c r="AS112" s="146"/>
    </row>
    <row r="113" spans="1:45" s="75" customFormat="1" ht="14.4" x14ac:dyDescent="0.3">
      <c r="A113" s="146"/>
      <c r="B113" s="296">
        <v>22643006</v>
      </c>
      <c r="C113" s="297" t="s">
        <v>1984</v>
      </c>
      <c r="D113" s="146"/>
      <c r="E113" s="298" t="s">
        <v>1506</v>
      </c>
      <c r="F113" s="146" t="s">
        <v>2366</v>
      </c>
      <c r="G113" s="146" t="s">
        <v>2367</v>
      </c>
      <c r="H113" s="146"/>
      <c r="I113" s="146"/>
      <c r="J113" s="146"/>
      <c r="K113" s="146"/>
      <c r="L113" s="146"/>
      <c r="M113" s="146"/>
      <c r="N113" s="146"/>
      <c r="O113" s="146"/>
      <c r="P113" s="288">
        <f t="shared" si="5"/>
        <v>0</v>
      </c>
      <c r="Q113" s="146"/>
      <c r="R113" s="146"/>
      <c r="S113" s="146"/>
      <c r="T113" s="146"/>
      <c r="U113" s="146"/>
      <c r="V113" s="146"/>
      <c r="W113" s="146">
        <v>1</v>
      </c>
      <c r="X113" s="304">
        <v>43159</v>
      </c>
      <c r="Y113" s="273">
        <f t="shared" si="6"/>
        <v>1</v>
      </c>
      <c r="Z113" s="146"/>
      <c r="AA113" s="146"/>
      <c r="AB113" s="146"/>
      <c r="AC113" s="146"/>
      <c r="AD113" s="146"/>
      <c r="AE113" s="146"/>
      <c r="AF113" s="146"/>
      <c r="AG113" s="146"/>
      <c r="AH113" s="273">
        <f t="shared" si="7"/>
        <v>0</v>
      </c>
      <c r="AI113" s="146"/>
      <c r="AJ113" s="146" t="s">
        <v>2371</v>
      </c>
      <c r="AK113" s="146"/>
      <c r="AL113" s="146"/>
      <c r="AM113" s="146"/>
      <c r="AN113" s="146"/>
      <c r="AO113" s="146"/>
      <c r="AP113" s="146"/>
      <c r="AQ113" s="146"/>
      <c r="AR113" s="146"/>
      <c r="AS113" s="146"/>
    </row>
    <row r="114" spans="1:45" s="75" customFormat="1" ht="14.4" x14ac:dyDescent="0.3">
      <c r="A114" s="146"/>
      <c r="B114" s="296">
        <v>22643067</v>
      </c>
      <c r="C114" s="297" t="s">
        <v>1985</v>
      </c>
      <c r="D114" s="146"/>
      <c r="E114" s="298" t="s">
        <v>1507</v>
      </c>
      <c r="F114" s="146" t="s">
        <v>2366</v>
      </c>
      <c r="G114" s="146" t="s">
        <v>2367</v>
      </c>
      <c r="H114" s="146"/>
      <c r="I114" s="146"/>
      <c r="J114" s="146"/>
      <c r="K114" s="146"/>
      <c r="L114" s="146"/>
      <c r="M114" s="146"/>
      <c r="N114" s="146"/>
      <c r="O114" s="146"/>
      <c r="P114" s="288">
        <f t="shared" si="5"/>
        <v>0</v>
      </c>
      <c r="Q114" s="146"/>
      <c r="R114" s="146"/>
      <c r="S114" s="146"/>
      <c r="T114" s="146"/>
      <c r="U114" s="146"/>
      <c r="V114" s="146"/>
      <c r="W114" s="146">
        <v>1</v>
      </c>
      <c r="X114" s="304">
        <v>43159</v>
      </c>
      <c r="Y114" s="273">
        <f t="shared" si="6"/>
        <v>1</v>
      </c>
      <c r="Z114" s="146"/>
      <c r="AA114" s="146"/>
      <c r="AB114" s="146"/>
      <c r="AC114" s="146"/>
      <c r="AD114" s="146"/>
      <c r="AE114" s="146"/>
      <c r="AF114" s="146"/>
      <c r="AG114" s="146"/>
      <c r="AH114" s="273">
        <f t="shared" si="7"/>
        <v>0</v>
      </c>
      <c r="AI114" s="146"/>
      <c r="AJ114" s="146" t="s">
        <v>2371</v>
      </c>
      <c r="AK114" s="146"/>
      <c r="AL114" s="146"/>
      <c r="AM114" s="146"/>
      <c r="AN114" s="146"/>
      <c r="AO114" s="146"/>
      <c r="AP114" s="146"/>
      <c r="AQ114" s="146"/>
      <c r="AR114" s="146"/>
      <c r="AS114" s="146"/>
    </row>
    <row r="115" spans="1:45" s="222" customFormat="1" ht="14.4" x14ac:dyDescent="0.3">
      <c r="A115" s="146"/>
      <c r="B115" s="296">
        <v>22648002</v>
      </c>
      <c r="C115" s="297" t="s">
        <v>1986</v>
      </c>
      <c r="D115" s="146"/>
      <c r="E115" s="298" t="s">
        <v>1508</v>
      </c>
      <c r="F115" s="146" t="s">
        <v>2366</v>
      </c>
      <c r="G115" s="146" t="s">
        <v>2367</v>
      </c>
      <c r="H115" s="146"/>
      <c r="I115" s="146"/>
      <c r="J115" s="146"/>
      <c r="K115" s="146"/>
      <c r="L115" s="146"/>
      <c r="M115" s="146"/>
      <c r="N115" s="146"/>
      <c r="O115" s="146"/>
      <c r="P115" s="288">
        <f t="shared" si="5"/>
        <v>0</v>
      </c>
      <c r="Q115" s="146"/>
      <c r="R115" s="146"/>
      <c r="S115" s="146"/>
      <c r="T115" s="146"/>
      <c r="U115" s="146"/>
      <c r="V115" s="146"/>
      <c r="W115" s="146">
        <v>1</v>
      </c>
      <c r="X115" s="304">
        <v>43158</v>
      </c>
      <c r="Y115" s="273">
        <f t="shared" si="6"/>
        <v>1</v>
      </c>
      <c r="Z115" s="146"/>
      <c r="AA115" s="146"/>
      <c r="AB115" s="146"/>
      <c r="AC115" s="146"/>
      <c r="AD115" s="146"/>
      <c r="AE115" s="146"/>
      <c r="AF115" s="146"/>
      <c r="AG115" s="146"/>
      <c r="AH115" s="273">
        <f t="shared" si="7"/>
        <v>0</v>
      </c>
      <c r="AI115" s="146"/>
      <c r="AJ115" s="146" t="s">
        <v>2371</v>
      </c>
      <c r="AK115" s="146"/>
      <c r="AL115" s="146"/>
      <c r="AM115" s="146"/>
      <c r="AN115" s="146"/>
      <c r="AO115" s="146"/>
      <c r="AP115" s="146"/>
      <c r="AQ115" s="146"/>
      <c r="AR115" s="146"/>
      <c r="AS115" s="146"/>
    </row>
    <row r="116" spans="1:45" s="222" customFormat="1" ht="14.4" x14ac:dyDescent="0.3">
      <c r="A116" s="146"/>
      <c r="B116" s="296">
        <v>22647034</v>
      </c>
      <c r="C116" s="297" t="s">
        <v>1987</v>
      </c>
      <c r="D116" s="146"/>
      <c r="E116" s="298" t="s">
        <v>1509</v>
      </c>
      <c r="F116" s="146" t="s">
        <v>2366</v>
      </c>
      <c r="G116" s="146" t="s">
        <v>2367</v>
      </c>
      <c r="H116" s="146"/>
      <c r="I116" s="146"/>
      <c r="J116" s="146"/>
      <c r="K116" s="146"/>
      <c r="L116" s="146"/>
      <c r="M116" s="146"/>
      <c r="N116" s="146"/>
      <c r="O116" s="146"/>
      <c r="P116" s="288">
        <f t="shared" si="5"/>
        <v>0</v>
      </c>
      <c r="Q116" s="146"/>
      <c r="R116" s="146"/>
      <c r="S116" s="146"/>
      <c r="T116" s="146"/>
      <c r="U116" s="146"/>
      <c r="V116" s="146"/>
      <c r="W116" s="146">
        <v>1</v>
      </c>
      <c r="X116" s="304">
        <v>43181</v>
      </c>
      <c r="Y116" s="273">
        <f t="shared" si="6"/>
        <v>1</v>
      </c>
      <c r="Z116" s="146"/>
      <c r="AA116" s="146"/>
      <c r="AB116" s="146"/>
      <c r="AC116" s="146"/>
      <c r="AD116" s="146"/>
      <c r="AE116" s="146"/>
      <c r="AF116" s="146"/>
      <c r="AG116" s="146"/>
      <c r="AH116" s="273">
        <f t="shared" si="7"/>
        <v>0</v>
      </c>
      <c r="AI116" s="146"/>
      <c r="AJ116" s="146" t="s">
        <v>2371</v>
      </c>
      <c r="AK116" s="146"/>
      <c r="AL116" s="146"/>
      <c r="AM116" s="146"/>
      <c r="AN116" s="146"/>
      <c r="AO116" s="146"/>
      <c r="AP116" s="146"/>
      <c r="AQ116" s="146"/>
      <c r="AR116" s="146"/>
      <c r="AS116" s="146"/>
    </row>
    <row r="117" spans="1:45" s="222" customFormat="1" ht="14.4" x14ac:dyDescent="0.3">
      <c r="A117" s="146"/>
      <c r="B117" s="296">
        <v>22647033</v>
      </c>
      <c r="C117" s="297" t="s">
        <v>1988</v>
      </c>
      <c r="D117" s="146"/>
      <c r="E117" s="298" t="s">
        <v>1510</v>
      </c>
      <c r="F117" s="146" t="s">
        <v>2366</v>
      </c>
      <c r="G117" s="146" t="s">
        <v>2367</v>
      </c>
      <c r="H117" s="146"/>
      <c r="I117" s="146"/>
      <c r="J117" s="146"/>
      <c r="K117" s="146"/>
      <c r="L117" s="146"/>
      <c r="M117" s="146"/>
      <c r="N117" s="146"/>
      <c r="O117" s="146"/>
      <c r="P117" s="288">
        <f t="shared" si="5"/>
        <v>0</v>
      </c>
      <c r="Q117" s="146"/>
      <c r="R117" s="146"/>
      <c r="S117" s="146"/>
      <c r="T117" s="146"/>
      <c r="U117" s="146"/>
      <c r="V117" s="146"/>
      <c r="W117" s="146">
        <v>1</v>
      </c>
      <c r="X117" s="304">
        <v>43179</v>
      </c>
      <c r="Y117" s="273">
        <f t="shared" si="6"/>
        <v>1</v>
      </c>
      <c r="Z117" s="146"/>
      <c r="AA117" s="146"/>
      <c r="AB117" s="146"/>
      <c r="AC117" s="146"/>
      <c r="AD117" s="146"/>
      <c r="AE117" s="146"/>
      <c r="AF117" s="146"/>
      <c r="AG117" s="146"/>
      <c r="AH117" s="273">
        <f t="shared" si="7"/>
        <v>0</v>
      </c>
      <c r="AI117" s="146"/>
      <c r="AJ117" s="146" t="s">
        <v>2371</v>
      </c>
      <c r="AK117" s="146"/>
      <c r="AL117" s="146"/>
      <c r="AM117" s="146"/>
      <c r="AN117" s="146"/>
      <c r="AO117" s="146"/>
      <c r="AP117" s="146"/>
      <c r="AQ117" s="146"/>
      <c r="AR117" s="146"/>
      <c r="AS117" s="146"/>
    </row>
    <row r="118" spans="1:45" s="222" customFormat="1" ht="14.4" x14ac:dyDescent="0.3">
      <c r="A118" s="146"/>
      <c r="B118" s="296">
        <v>22640042</v>
      </c>
      <c r="C118" s="297" t="s">
        <v>1989</v>
      </c>
      <c r="D118" s="146"/>
      <c r="E118" s="298" t="s">
        <v>1511</v>
      </c>
      <c r="F118" s="146" t="s">
        <v>2366</v>
      </c>
      <c r="G118" s="146" t="s">
        <v>2367</v>
      </c>
      <c r="H118" s="146"/>
      <c r="I118" s="146"/>
      <c r="J118" s="146"/>
      <c r="K118" s="146"/>
      <c r="L118" s="146"/>
      <c r="M118" s="146"/>
      <c r="N118" s="146"/>
      <c r="O118" s="146"/>
      <c r="P118" s="288">
        <f t="shared" si="5"/>
        <v>0</v>
      </c>
      <c r="Q118" s="146"/>
      <c r="R118" s="146"/>
      <c r="S118" s="146"/>
      <c r="T118" s="146"/>
      <c r="U118" s="146"/>
      <c r="V118" s="146"/>
      <c r="W118" s="146">
        <v>1</v>
      </c>
      <c r="X118" s="304">
        <v>43167</v>
      </c>
      <c r="Y118" s="273">
        <f t="shared" si="6"/>
        <v>1</v>
      </c>
      <c r="Z118" s="146"/>
      <c r="AA118" s="146"/>
      <c r="AB118" s="146"/>
      <c r="AC118" s="146"/>
      <c r="AD118" s="146"/>
      <c r="AE118" s="146"/>
      <c r="AF118" s="146"/>
      <c r="AG118" s="146"/>
      <c r="AH118" s="273">
        <f t="shared" si="7"/>
        <v>0</v>
      </c>
      <c r="AI118" s="146"/>
      <c r="AJ118" s="146" t="s">
        <v>2371</v>
      </c>
      <c r="AK118" s="146"/>
      <c r="AL118" s="146"/>
      <c r="AM118" s="146"/>
      <c r="AN118" s="146"/>
      <c r="AO118" s="146"/>
      <c r="AP118" s="146"/>
      <c r="AQ118" s="146"/>
      <c r="AR118" s="146"/>
      <c r="AS118" s="146"/>
    </row>
    <row r="119" spans="1:45" s="222" customFormat="1" ht="14.4" x14ac:dyDescent="0.3">
      <c r="A119" s="146"/>
      <c r="B119" s="296">
        <v>22640045</v>
      </c>
      <c r="C119" s="297" t="s">
        <v>1990</v>
      </c>
      <c r="D119" s="146"/>
      <c r="E119" s="298" t="s">
        <v>1512</v>
      </c>
      <c r="F119" s="146" t="s">
        <v>2366</v>
      </c>
      <c r="G119" s="146" t="s">
        <v>2367</v>
      </c>
      <c r="H119" s="146"/>
      <c r="I119" s="146"/>
      <c r="J119" s="146"/>
      <c r="K119" s="146"/>
      <c r="L119" s="146"/>
      <c r="M119" s="146"/>
      <c r="N119" s="146"/>
      <c r="O119" s="146"/>
      <c r="P119" s="288">
        <f t="shared" si="5"/>
        <v>0</v>
      </c>
      <c r="Q119" s="146"/>
      <c r="R119" s="146"/>
      <c r="S119" s="146"/>
      <c r="T119" s="146"/>
      <c r="U119" s="146"/>
      <c r="V119" s="146"/>
      <c r="W119" s="146">
        <v>1</v>
      </c>
      <c r="X119" s="304">
        <v>43167</v>
      </c>
      <c r="Y119" s="273">
        <f t="shared" si="6"/>
        <v>1</v>
      </c>
      <c r="Z119" s="146"/>
      <c r="AA119" s="146"/>
      <c r="AB119" s="146"/>
      <c r="AC119" s="146"/>
      <c r="AD119" s="146"/>
      <c r="AE119" s="146"/>
      <c r="AF119" s="146"/>
      <c r="AG119" s="146"/>
      <c r="AH119" s="273">
        <f t="shared" si="7"/>
        <v>0</v>
      </c>
      <c r="AI119" s="146"/>
      <c r="AJ119" s="146" t="s">
        <v>2371</v>
      </c>
      <c r="AK119" s="146"/>
      <c r="AL119" s="146"/>
      <c r="AM119" s="146"/>
      <c r="AN119" s="146"/>
      <c r="AO119" s="146"/>
      <c r="AP119" s="146"/>
      <c r="AQ119" s="146"/>
      <c r="AR119" s="146"/>
      <c r="AS119" s="146"/>
    </row>
    <row r="120" spans="1:45" s="222" customFormat="1" ht="14.4" x14ac:dyDescent="0.3">
      <c r="A120" s="146"/>
      <c r="B120" s="296">
        <v>22640056</v>
      </c>
      <c r="C120" s="297" t="s">
        <v>1991</v>
      </c>
      <c r="D120" s="146"/>
      <c r="E120" s="298" t="s">
        <v>1513</v>
      </c>
      <c r="F120" s="146" t="s">
        <v>2366</v>
      </c>
      <c r="G120" s="146" t="s">
        <v>2367</v>
      </c>
      <c r="H120" s="146"/>
      <c r="I120" s="146"/>
      <c r="J120" s="146"/>
      <c r="K120" s="146"/>
      <c r="L120" s="146"/>
      <c r="M120" s="146"/>
      <c r="N120" s="146"/>
      <c r="O120" s="146"/>
      <c r="P120" s="288">
        <f t="shared" si="5"/>
        <v>0</v>
      </c>
      <c r="Q120" s="146"/>
      <c r="R120" s="146"/>
      <c r="S120" s="146"/>
      <c r="T120" s="146"/>
      <c r="U120" s="146"/>
      <c r="V120" s="146"/>
      <c r="W120" s="146">
        <v>1</v>
      </c>
      <c r="X120" s="304">
        <v>43167</v>
      </c>
      <c r="Y120" s="273">
        <f t="shared" si="6"/>
        <v>1</v>
      </c>
      <c r="Z120" s="146"/>
      <c r="AA120" s="146"/>
      <c r="AB120" s="146"/>
      <c r="AC120" s="146"/>
      <c r="AD120" s="146"/>
      <c r="AE120" s="146"/>
      <c r="AF120" s="146"/>
      <c r="AG120" s="146"/>
      <c r="AH120" s="273">
        <f t="shared" si="7"/>
        <v>0</v>
      </c>
      <c r="AI120" s="146"/>
      <c r="AJ120" s="146" t="s">
        <v>2371</v>
      </c>
      <c r="AK120" s="146"/>
      <c r="AL120" s="146"/>
      <c r="AM120" s="146"/>
      <c r="AN120" s="146"/>
      <c r="AO120" s="146"/>
      <c r="AP120" s="146"/>
      <c r="AQ120" s="146"/>
      <c r="AR120" s="146"/>
      <c r="AS120" s="146"/>
    </row>
    <row r="121" spans="1:45" s="222" customFormat="1" ht="14.4" x14ac:dyDescent="0.3">
      <c r="A121" s="146"/>
      <c r="B121" s="296">
        <v>22640052</v>
      </c>
      <c r="C121" s="297" t="s">
        <v>1992</v>
      </c>
      <c r="D121" s="146"/>
      <c r="E121" s="298" t="s">
        <v>1514</v>
      </c>
      <c r="F121" s="146" t="s">
        <v>2366</v>
      </c>
      <c r="G121" s="146" t="s">
        <v>2367</v>
      </c>
      <c r="H121" s="146"/>
      <c r="I121" s="146"/>
      <c r="J121" s="146"/>
      <c r="K121" s="146"/>
      <c r="L121" s="146"/>
      <c r="M121" s="146"/>
      <c r="N121" s="146"/>
      <c r="O121" s="146"/>
      <c r="P121" s="288">
        <f t="shared" si="5"/>
        <v>0</v>
      </c>
      <c r="Q121" s="146"/>
      <c r="R121" s="146"/>
      <c r="S121" s="146"/>
      <c r="T121" s="146"/>
      <c r="U121" s="146"/>
      <c r="V121" s="146"/>
      <c r="W121" s="146">
        <v>1</v>
      </c>
      <c r="X121" s="304">
        <v>43167</v>
      </c>
      <c r="Y121" s="273">
        <f t="shared" si="6"/>
        <v>1</v>
      </c>
      <c r="Z121" s="146"/>
      <c r="AA121" s="146"/>
      <c r="AB121" s="146"/>
      <c r="AC121" s="146"/>
      <c r="AD121" s="146"/>
      <c r="AE121" s="146"/>
      <c r="AF121" s="146"/>
      <c r="AG121" s="146"/>
      <c r="AH121" s="273">
        <f t="shared" si="7"/>
        <v>0</v>
      </c>
      <c r="AI121" s="146"/>
      <c r="AJ121" s="146" t="s">
        <v>2371</v>
      </c>
      <c r="AK121" s="146"/>
      <c r="AL121" s="146"/>
      <c r="AM121" s="146"/>
      <c r="AN121" s="146"/>
      <c r="AO121" s="146"/>
      <c r="AP121" s="146"/>
      <c r="AQ121" s="146"/>
      <c r="AR121" s="146"/>
      <c r="AS121" s="146"/>
    </row>
    <row r="122" spans="1:45" s="222" customFormat="1" ht="14.4" x14ac:dyDescent="0.3">
      <c r="A122" s="146"/>
      <c r="B122" s="296">
        <v>22640055</v>
      </c>
      <c r="C122" s="297" t="s">
        <v>1993</v>
      </c>
      <c r="D122" s="146"/>
      <c r="E122" s="298" t="s">
        <v>1515</v>
      </c>
      <c r="F122" s="146" t="s">
        <v>2366</v>
      </c>
      <c r="G122" s="146" t="s">
        <v>2367</v>
      </c>
      <c r="H122" s="146"/>
      <c r="I122" s="146"/>
      <c r="J122" s="146"/>
      <c r="K122" s="146"/>
      <c r="L122" s="146"/>
      <c r="M122" s="146"/>
      <c r="N122" s="146"/>
      <c r="O122" s="146"/>
      <c r="P122" s="288">
        <f t="shared" si="5"/>
        <v>0</v>
      </c>
      <c r="Q122" s="146"/>
      <c r="R122" s="146"/>
      <c r="S122" s="146"/>
      <c r="T122" s="146"/>
      <c r="U122" s="146"/>
      <c r="V122" s="146"/>
      <c r="W122" s="146">
        <v>1</v>
      </c>
      <c r="X122" s="304">
        <v>43167</v>
      </c>
      <c r="Y122" s="273">
        <f t="shared" si="6"/>
        <v>1</v>
      </c>
      <c r="Z122" s="146"/>
      <c r="AA122" s="146"/>
      <c r="AB122" s="146"/>
      <c r="AC122" s="146"/>
      <c r="AD122" s="146"/>
      <c r="AE122" s="146"/>
      <c r="AF122" s="146"/>
      <c r="AG122" s="146"/>
      <c r="AH122" s="273">
        <f t="shared" si="7"/>
        <v>0</v>
      </c>
      <c r="AI122" s="146"/>
      <c r="AJ122" s="146" t="s">
        <v>2371</v>
      </c>
      <c r="AK122" s="146"/>
      <c r="AL122" s="146"/>
      <c r="AM122" s="146"/>
      <c r="AN122" s="146"/>
      <c r="AO122" s="146"/>
      <c r="AP122" s="146"/>
      <c r="AQ122" s="146"/>
      <c r="AR122" s="146"/>
      <c r="AS122" s="146"/>
    </row>
    <row r="123" spans="1:45" s="222" customFormat="1" ht="14.4" x14ac:dyDescent="0.3">
      <c r="A123" s="146"/>
      <c r="B123" s="296">
        <v>22648003</v>
      </c>
      <c r="C123" s="297" t="s">
        <v>1994</v>
      </c>
      <c r="D123" s="146"/>
      <c r="E123" s="298" t="s">
        <v>1516</v>
      </c>
      <c r="F123" s="146" t="s">
        <v>2366</v>
      </c>
      <c r="G123" s="146" t="s">
        <v>2367</v>
      </c>
      <c r="H123" s="146"/>
      <c r="I123" s="146"/>
      <c r="J123" s="146"/>
      <c r="K123" s="146"/>
      <c r="L123" s="146"/>
      <c r="M123" s="146"/>
      <c r="N123" s="146"/>
      <c r="O123" s="146"/>
      <c r="P123" s="288">
        <f t="shared" si="5"/>
        <v>0</v>
      </c>
      <c r="Q123" s="146"/>
      <c r="R123" s="146"/>
      <c r="S123" s="146"/>
      <c r="T123" s="146"/>
      <c r="U123" s="146"/>
      <c r="V123" s="146"/>
      <c r="W123" s="146">
        <v>1</v>
      </c>
      <c r="X123" s="304">
        <v>43166</v>
      </c>
      <c r="Y123" s="273">
        <f t="shared" si="6"/>
        <v>1</v>
      </c>
      <c r="Z123" s="146"/>
      <c r="AA123" s="146"/>
      <c r="AB123" s="146"/>
      <c r="AC123" s="146"/>
      <c r="AD123" s="146"/>
      <c r="AE123" s="146"/>
      <c r="AF123" s="146"/>
      <c r="AG123" s="146"/>
      <c r="AH123" s="273">
        <f t="shared" si="7"/>
        <v>0</v>
      </c>
      <c r="AI123" s="146"/>
      <c r="AJ123" s="146" t="s">
        <v>2371</v>
      </c>
      <c r="AK123" s="146"/>
      <c r="AL123" s="146"/>
      <c r="AM123" s="146"/>
      <c r="AN123" s="146"/>
      <c r="AO123" s="146"/>
      <c r="AP123" s="146"/>
      <c r="AQ123" s="146"/>
      <c r="AR123" s="146"/>
      <c r="AS123" s="146"/>
    </row>
    <row r="124" spans="1:45" s="222" customFormat="1" ht="14.4" x14ac:dyDescent="0.3">
      <c r="A124" s="146"/>
      <c r="B124" s="296">
        <v>22648004</v>
      </c>
      <c r="C124" s="297" t="s">
        <v>1995</v>
      </c>
      <c r="D124" s="146"/>
      <c r="E124" s="298" t="s">
        <v>1517</v>
      </c>
      <c r="F124" s="146" t="s">
        <v>2366</v>
      </c>
      <c r="G124" s="146" t="s">
        <v>2367</v>
      </c>
      <c r="H124" s="146"/>
      <c r="I124" s="146"/>
      <c r="J124" s="146"/>
      <c r="K124" s="146"/>
      <c r="L124" s="146"/>
      <c r="M124" s="146"/>
      <c r="N124" s="146"/>
      <c r="O124" s="146"/>
      <c r="P124" s="288">
        <f t="shared" si="5"/>
        <v>0</v>
      </c>
      <c r="Q124" s="146"/>
      <c r="R124" s="146"/>
      <c r="S124" s="146"/>
      <c r="T124" s="146"/>
      <c r="U124" s="146"/>
      <c r="V124" s="146"/>
      <c r="W124" s="146">
        <v>1</v>
      </c>
      <c r="X124" s="304">
        <v>43166</v>
      </c>
      <c r="Y124" s="273">
        <f t="shared" si="6"/>
        <v>1</v>
      </c>
      <c r="Z124" s="146"/>
      <c r="AA124" s="146"/>
      <c r="AB124" s="146"/>
      <c r="AC124" s="146"/>
      <c r="AD124" s="146"/>
      <c r="AE124" s="146"/>
      <c r="AF124" s="146"/>
      <c r="AG124" s="146"/>
      <c r="AH124" s="273">
        <f t="shared" si="7"/>
        <v>0</v>
      </c>
      <c r="AI124" s="146"/>
      <c r="AJ124" s="146" t="s">
        <v>2371</v>
      </c>
      <c r="AK124" s="146"/>
      <c r="AL124" s="146"/>
      <c r="AM124" s="146"/>
      <c r="AN124" s="146"/>
      <c r="AO124" s="146"/>
      <c r="AP124" s="146"/>
      <c r="AQ124" s="146"/>
      <c r="AR124" s="146"/>
      <c r="AS124" s="146"/>
    </row>
    <row r="125" spans="1:45" s="222" customFormat="1" ht="14.4" x14ac:dyDescent="0.3">
      <c r="A125" s="146"/>
      <c r="B125" s="296">
        <v>22648005</v>
      </c>
      <c r="C125" s="297" t="s">
        <v>1996</v>
      </c>
      <c r="D125" s="146"/>
      <c r="E125" s="298" t="s">
        <v>1518</v>
      </c>
      <c r="F125" s="146" t="s">
        <v>2366</v>
      </c>
      <c r="G125" s="146" t="s">
        <v>2367</v>
      </c>
      <c r="H125" s="146"/>
      <c r="I125" s="146"/>
      <c r="J125" s="146"/>
      <c r="K125" s="146"/>
      <c r="L125" s="146"/>
      <c r="M125" s="146"/>
      <c r="N125" s="146"/>
      <c r="O125" s="146"/>
      <c r="P125" s="288">
        <f t="shared" si="5"/>
        <v>0</v>
      </c>
      <c r="Q125" s="146"/>
      <c r="R125" s="146"/>
      <c r="S125" s="146"/>
      <c r="T125" s="146"/>
      <c r="U125" s="146"/>
      <c r="V125" s="146"/>
      <c r="W125" s="146">
        <v>1</v>
      </c>
      <c r="X125" s="304">
        <v>43168</v>
      </c>
      <c r="Y125" s="273">
        <f t="shared" si="6"/>
        <v>1</v>
      </c>
      <c r="Z125" s="146"/>
      <c r="AA125" s="146"/>
      <c r="AB125" s="146"/>
      <c r="AC125" s="146"/>
      <c r="AD125" s="146"/>
      <c r="AE125" s="146"/>
      <c r="AF125" s="146"/>
      <c r="AG125" s="146"/>
      <c r="AH125" s="273">
        <f t="shared" si="7"/>
        <v>0</v>
      </c>
      <c r="AI125" s="146"/>
      <c r="AJ125" s="146" t="s">
        <v>2371</v>
      </c>
      <c r="AK125" s="146"/>
      <c r="AL125" s="146"/>
      <c r="AM125" s="146"/>
      <c r="AN125" s="146"/>
      <c r="AO125" s="146"/>
      <c r="AP125" s="146"/>
      <c r="AQ125" s="146"/>
      <c r="AR125" s="146"/>
      <c r="AS125" s="146"/>
    </row>
    <row r="126" spans="1:45" s="222" customFormat="1" ht="14.4" x14ac:dyDescent="0.3">
      <c r="A126" s="146"/>
      <c r="B126" s="296">
        <v>22648006</v>
      </c>
      <c r="C126" s="297" t="s">
        <v>1997</v>
      </c>
      <c r="D126" s="146"/>
      <c r="E126" s="298" t="s">
        <v>1519</v>
      </c>
      <c r="F126" s="146" t="s">
        <v>2366</v>
      </c>
      <c r="G126" s="146" t="s">
        <v>2367</v>
      </c>
      <c r="H126" s="146"/>
      <c r="I126" s="146"/>
      <c r="J126" s="146"/>
      <c r="K126" s="146"/>
      <c r="L126" s="146"/>
      <c r="M126" s="146"/>
      <c r="N126" s="146"/>
      <c r="O126" s="146"/>
      <c r="P126" s="288">
        <f t="shared" si="5"/>
        <v>0</v>
      </c>
      <c r="Q126" s="146"/>
      <c r="R126" s="146"/>
      <c r="S126" s="146"/>
      <c r="T126" s="146"/>
      <c r="U126" s="146"/>
      <c r="V126" s="146"/>
      <c r="W126" s="146">
        <v>1</v>
      </c>
      <c r="X126" s="304">
        <v>43168</v>
      </c>
      <c r="Y126" s="273">
        <f t="shared" si="6"/>
        <v>1</v>
      </c>
      <c r="Z126" s="146"/>
      <c r="AA126" s="146"/>
      <c r="AB126" s="146"/>
      <c r="AC126" s="146"/>
      <c r="AD126" s="146"/>
      <c r="AE126" s="146"/>
      <c r="AF126" s="146"/>
      <c r="AG126" s="146"/>
      <c r="AH126" s="273">
        <f t="shared" si="7"/>
        <v>0</v>
      </c>
      <c r="AI126" s="146"/>
      <c r="AJ126" s="146" t="s">
        <v>2371</v>
      </c>
      <c r="AK126" s="146"/>
      <c r="AL126" s="146"/>
      <c r="AM126" s="146"/>
      <c r="AN126" s="146"/>
      <c r="AO126" s="146"/>
      <c r="AP126" s="146"/>
      <c r="AQ126" s="146"/>
      <c r="AR126" s="146"/>
      <c r="AS126" s="146"/>
    </row>
    <row r="127" spans="1:45" s="222" customFormat="1" ht="14.4" x14ac:dyDescent="0.3">
      <c r="A127" s="146"/>
      <c r="B127" s="296">
        <v>22644040</v>
      </c>
      <c r="C127" s="297" t="s">
        <v>1998</v>
      </c>
      <c r="D127" s="146"/>
      <c r="E127" s="298" t="s">
        <v>1520</v>
      </c>
      <c r="F127" s="146" t="s">
        <v>2366</v>
      </c>
      <c r="G127" s="146" t="s">
        <v>2367</v>
      </c>
      <c r="H127" s="146"/>
      <c r="I127" s="146"/>
      <c r="J127" s="146"/>
      <c r="K127" s="146"/>
      <c r="L127" s="146"/>
      <c r="M127" s="146"/>
      <c r="N127" s="146"/>
      <c r="O127" s="146"/>
      <c r="P127" s="288">
        <f t="shared" si="5"/>
        <v>0</v>
      </c>
      <c r="Q127" s="146"/>
      <c r="R127" s="146"/>
      <c r="S127" s="146"/>
      <c r="T127" s="146"/>
      <c r="U127" s="146"/>
      <c r="V127" s="146"/>
      <c r="W127" s="146">
        <v>1</v>
      </c>
      <c r="X127" s="304">
        <v>43174</v>
      </c>
      <c r="Y127" s="273">
        <f t="shared" si="6"/>
        <v>1</v>
      </c>
      <c r="Z127" s="146"/>
      <c r="AA127" s="146"/>
      <c r="AB127" s="146"/>
      <c r="AC127" s="146"/>
      <c r="AD127" s="146"/>
      <c r="AE127" s="146"/>
      <c r="AF127" s="146"/>
      <c r="AG127" s="146"/>
      <c r="AH127" s="273">
        <f t="shared" si="7"/>
        <v>0</v>
      </c>
      <c r="AI127" s="146"/>
      <c r="AJ127" s="146" t="s">
        <v>2371</v>
      </c>
      <c r="AK127" s="146"/>
      <c r="AL127" s="146"/>
      <c r="AM127" s="146"/>
      <c r="AN127" s="146"/>
      <c r="AO127" s="146"/>
      <c r="AP127" s="146"/>
      <c r="AQ127" s="146"/>
      <c r="AR127" s="146"/>
      <c r="AS127" s="146"/>
    </row>
    <row r="128" spans="1:45" s="222" customFormat="1" ht="14.4" x14ac:dyDescent="0.3">
      <c r="A128" s="146"/>
      <c r="B128" s="296">
        <v>22644021</v>
      </c>
      <c r="C128" s="297" t="s">
        <v>1999</v>
      </c>
      <c r="D128" s="146"/>
      <c r="E128" s="298" t="s">
        <v>1521</v>
      </c>
      <c r="F128" s="146" t="s">
        <v>2366</v>
      </c>
      <c r="G128" s="146" t="s">
        <v>2367</v>
      </c>
      <c r="H128" s="146"/>
      <c r="I128" s="146"/>
      <c r="J128" s="146"/>
      <c r="K128" s="146"/>
      <c r="L128" s="146"/>
      <c r="M128" s="146"/>
      <c r="N128" s="146"/>
      <c r="O128" s="146"/>
      <c r="P128" s="288">
        <f t="shared" si="5"/>
        <v>0</v>
      </c>
      <c r="Q128" s="146"/>
      <c r="R128" s="146"/>
      <c r="S128" s="146"/>
      <c r="T128" s="146"/>
      <c r="U128" s="146"/>
      <c r="V128" s="146"/>
      <c r="W128" s="146">
        <v>1</v>
      </c>
      <c r="X128" s="304">
        <v>43174</v>
      </c>
      <c r="Y128" s="273">
        <f t="shared" si="6"/>
        <v>1</v>
      </c>
      <c r="Z128" s="146"/>
      <c r="AA128" s="146"/>
      <c r="AB128" s="146"/>
      <c r="AC128" s="146"/>
      <c r="AD128" s="146"/>
      <c r="AE128" s="146"/>
      <c r="AF128" s="146"/>
      <c r="AG128" s="146"/>
      <c r="AH128" s="273">
        <f t="shared" si="7"/>
        <v>0</v>
      </c>
      <c r="AI128" s="146"/>
      <c r="AJ128" s="146" t="s">
        <v>2371</v>
      </c>
      <c r="AK128" s="146"/>
      <c r="AL128" s="146"/>
      <c r="AM128" s="146"/>
      <c r="AN128" s="146"/>
      <c r="AO128" s="146"/>
      <c r="AP128" s="146"/>
      <c r="AQ128" s="146"/>
      <c r="AR128" s="146"/>
      <c r="AS128" s="146"/>
    </row>
    <row r="129" spans="1:45" s="222" customFormat="1" ht="14.4" x14ac:dyDescent="0.3">
      <c r="A129" s="146"/>
      <c r="B129" s="296">
        <v>22644022</v>
      </c>
      <c r="C129" s="297" t="s">
        <v>2000</v>
      </c>
      <c r="D129" s="146"/>
      <c r="E129" s="298" t="s">
        <v>1522</v>
      </c>
      <c r="F129" s="146" t="s">
        <v>2366</v>
      </c>
      <c r="G129" s="146" t="s">
        <v>2367</v>
      </c>
      <c r="H129" s="146"/>
      <c r="I129" s="146"/>
      <c r="J129" s="146"/>
      <c r="K129" s="146"/>
      <c r="L129" s="146"/>
      <c r="M129" s="146"/>
      <c r="N129" s="146"/>
      <c r="O129" s="146"/>
      <c r="P129" s="288">
        <f t="shared" si="5"/>
        <v>0</v>
      </c>
      <c r="Q129" s="146"/>
      <c r="R129" s="146"/>
      <c r="S129" s="146"/>
      <c r="T129" s="146"/>
      <c r="U129" s="146"/>
      <c r="V129" s="146"/>
      <c r="W129" s="146">
        <v>1</v>
      </c>
      <c r="X129" s="304">
        <v>43174</v>
      </c>
      <c r="Y129" s="273">
        <f t="shared" si="6"/>
        <v>1</v>
      </c>
      <c r="Z129" s="146"/>
      <c r="AA129" s="146"/>
      <c r="AB129" s="146"/>
      <c r="AC129" s="146"/>
      <c r="AD129" s="146"/>
      <c r="AE129" s="146"/>
      <c r="AF129" s="146"/>
      <c r="AG129" s="146"/>
      <c r="AH129" s="273">
        <f t="shared" si="7"/>
        <v>0</v>
      </c>
      <c r="AI129" s="146"/>
      <c r="AJ129" s="146" t="s">
        <v>2371</v>
      </c>
      <c r="AK129" s="146"/>
      <c r="AL129" s="146"/>
      <c r="AM129" s="146"/>
      <c r="AN129" s="146"/>
      <c r="AO129" s="146"/>
      <c r="AP129" s="146"/>
      <c r="AQ129" s="146"/>
      <c r="AR129" s="146"/>
      <c r="AS129" s="146"/>
    </row>
    <row r="130" spans="1:45" s="222" customFormat="1" ht="14.4" x14ac:dyDescent="0.3">
      <c r="A130" s="146"/>
      <c r="B130" s="296">
        <v>22644020</v>
      </c>
      <c r="C130" s="297" t="s">
        <v>2001</v>
      </c>
      <c r="D130" s="146"/>
      <c r="E130" s="298" t="s">
        <v>1523</v>
      </c>
      <c r="F130" s="146" t="s">
        <v>2366</v>
      </c>
      <c r="G130" s="146" t="s">
        <v>2367</v>
      </c>
      <c r="H130" s="146"/>
      <c r="I130" s="146"/>
      <c r="J130" s="146"/>
      <c r="K130" s="146"/>
      <c r="L130" s="146"/>
      <c r="M130" s="146"/>
      <c r="N130" s="146"/>
      <c r="O130" s="146"/>
      <c r="P130" s="288">
        <f t="shared" si="5"/>
        <v>0</v>
      </c>
      <c r="Q130" s="146"/>
      <c r="R130" s="146"/>
      <c r="S130" s="146"/>
      <c r="T130" s="146"/>
      <c r="U130" s="146"/>
      <c r="V130" s="146"/>
      <c r="W130" s="146">
        <v>1</v>
      </c>
      <c r="X130" s="304">
        <v>43174</v>
      </c>
      <c r="Y130" s="273">
        <f t="shared" si="6"/>
        <v>1</v>
      </c>
      <c r="Z130" s="146"/>
      <c r="AA130" s="146"/>
      <c r="AB130" s="146"/>
      <c r="AC130" s="146"/>
      <c r="AD130" s="146"/>
      <c r="AE130" s="146"/>
      <c r="AF130" s="146"/>
      <c r="AG130" s="146"/>
      <c r="AH130" s="273">
        <f t="shared" si="7"/>
        <v>0</v>
      </c>
      <c r="AI130" s="146"/>
      <c r="AJ130" s="146" t="s">
        <v>2371</v>
      </c>
      <c r="AK130" s="146"/>
      <c r="AL130" s="146"/>
      <c r="AM130" s="146"/>
      <c r="AN130" s="146"/>
      <c r="AO130" s="146"/>
      <c r="AP130" s="146"/>
      <c r="AQ130" s="146"/>
      <c r="AR130" s="146"/>
      <c r="AS130" s="146"/>
    </row>
    <row r="131" spans="1:45" s="222" customFormat="1" ht="14.4" x14ac:dyDescent="0.3">
      <c r="A131" s="146"/>
      <c r="B131" s="296">
        <v>22644076</v>
      </c>
      <c r="C131" s="297" t="s">
        <v>2002</v>
      </c>
      <c r="D131" s="146"/>
      <c r="E131" s="298" t="s">
        <v>1524</v>
      </c>
      <c r="F131" s="146" t="s">
        <v>2366</v>
      </c>
      <c r="G131" s="146" t="s">
        <v>2367</v>
      </c>
      <c r="H131" s="146"/>
      <c r="I131" s="146"/>
      <c r="J131" s="146"/>
      <c r="K131" s="146"/>
      <c r="L131" s="146"/>
      <c r="M131" s="146"/>
      <c r="N131" s="146"/>
      <c r="O131" s="146"/>
      <c r="P131" s="288">
        <f t="shared" si="5"/>
        <v>0</v>
      </c>
      <c r="Q131" s="146"/>
      <c r="R131" s="146"/>
      <c r="S131" s="146"/>
      <c r="T131" s="146"/>
      <c r="U131" s="146"/>
      <c r="V131" s="146"/>
      <c r="W131" s="146">
        <v>1</v>
      </c>
      <c r="X131" s="304">
        <v>43174</v>
      </c>
      <c r="Y131" s="273">
        <f t="shared" si="6"/>
        <v>1</v>
      </c>
      <c r="Z131" s="146"/>
      <c r="AA131" s="146"/>
      <c r="AB131" s="146"/>
      <c r="AC131" s="146"/>
      <c r="AD131" s="146"/>
      <c r="AE131" s="146"/>
      <c r="AF131" s="146"/>
      <c r="AG131" s="146"/>
      <c r="AH131" s="273">
        <f t="shared" si="7"/>
        <v>0</v>
      </c>
      <c r="AI131" s="146"/>
      <c r="AJ131" s="146" t="s">
        <v>2371</v>
      </c>
      <c r="AK131" s="146"/>
      <c r="AL131" s="146"/>
      <c r="AM131" s="146"/>
      <c r="AN131" s="146"/>
      <c r="AO131" s="146"/>
      <c r="AP131" s="146"/>
      <c r="AQ131" s="146"/>
      <c r="AR131" s="146"/>
      <c r="AS131" s="146"/>
    </row>
    <row r="132" spans="1:45" s="222" customFormat="1" ht="14.4" x14ac:dyDescent="0.3">
      <c r="A132" s="146"/>
      <c r="B132" s="296">
        <v>22460024</v>
      </c>
      <c r="C132" s="297" t="s">
        <v>2003</v>
      </c>
      <c r="D132" s="146"/>
      <c r="E132" s="298" t="s">
        <v>1525</v>
      </c>
      <c r="F132" s="146" t="s">
        <v>2366</v>
      </c>
      <c r="G132" s="146" t="s">
        <v>2367</v>
      </c>
      <c r="H132" s="146"/>
      <c r="I132" s="146"/>
      <c r="J132" s="146"/>
      <c r="K132" s="146"/>
      <c r="L132" s="146"/>
      <c r="M132" s="146"/>
      <c r="N132" s="146"/>
      <c r="O132" s="146"/>
      <c r="P132" s="288">
        <f t="shared" si="5"/>
        <v>0</v>
      </c>
      <c r="Q132" s="146"/>
      <c r="R132" s="146"/>
      <c r="S132" s="146"/>
      <c r="T132" s="146"/>
      <c r="U132" s="146"/>
      <c r="V132" s="146"/>
      <c r="W132" s="146">
        <v>1</v>
      </c>
      <c r="X132" s="304">
        <v>43181</v>
      </c>
      <c r="Y132" s="273">
        <f t="shared" si="6"/>
        <v>1</v>
      </c>
      <c r="Z132" s="146"/>
      <c r="AA132" s="146"/>
      <c r="AB132" s="146"/>
      <c r="AC132" s="146"/>
      <c r="AD132" s="146"/>
      <c r="AE132" s="146"/>
      <c r="AF132" s="146"/>
      <c r="AG132" s="146"/>
      <c r="AH132" s="273">
        <f t="shared" si="7"/>
        <v>0</v>
      </c>
      <c r="AI132" s="146"/>
      <c r="AJ132" s="146" t="s">
        <v>2371</v>
      </c>
      <c r="AK132" s="146"/>
      <c r="AL132" s="146"/>
      <c r="AM132" s="146"/>
      <c r="AN132" s="146"/>
      <c r="AO132" s="146"/>
      <c r="AP132" s="146"/>
      <c r="AQ132" s="146"/>
      <c r="AR132" s="146"/>
      <c r="AS132" s="146"/>
    </row>
    <row r="133" spans="1:45" s="222" customFormat="1" ht="14.4" x14ac:dyDescent="0.3">
      <c r="A133" s="146"/>
      <c r="B133" s="296">
        <v>22460025</v>
      </c>
      <c r="C133" s="297" t="s">
        <v>2004</v>
      </c>
      <c r="D133" s="146"/>
      <c r="E133" s="298" t="s">
        <v>1526</v>
      </c>
      <c r="F133" s="146" t="s">
        <v>2366</v>
      </c>
      <c r="G133" s="146" t="s">
        <v>2367</v>
      </c>
      <c r="H133" s="146"/>
      <c r="I133" s="146"/>
      <c r="J133" s="146"/>
      <c r="K133" s="146"/>
      <c r="L133" s="146"/>
      <c r="M133" s="146"/>
      <c r="N133" s="146"/>
      <c r="O133" s="146"/>
      <c r="P133" s="288">
        <f t="shared" si="5"/>
        <v>0</v>
      </c>
      <c r="Q133" s="146"/>
      <c r="R133" s="146"/>
      <c r="S133" s="146"/>
      <c r="T133" s="146"/>
      <c r="U133" s="146"/>
      <c r="V133" s="146"/>
      <c r="W133" s="146">
        <v>1</v>
      </c>
      <c r="X133" s="304">
        <v>43181</v>
      </c>
      <c r="Y133" s="273">
        <f t="shared" si="6"/>
        <v>1</v>
      </c>
      <c r="Z133" s="146"/>
      <c r="AA133" s="146"/>
      <c r="AB133" s="146"/>
      <c r="AC133" s="146"/>
      <c r="AD133" s="146"/>
      <c r="AE133" s="146"/>
      <c r="AF133" s="146"/>
      <c r="AG133" s="146"/>
      <c r="AH133" s="273">
        <f t="shared" si="7"/>
        <v>0</v>
      </c>
      <c r="AI133" s="146"/>
      <c r="AJ133" s="146" t="s">
        <v>2371</v>
      </c>
      <c r="AK133" s="146"/>
      <c r="AL133" s="146"/>
      <c r="AM133" s="146"/>
      <c r="AN133" s="146"/>
      <c r="AO133" s="146"/>
      <c r="AP133" s="146"/>
      <c r="AQ133" s="146"/>
      <c r="AR133" s="146"/>
      <c r="AS133" s="146"/>
    </row>
    <row r="134" spans="1:45" s="222" customFormat="1" ht="14.4" x14ac:dyDescent="0.3">
      <c r="A134" s="146"/>
      <c r="B134" s="296">
        <v>22460023</v>
      </c>
      <c r="C134" s="297" t="s">
        <v>2005</v>
      </c>
      <c r="D134" s="146"/>
      <c r="E134" s="298" t="s">
        <v>1527</v>
      </c>
      <c r="F134" s="146" t="s">
        <v>2366</v>
      </c>
      <c r="G134" s="146" t="s">
        <v>2367</v>
      </c>
      <c r="H134" s="146"/>
      <c r="I134" s="146"/>
      <c r="J134" s="146"/>
      <c r="K134" s="146"/>
      <c r="L134" s="146"/>
      <c r="M134" s="146"/>
      <c r="N134" s="146"/>
      <c r="O134" s="146"/>
      <c r="P134" s="288">
        <f t="shared" si="5"/>
        <v>0</v>
      </c>
      <c r="Q134" s="146"/>
      <c r="R134" s="146"/>
      <c r="S134" s="146"/>
      <c r="T134" s="146"/>
      <c r="U134" s="146"/>
      <c r="V134" s="146"/>
      <c r="W134" s="146">
        <v>1</v>
      </c>
      <c r="X134" s="304">
        <v>43181</v>
      </c>
      <c r="Y134" s="273">
        <f t="shared" si="6"/>
        <v>1</v>
      </c>
      <c r="Z134" s="146"/>
      <c r="AA134" s="146"/>
      <c r="AB134" s="146"/>
      <c r="AC134" s="146"/>
      <c r="AD134" s="146"/>
      <c r="AE134" s="146"/>
      <c r="AF134" s="146"/>
      <c r="AG134" s="146"/>
      <c r="AH134" s="273">
        <f t="shared" si="7"/>
        <v>0</v>
      </c>
      <c r="AI134" s="146"/>
      <c r="AJ134" s="146" t="s">
        <v>2371</v>
      </c>
      <c r="AK134" s="146"/>
      <c r="AL134" s="146"/>
      <c r="AM134" s="146"/>
      <c r="AN134" s="146"/>
      <c r="AO134" s="146"/>
      <c r="AP134" s="146"/>
      <c r="AQ134" s="146"/>
      <c r="AR134" s="146"/>
      <c r="AS134" s="146"/>
    </row>
    <row r="135" spans="1:45" s="222" customFormat="1" ht="14.4" x14ac:dyDescent="0.3">
      <c r="A135" s="146"/>
      <c r="B135" s="296">
        <v>22642044</v>
      </c>
      <c r="C135" s="297" t="s">
        <v>2006</v>
      </c>
      <c r="D135" s="146"/>
      <c r="E135" s="298" t="s">
        <v>1528</v>
      </c>
      <c r="F135" s="146" t="s">
        <v>2366</v>
      </c>
      <c r="G135" s="146" t="s">
        <v>2367</v>
      </c>
      <c r="H135" s="146"/>
      <c r="I135" s="146"/>
      <c r="J135" s="146"/>
      <c r="K135" s="146"/>
      <c r="L135" s="146"/>
      <c r="M135" s="146"/>
      <c r="N135" s="146"/>
      <c r="O135" s="146"/>
      <c r="P135" s="288">
        <f t="shared" si="5"/>
        <v>0</v>
      </c>
      <c r="Q135" s="146"/>
      <c r="R135" s="146"/>
      <c r="S135" s="146"/>
      <c r="T135" s="146"/>
      <c r="U135" s="146"/>
      <c r="V135" s="146"/>
      <c r="W135" s="146">
        <v>1</v>
      </c>
      <c r="X135" s="304">
        <v>43179</v>
      </c>
      <c r="Y135" s="273">
        <f t="shared" si="6"/>
        <v>1</v>
      </c>
      <c r="Z135" s="146"/>
      <c r="AA135" s="146"/>
      <c r="AB135" s="146"/>
      <c r="AC135" s="146"/>
      <c r="AD135" s="146"/>
      <c r="AE135" s="146"/>
      <c r="AF135" s="146"/>
      <c r="AG135" s="146"/>
      <c r="AH135" s="273">
        <f t="shared" si="7"/>
        <v>0</v>
      </c>
      <c r="AI135" s="146"/>
      <c r="AJ135" s="146" t="s">
        <v>2371</v>
      </c>
      <c r="AK135" s="146"/>
      <c r="AL135" s="146"/>
      <c r="AM135" s="146"/>
      <c r="AN135" s="146"/>
      <c r="AO135" s="146"/>
      <c r="AP135" s="146"/>
      <c r="AQ135" s="146"/>
      <c r="AR135" s="146"/>
      <c r="AS135" s="146"/>
    </row>
    <row r="136" spans="1:45" s="222" customFormat="1" ht="14.4" x14ac:dyDescent="0.3">
      <c r="A136" s="146"/>
      <c r="B136" s="296">
        <v>22642045</v>
      </c>
      <c r="C136" s="297" t="s">
        <v>2007</v>
      </c>
      <c r="D136" s="146"/>
      <c r="E136" s="298" t="s">
        <v>1529</v>
      </c>
      <c r="F136" s="146" t="s">
        <v>2366</v>
      </c>
      <c r="G136" s="146" t="s">
        <v>2367</v>
      </c>
      <c r="H136" s="146"/>
      <c r="I136" s="146"/>
      <c r="J136" s="146"/>
      <c r="K136" s="146"/>
      <c r="L136" s="146"/>
      <c r="M136" s="146"/>
      <c r="N136" s="146"/>
      <c r="O136" s="146"/>
      <c r="P136" s="288">
        <f t="shared" si="5"/>
        <v>0</v>
      </c>
      <c r="Q136" s="146"/>
      <c r="R136" s="146"/>
      <c r="S136" s="146"/>
      <c r="T136" s="146"/>
      <c r="U136" s="146"/>
      <c r="V136" s="146"/>
      <c r="W136" s="146">
        <v>1</v>
      </c>
      <c r="X136" s="304">
        <v>43179</v>
      </c>
      <c r="Y136" s="273">
        <f t="shared" si="6"/>
        <v>1</v>
      </c>
      <c r="Z136" s="146"/>
      <c r="AA136" s="146"/>
      <c r="AB136" s="146"/>
      <c r="AC136" s="146"/>
      <c r="AD136" s="146"/>
      <c r="AE136" s="146"/>
      <c r="AF136" s="146"/>
      <c r="AG136" s="146"/>
      <c r="AH136" s="273">
        <f t="shared" si="7"/>
        <v>0</v>
      </c>
      <c r="AI136" s="146"/>
      <c r="AJ136" s="146" t="s">
        <v>2371</v>
      </c>
      <c r="AK136" s="146"/>
      <c r="AL136" s="146"/>
      <c r="AM136" s="146"/>
      <c r="AN136" s="146"/>
      <c r="AO136" s="146"/>
      <c r="AP136" s="146"/>
      <c r="AQ136" s="146"/>
      <c r="AR136" s="146"/>
      <c r="AS136" s="146"/>
    </row>
    <row r="137" spans="1:45" s="222" customFormat="1" ht="14.4" x14ac:dyDescent="0.3">
      <c r="A137" s="146"/>
      <c r="B137" s="296">
        <v>22643001</v>
      </c>
      <c r="C137" s="297" t="s">
        <v>2008</v>
      </c>
      <c r="D137" s="146"/>
      <c r="E137" s="298" t="s">
        <v>1530</v>
      </c>
      <c r="F137" s="146" t="s">
        <v>2366</v>
      </c>
      <c r="G137" s="146" t="s">
        <v>2367</v>
      </c>
      <c r="H137" s="146"/>
      <c r="I137" s="146"/>
      <c r="J137" s="146"/>
      <c r="K137" s="146"/>
      <c r="L137" s="146"/>
      <c r="M137" s="146"/>
      <c r="N137" s="146"/>
      <c r="O137" s="146"/>
      <c r="P137" s="288">
        <f t="shared" si="5"/>
        <v>0</v>
      </c>
      <c r="Q137" s="146"/>
      <c r="R137" s="146"/>
      <c r="S137" s="146"/>
      <c r="T137" s="146"/>
      <c r="U137" s="146"/>
      <c r="V137" s="146"/>
      <c r="W137" s="146">
        <v>1</v>
      </c>
      <c r="X137" s="304">
        <v>43180</v>
      </c>
      <c r="Y137" s="273">
        <f t="shared" si="6"/>
        <v>1</v>
      </c>
      <c r="Z137" s="146"/>
      <c r="AA137" s="146"/>
      <c r="AB137" s="146"/>
      <c r="AC137" s="146"/>
      <c r="AD137" s="146"/>
      <c r="AE137" s="146"/>
      <c r="AF137" s="146"/>
      <c r="AG137" s="146"/>
      <c r="AH137" s="273">
        <f t="shared" si="7"/>
        <v>0</v>
      </c>
      <c r="AI137" s="146"/>
      <c r="AJ137" s="146" t="s">
        <v>2371</v>
      </c>
      <c r="AK137" s="146"/>
      <c r="AL137" s="146"/>
      <c r="AM137" s="146"/>
      <c r="AN137" s="146"/>
      <c r="AO137" s="146"/>
      <c r="AP137" s="146"/>
      <c r="AQ137" s="146"/>
      <c r="AR137" s="146"/>
      <c r="AS137" s="146"/>
    </row>
    <row r="138" spans="1:45" s="222" customFormat="1" ht="14.4" x14ac:dyDescent="0.3">
      <c r="A138" s="146"/>
      <c r="B138" s="296">
        <v>22643002</v>
      </c>
      <c r="C138" s="297" t="s">
        <v>2009</v>
      </c>
      <c r="D138" s="146"/>
      <c r="E138" s="298" t="s">
        <v>1531</v>
      </c>
      <c r="F138" s="146" t="s">
        <v>2366</v>
      </c>
      <c r="G138" s="146" t="s">
        <v>2367</v>
      </c>
      <c r="H138" s="146"/>
      <c r="I138" s="146"/>
      <c r="J138" s="146"/>
      <c r="K138" s="146"/>
      <c r="L138" s="146"/>
      <c r="M138" s="146"/>
      <c r="N138" s="146"/>
      <c r="O138" s="146"/>
      <c r="P138" s="288">
        <f t="shared" si="5"/>
        <v>0</v>
      </c>
      <c r="Q138" s="146"/>
      <c r="R138" s="146"/>
      <c r="S138" s="146"/>
      <c r="T138" s="146"/>
      <c r="U138" s="146"/>
      <c r="V138" s="146"/>
      <c r="W138" s="146">
        <v>1</v>
      </c>
      <c r="X138" s="304">
        <v>43180</v>
      </c>
      <c r="Y138" s="273">
        <f t="shared" si="6"/>
        <v>1</v>
      </c>
      <c r="Z138" s="146"/>
      <c r="AA138" s="146"/>
      <c r="AB138" s="146"/>
      <c r="AC138" s="146"/>
      <c r="AD138" s="146"/>
      <c r="AE138" s="146"/>
      <c r="AF138" s="146"/>
      <c r="AG138" s="146"/>
      <c r="AH138" s="273">
        <f t="shared" si="7"/>
        <v>0</v>
      </c>
      <c r="AI138" s="146"/>
      <c r="AJ138" s="146" t="s">
        <v>2371</v>
      </c>
      <c r="AK138" s="146"/>
      <c r="AL138" s="146"/>
      <c r="AM138" s="146"/>
      <c r="AN138" s="146"/>
      <c r="AO138" s="146"/>
      <c r="AP138" s="146"/>
      <c r="AQ138" s="146"/>
      <c r="AR138" s="146"/>
      <c r="AS138" s="146"/>
    </row>
    <row r="139" spans="1:45" s="222" customFormat="1" ht="14.4" x14ac:dyDescent="0.3">
      <c r="A139" s="146"/>
      <c r="B139" s="296">
        <v>22643015</v>
      </c>
      <c r="C139" s="297" t="s">
        <v>2010</v>
      </c>
      <c r="D139" s="146"/>
      <c r="E139" s="298" t="s">
        <v>1532</v>
      </c>
      <c r="F139" s="146" t="s">
        <v>2366</v>
      </c>
      <c r="G139" s="146" t="s">
        <v>2367</v>
      </c>
      <c r="H139" s="146"/>
      <c r="I139" s="146"/>
      <c r="J139" s="146"/>
      <c r="K139" s="146"/>
      <c r="L139" s="146"/>
      <c r="M139" s="146"/>
      <c r="N139" s="146"/>
      <c r="O139" s="146"/>
      <c r="P139" s="288">
        <f t="shared" si="5"/>
        <v>0</v>
      </c>
      <c r="Q139" s="146"/>
      <c r="R139" s="146"/>
      <c r="S139" s="146"/>
      <c r="T139" s="146"/>
      <c r="U139" s="146"/>
      <c r="V139" s="146"/>
      <c r="W139" s="146">
        <v>1</v>
      </c>
      <c r="X139" s="304">
        <v>43180</v>
      </c>
      <c r="Y139" s="273">
        <f t="shared" si="6"/>
        <v>1</v>
      </c>
      <c r="Z139" s="146"/>
      <c r="AA139" s="146"/>
      <c r="AB139" s="146"/>
      <c r="AC139" s="146"/>
      <c r="AD139" s="146"/>
      <c r="AE139" s="146"/>
      <c r="AF139" s="146"/>
      <c r="AG139" s="146"/>
      <c r="AH139" s="273">
        <f t="shared" si="7"/>
        <v>0</v>
      </c>
      <c r="AI139" s="146"/>
      <c r="AJ139" s="146" t="s">
        <v>2371</v>
      </c>
      <c r="AK139" s="146"/>
      <c r="AL139" s="146"/>
      <c r="AM139" s="146"/>
      <c r="AN139" s="146"/>
      <c r="AO139" s="146"/>
      <c r="AP139" s="146"/>
      <c r="AQ139" s="146"/>
      <c r="AR139" s="146"/>
      <c r="AS139" s="146"/>
    </row>
    <row r="140" spans="1:45" s="222" customFormat="1" ht="14.4" x14ac:dyDescent="0.3">
      <c r="A140" s="146"/>
      <c r="B140" s="296">
        <v>22643010</v>
      </c>
      <c r="C140" s="297" t="s">
        <v>2011</v>
      </c>
      <c r="D140" s="146"/>
      <c r="E140" s="298" t="s">
        <v>1533</v>
      </c>
      <c r="F140" s="146" t="s">
        <v>2366</v>
      </c>
      <c r="G140" s="146" t="s">
        <v>2367</v>
      </c>
      <c r="H140" s="146"/>
      <c r="I140" s="146"/>
      <c r="J140" s="146"/>
      <c r="K140" s="146"/>
      <c r="L140" s="146"/>
      <c r="M140" s="146"/>
      <c r="N140" s="146"/>
      <c r="O140" s="146"/>
      <c r="P140" s="288">
        <f t="shared" si="5"/>
        <v>0</v>
      </c>
      <c r="Q140" s="146"/>
      <c r="R140" s="146"/>
      <c r="S140" s="146"/>
      <c r="T140" s="146"/>
      <c r="U140" s="146"/>
      <c r="V140" s="146"/>
      <c r="W140" s="146">
        <v>1</v>
      </c>
      <c r="X140" s="304">
        <v>43180</v>
      </c>
      <c r="Y140" s="273">
        <f t="shared" si="6"/>
        <v>1</v>
      </c>
      <c r="Z140" s="146"/>
      <c r="AA140" s="146"/>
      <c r="AB140" s="146"/>
      <c r="AC140" s="146"/>
      <c r="AD140" s="146"/>
      <c r="AE140" s="146"/>
      <c r="AF140" s="146"/>
      <c r="AG140" s="146"/>
      <c r="AH140" s="273">
        <f t="shared" si="7"/>
        <v>0</v>
      </c>
      <c r="AI140" s="146"/>
      <c r="AJ140" s="146" t="s">
        <v>2371</v>
      </c>
      <c r="AK140" s="146"/>
      <c r="AL140" s="146"/>
      <c r="AM140" s="146"/>
      <c r="AN140" s="146"/>
      <c r="AO140" s="146"/>
      <c r="AP140" s="146"/>
      <c r="AQ140" s="146"/>
      <c r="AR140" s="146"/>
      <c r="AS140" s="146"/>
    </row>
    <row r="141" spans="1:45" s="222" customFormat="1" ht="14.4" x14ac:dyDescent="0.3">
      <c r="A141" s="146"/>
      <c r="B141" s="296">
        <v>22456029</v>
      </c>
      <c r="C141" s="297" t="s">
        <v>2012</v>
      </c>
      <c r="D141" s="146"/>
      <c r="E141" s="298" t="s">
        <v>1534</v>
      </c>
      <c r="F141" s="146" t="s">
        <v>2366</v>
      </c>
      <c r="G141" s="146" t="s">
        <v>2367</v>
      </c>
      <c r="H141" s="146"/>
      <c r="I141" s="146"/>
      <c r="J141" s="146"/>
      <c r="K141" s="146"/>
      <c r="L141" s="146"/>
      <c r="M141" s="146"/>
      <c r="N141" s="146"/>
      <c r="O141" s="146"/>
      <c r="P141" s="288">
        <f t="shared" ref="P141:P204" si="8">SUM(H141:N141)</f>
        <v>0</v>
      </c>
      <c r="Q141" s="146"/>
      <c r="R141" s="146"/>
      <c r="S141" s="146"/>
      <c r="T141" s="146"/>
      <c r="U141" s="146"/>
      <c r="V141" s="146"/>
      <c r="W141" s="146">
        <v>1</v>
      </c>
      <c r="X141" s="304">
        <v>43209</v>
      </c>
      <c r="Y141" s="273">
        <f t="shared" ref="Y141:Y204" si="9">SUM(Q141:W141)</f>
        <v>1</v>
      </c>
      <c r="Z141" s="146"/>
      <c r="AA141" s="146"/>
      <c r="AB141" s="146"/>
      <c r="AC141" s="146"/>
      <c r="AD141" s="146"/>
      <c r="AE141" s="146"/>
      <c r="AF141" s="146"/>
      <c r="AG141" s="146"/>
      <c r="AH141" s="273">
        <f t="shared" si="7"/>
        <v>0</v>
      </c>
      <c r="AI141" s="146"/>
      <c r="AJ141" s="146" t="s">
        <v>2371</v>
      </c>
      <c r="AK141" s="146"/>
      <c r="AL141" s="146"/>
      <c r="AM141" s="146"/>
      <c r="AN141" s="146"/>
      <c r="AO141" s="146"/>
      <c r="AP141" s="146"/>
      <c r="AQ141" s="146"/>
      <c r="AR141" s="146"/>
      <c r="AS141" s="146"/>
    </row>
    <row r="142" spans="1:45" s="222" customFormat="1" ht="14.4" x14ac:dyDescent="0.3">
      <c r="A142" s="146"/>
      <c r="B142" s="296">
        <v>22456040</v>
      </c>
      <c r="C142" s="297" t="s">
        <v>2013</v>
      </c>
      <c r="D142" s="146"/>
      <c r="E142" s="298" t="s">
        <v>1535</v>
      </c>
      <c r="F142" s="146" t="s">
        <v>2366</v>
      </c>
      <c r="G142" s="146" t="s">
        <v>2367</v>
      </c>
      <c r="H142" s="146"/>
      <c r="I142" s="146"/>
      <c r="J142" s="146"/>
      <c r="K142" s="146"/>
      <c r="L142" s="146"/>
      <c r="M142" s="146"/>
      <c r="N142" s="146"/>
      <c r="O142" s="146"/>
      <c r="P142" s="288">
        <f t="shared" si="8"/>
        <v>0</v>
      </c>
      <c r="Q142" s="146"/>
      <c r="R142" s="146"/>
      <c r="S142" s="146"/>
      <c r="T142" s="146"/>
      <c r="U142" s="146"/>
      <c r="V142" s="146"/>
      <c r="W142" s="146">
        <v>1</v>
      </c>
      <c r="X142" s="304">
        <v>43209</v>
      </c>
      <c r="Y142" s="273">
        <f t="shared" si="9"/>
        <v>1</v>
      </c>
      <c r="Z142" s="146"/>
      <c r="AA142" s="146"/>
      <c r="AB142" s="146"/>
      <c r="AC142" s="146"/>
      <c r="AD142" s="146"/>
      <c r="AE142" s="146"/>
      <c r="AF142" s="146"/>
      <c r="AG142" s="146"/>
      <c r="AH142" s="273">
        <f t="shared" si="7"/>
        <v>0</v>
      </c>
      <c r="AI142" s="146"/>
      <c r="AJ142" s="146" t="s">
        <v>2371</v>
      </c>
      <c r="AK142" s="146"/>
      <c r="AL142" s="146"/>
      <c r="AM142" s="146"/>
      <c r="AN142" s="146"/>
      <c r="AO142" s="146"/>
      <c r="AP142" s="146"/>
      <c r="AQ142" s="146"/>
      <c r="AR142" s="146"/>
      <c r="AS142" s="146"/>
    </row>
    <row r="143" spans="1:45" s="222" customFormat="1" ht="14.4" x14ac:dyDescent="0.3">
      <c r="A143" s="146"/>
      <c r="B143" s="296">
        <v>22456041</v>
      </c>
      <c r="C143" s="297" t="s">
        <v>2014</v>
      </c>
      <c r="D143" s="146"/>
      <c r="E143" s="298" t="s">
        <v>1536</v>
      </c>
      <c r="F143" s="146" t="s">
        <v>2366</v>
      </c>
      <c r="G143" s="146" t="s">
        <v>2367</v>
      </c>
      <c r="H143" s="146"/>
      <c r="I143" s="146"/>
      <c r="J143" s="146"/>
      <c r="K143" s="146"/>
      <c r="L143" s="146"/>
      <c r="M143" s="146"/>
      <c r="N143" s="146"/>
      <c r="O143" s="146"/>
      <c r="P143" s="288">
        <f t="shared" si="8"/>
        <v>0</v>
      </c>
      <c r="Q143" s="146"/>
      <c r="R143" s="146"/>
      <c r="S143" s="146"/>
      <c r="T143" s="146"/>
      <c r="U143" s="146"/>
      <c r="V143" s="146"/>
      <c r="W143" s="146">
        <v>1</v>
      </c>
      <c r="X143" s="304">
        <v>43209</v>
      </c>
      <c r="Y143" s="273">
        <f t="shared" si="9"/>
        <v>1</v>
      </c>
      <c r="Z143" s="146"/>
      <c r="AA143" s="146"/>
      <c r="AB143" s="146"/>
      <c r="AC143" s="146"/>
      <c r="AD143" s="146"/>
      <c r="AE143" s="146"/>
      <c r="AF143" s="146"/>
      <c r="AG143" s="146"/>
      <c r="AH143" s="273">
        <f t="shared" si="7"/>
        <v>0</v>
      </c>
      <c r="AI143" s="146"/>
      <c r="AJ143" s="146" t="s">
        <v>2371</v>
      </c>
      <c r="AK143" s="146"/>
      <c r="AL143" s="146"/>
      <c r="AM143" s="146"/>
      <c r="AN143" s="146"/>
      <c r="AO143" s="146"/>
      <c r="AP143" s="146"/>
      <c r="AQ143" s="146"/>
      <c r="AR143" s="146"/>
      <c r="AS143" s="146"/>
    </row>
    <row r="144" spans="1:45" s="222" customFormat="1" ht="14.4" x14ac:dyDescent="0.3">
      <c r="A144" s="146"/>
      <c r="B144" s="296">
        <v>22457043</v>
      </c>
      <c r="C144" s="297" t="s">
        <v>2015</v>
      </c>
      <c r="D144" s="146"/>
      <c r="E144" s="298" t="s">
        <v>1537</v>
      </c>
      <c r="F144" s="146" t="s">
        <v>2366</v>
      </c>
      <c r="G144" s="146" t="s">
        <v>2367</v>
      </c>
      <c r="H144" s="146"/>
      <c r="I144" s="146"/>
      <c r="J144" s="146"/>
      <c r="K144" s="146"/>
      <c r="L144" s="146"/>
      <c r="M144" s="146"/>
      <c r="N144" s="146"/>
      <c r="O144" s="146"/>
      <c r="P144" s="288">
        <f t="shared" si="8"/>
        <v>0</v>
      </c>
      <c r="Q144" s="146"/>
      <c r="R144" s="146"/>
      <c r="S144" s="146"/>
      <c r="T144" s="146"/>
      <c r="U144" s="146"/>
      <c r="V144" s="146"/>
      <c r="W144" s="146">
        <v>1</v>
      </c>
      <c r="X144" s="304">
        <v>43209</v>
      </c>
      <c r="Y144" s="273">
        <f t="shared" si="9"/>
        <v>1</v>
      </c>
      <c r="Z144" s="146"/>
      <c r="AA144" s="146"/>
      <c r="AB144" s="146"/>
      <c r="AC144" s="146"/>
      <c r="AD144" s="146"/>
      <c r="AE144" s="146"/>
      <c r="AF144" s="146"/>
      <c r="AG144" s="146"/>
      <c r="AH144" s="273">
        <f t="shared" si="7"/>
        <v>0</v>
      </c>
      <c r="AI144" s="146"/>
      <c r="AJ144" s="146" t="s">
        <v>2371</v>
      </c>
      <c r="AK144" s="146"/>
      <c r="AL144" s="146"/>
      <c r="AM144" s="146"/>
      <c r="AN144" s="146"/>
      <c r="AO144" s="146"/>
      <c r="AP144" s="146"/>
      <c r="AQ144" s="146"/>
      <c r="AR144" s="146"/>
      <c r="AS144" s="146"/>
    </row>
    <row r="145" spans="1:45" s="222" customFormat="1" ht="14.4" x14ac:dyDescent="0.3">
      <c r="A145" s="146"/>
      <c r="B145" s="296">
        <v>22457044</v>
      </c>
      <c r="C145" s="297" t="s">
        <v>2016</v>
      </c>
      <c r="D145" s="146"/>
      <c r="E145" s="298" t="s">
        <v>1538</v>
      </c>
      <c r="F145" s="146" t="s">
        <v>2366</v>
      </c>
      <c r="G145" s="146" t="s">
        <v>2367</v>
      </c>
      <c r="H145" s="146"/>
      <c r="I145" s="146"/>
      <c r="J145" s="146"/>
      <c r="K145" s="146"/>
      <c r="L145" s="146"/>
      <c r="M145" s="146"/>
      <c r="N145" s="146"/>
      <c r="O145" s="146"/>
      <c r="P145" s="288">
        <f t="shared" si="8"/>
        <v>0</v>
      </c>
      <c r="Q145" s="146"/>
      <c r="R145" s="146"/>
      <c r="S145" s="146"/>
      <c r="T145" s="146"/>
      <c r="U145" s="146"/>
      <c r="V145" s="146"/>
      <c r="W145" s="146">
        <v>1</v>
      </c>
      <c r="X145" s="304">
        <v>43209</v>
      </c>
      <c r="Y145" s="273">
        <f t="shared" si="9"/>
        <v>1</v>
      </c>
      <c r="Z145" s="146"/>
      <c r="AA145" s="146"/>
      <c r="AB145" s="146"/>
      <c r="AC145" s="146"/>
      <c r="AD145" s="146"/>
      <c r="AE145" s="146"/>
      <c r="AF145" s="146"/>
      <c r="AG145" s="146"/>
      <c r="AH145" s="273">
        <f t="shared" si="7"/>
        <v>0</v>
      </c>
      <c r="AI145" s="146"/>
      <c r="AJ145" s="146" t="s">
        <v>2371</v>
      </c>
      <c r="AK145" s="146"/>
      <c r="AL145" s="146"/>
      <c r="AM145" s="146"/>
      <c r="AN145" s="146"/>
      <c r="AO145" s="146"/>
      <c r="AP145" s="146"/>
      <c r="AQ145" s="146"/>
      <c r="AR145" s="146"/>
      <c r="AS145" s="146"/>
    </row>
    <row r="146" spans="1:45" s="222" customFormat="1" ht="14.4" x14ac:dyDescent="0.3">
      <c r="A146" s="146"/>
      <c r="B146" s="296">
        <v>22639045</v>
      </c>
      <c r="C146" s="297" t="s">
        <v>2017</v>
      </c>
      <c r="D146" s="146"/>
      <c r="E146" s="298" t="s">
        <v>1539</v>
      </c>
      <c r="F146" s="146" t="s">
        <v>2366</v>
      </c>
      <c r="G146" s="146" t="s">
        <v>2367</v>
      </c>
      <c r="H146" s="146"/>
      <c r="I146" s="146"/>
      <c r="J146" s="146"/>
      <c r="K146" s="146"/>
      <c r="L146" s="146"/>
      <c r="M146" s="146"/>
      <c r="N146" s="146"/>
      <c r="O146" s="146"/>
      <c r="P146" s="288">
        <f t="shared" si="8"/>
        <v>0</v>
      </c>
      <c r="Q146" s="146"/>
      <c r="R146" s="146"/>
      <c r="S146" s="146"/>
      <c r="T146" s="146"/>
      <c r="U146" s="146"/>
      <c r="V146" s="146"/>
      <c r="W146" s="146">
        <v>1</v>
      </c>
      <c r="X146" s="304">
        <v>43199</v>
      </c>
      <c r="Y146" s="273">
        <f t="shared" si="9"/>
        <v>1</v>
      </c>
      <c r="Z146" s="146"/>
      <c r="AA146" s="146"/>
      <c r="AB146" s="146"/>
      <c r="AC146" s="146"/>
      <c r="AD146" s="146"/>
      <c r="AE146" s="146"/>
      <c r="AF146" s="146"/>
      <c r="AG146" s="146"/>
      <c r="AH146" s="273">
        <f t="shared" si="7"/>
        <v>0</v>
      </c>
      <c r="AI146" s="146"/>
      <c r="AJ146" s="146" t="s">
        <v>2371</v>
      </c>
      <c r="AK146" s="146"/>
      <c r="AL146" s="146"/>
      <c r="AM146" s="146"/>
      <c r="AN146" s="146"/>
      <c r="AO146" s="146"/>
      <c r="AP146" s="146"/>
      <c r="AQ146" s="146"/>
      <c r="AR146" s="146"/>
      <c r="AS146" s="146"/>
    </row>
    <row r="147" spans="1:45" s="222" customFormat="1" ht="14.4" x14ac:dyDescent="0.3">
      <c r="A147" s="146"/>
      <c r="B147" s="296">
        <v>22640038</v>
      </c>
      <c r="C147" s="297" t="s">
        <v>2018</v>
      </c>
      <c r="D147" s="146"/>
      <c r="E147" s="298" t="s">
        <v>1540</v>
      </c>
      <c r="F147" s="146" t="s">
        <v>2366</v>
      </c>
      <c r="G147" s="146" t="s">
        <v>2367</v>
      </c>
      <c r="H147" s="146"/>
      <c r="I147" s="146"/>
      <c r="J147" s="146"/>
      <c r="K147" s="146"/>
      <c r="L147" s="146"/>
      <c r="M147" s="146"/>
      <c r="N147" s="146"/>
      <c r="O147" s="146"/>
      <c r="P147" s="288">
        <f t="shared" si="8"/>
        <v>0</v>
      </c>
      <c r="Q147" s="146"/>
      <c r="R147" s="146"/>
      <c r="S147" s="146"/>
      <c r="T147" s="146"/>
      <c r="U147" s="146"/>
      <c r="V147" s="146"/>
      <c r="W147" s="146">
        <v>1</v>
      </c>
      <c r="X147" s="304">
        <v>43199</v>
      </c>
      <c r="Y147" s="273">
        <f t="shared" si="9"/>
        <v>1</v>
      </c>
      <c r="Z147" s="146"/>
      <c r="AA147" s="146"/>
      <c r="AB147" s="146"/>
      <c r="AC147" s="146"/>
      <c r="AD147" s="146"/>
      <c r="AE147" s="146"/>
      <c r="AF147" s="146"/>
      <c r="AG147" s="146"/>
      <c r="AH147" s="273">
        <f t="shared" si="7"/>
        <v>0</v>
      </c>
      <c r="AI147" s="146"/>
      <c r="AJ147" s="146" t="s">
        <v>2371</v>
      </c>
      <c r="AK147" s="146"/>
      <c r="AL147" s="146"/>
      <c r="AM147" s="146"/>
      <c r="AN147" s="146"/>
      <c r="AO147" s="146"/>
      <c r="AP147" s="146"/>
      <c r="AQ147" s="146"/>
      <c r="AR147" s="146"/>
      <c r="AS147" s="146"/>
    </row>
    <row r="148" spans="1:45" s="222" customFormat="1" ht="14.4" x14ac:dyDescent="0.3">
      <c r="A148" s="146"/>
      <c r="B148" s="296">
        <v>22640040</v>
      </c>
      <c r="C148" s="297" t="s">
        <v>2019</v>
      </c>
      <c r="D148" s="146"/>
      <c r="E148" s="298" t="s">
        <v>1541</v>
      </c>
      <c r="F148" s="146" t="s">
        <v>2366</v>
      </c>
      <c r="G148" s="146" t="s">
        <v>2367</v>
      </c>
      <c r="H148" s="146"/>
      <c r="I148" s="146"/>
      <c r="J148" s="146"/>
      <c r="K148" s="146"/>
      <c r="L148" s="146"/>
      <c r="M148" s="146"/>
      <c r="N148" s="146"/>
      <c r="O148" s="146"/>
      <c r="P148" s="288">
        <f t="shared" si="8"/>
        <v>0</v>
      </c>
      <c r="Q148" s="146"/>
      <c r="R148" s="146"/>
      <c r="S148" s="146"/>
      <c r="T148" s="146"/>
      <c r="U148" s="146"/>
      <c r="V148" s="146"/>
      <c r="W148" s="146">
        <v>1</v>
      </c>
      <c r="X148" s="304">
        <v>43199</v>
      </c>
      <c r="Y148" s="273">
        <f t="shared" si="9"/>
        <v>1</v>
      </c>
      <c r="Z148" s="146"/>
      <c r="AA148" s="146"/>
      <c r="AB148" s="146"/>
      <c r="AC148" s="146"/>
      <c r="AD148" s="146"/>
      <c r="AE148" s="146"/>
      <c r="AF148" s="146"/>
      <c r="AG148" s="146"/>
      <c r="AH148" s="273">
        <f t="shared" si="7"/>
        <v>0</v>
      </c>
      <c r="AI148" s="146"/>
      <c r="AJ148" s="146" t="s">
        <v>2371</v>
      </c>
      <c r="AK148" s="146"/>
      <c r="AL148" s="146"/>
      <c r="AM148" s="146"/>
      <c r="AN148" s="146"/>
      <c r="AO148" s="146"/>
      <c r="AP148" s="146"/>
      <c r="AQ148" s="146"/>
      <c r="AR148" s="146"/>
      <c r="AS148" s="146"/>
    </row>
    <row r="149" spans="1:45" s="222" customFormat="1" ht="14.4" x14ac:dyDescent="0.3">
      <c r="A149" s="146"/>
      <c r="B149" s="296">
        <v>22640049</v>
      </c>
      <c r="C149" s="297" t="s">
        <v>2020</v>
      </c>
      <c r="D149" s="146"/>
      <c r="E149" s="298" t="s">
        <v>1542</v>
      </c>
      <c r="F149" s="146" t="s">
        <v>2366</v>
      </c>
      <c r="G149" s="146" t="s">
        <v>2367</v>
      </c>
      <c r="H149" s="146"/>
      <c r="I149" s="146"/>
      <c r="J149" s="146"/>
      <c r="K149" s="146"/>
      <c r="L149" s="146"/>
      <c r="M149" s="146"/>
      <c r="N149" s="146"/>
      <c r="O149" s="146"/>
      <c r="P149" s="288">
        <f t="shared" si="8"/>
        <v>0</v>
      </c>
      <c r="Q149" s="146"/>
      <c r="R149" s="146"/>
      <c r="S149" s="146"/>
      <c r="T149" s="146"/>
      <c r="U149" s="146"/>
      <c r="V149" s="146"/>
      <c r="W149" s="146">
        <v>1</v>
      </c>
      <c r="X149" s="304">
        <v>43199</v>
      </c>
      <c r="Y149" s="273">
        <f t="shared" si="9"/>
        <v>1</v>
      </c>
      <c r="Z149" s="146"/>
      <c r="AA149" s="146"/>
      <c r="AB149" s="146"/>
      <c r="AC149" s="146"/>
      <c r="AD149" s="146"/>
      <c r="AE149" s="146"/>
      <c r="AF149" s="146"/>
      <c r="AG149" s="146"/>
      <c r="AH149" s="273">
        <f t="shared" si="7"/>
        <v>0</v>
      </c>
      <c r="AI149" s="146"/>
      <c r="AJ149" s="146" t="s">
        <v>2371</v>
      </c>
      <c r="AK149" s="146"/>
      <c r="AL149" s="146"/>
      <c r="AM149" s="146"/>
      <c r="AN149" s="146"/>
      <c r="AO149" s="146"/>
      <c r="AP149" s="146"/>
      <c r="AQ149" s="146"/>
      <c r="AR149" s="146"/>
      <c r="AS149" s="146"/>
    </row>
    <row r="150" spans="1:45" s="222" customFormat="1" ht="14.4" x14ac:dyDescent="0.3">
      <c r="A150" s="146"/>
      <c r="B150" s="296">
        <v>22640050</v>
      </c>
      <c r="C150" s="297" t="s">
        <v>2021</v>
      </c>
      <c r="D150" s="146"/>
      <c r="E150" s="298" t="s">
        <v>1543</v>
      </c>
      <c r="F150" s="146" t="s">
        <v>2366</v>
      </c>
      <c r="G150" s="146" t="s">
        <v>2367</v>
      </c>
      <c r="H150" s="146"/>
      <c r="I150" s="146"/>
      <c r="J150" s="146"/>
      <c r="K150" s="146"/>
      <c r="L150" s="146"/>
      <c r="M150" s="146"/>
      <c r="N150" s="146"/>
      <c r="O150" s="146"/>
      <c r="P150" s="288">
        <f t="shared" si="8"/>
        <v>0</v>
      </c>
      <c r="Q150" s="146"/>
      <c r="R150" s="146"/>
      <c r="S150" s="146"/>
      <c r="T150" s="146"/>
      <c r="U150" s="146"/>
      <c r="V150" s="146"/>
      <c r="W150" s="146">
        <v>1</v>
      </c>
      <c r="X150" s="304">
        <v>43199</v>
      </c>
      <c r="Y150" s="273">
        <f t="shared" si="9"/>
        <v>1</v>
      </c>
      <c r="Z150" s="146"/>
      <c r="AA150" s="146"/>
      <c r="AB150" s="146"/>
      <c r="AC150" s="146"/>
      <c r="AD150" s="146"/>
      <c r="AE150" s="146"/>
      <c r="AF150" s="146"/>
      <c r="AG150" s="146"/>
      <c r="AH150" s="273">
        <f t="shared" si="7"/>
        <v>0</v>
      </c>
      <c r="AI150" s="146"/>
      <c r="AJ150" s="146" t="s">
        <v>2371</v>
      </c>
      <c r="AK150" s="146"/>
      <c r="AL150" s="146"/>
      <c r="AM150" s="146"/>
      <c r="AN150" s="146"/>
      <c r="AO150" s="146"/>
      <c r="AP150" s="146"/>
      <c r="AQ150" s="146"/>
      <c r="AR150" s="146"/>
      <c r="AS150" s="146"/>
    </row>
    <row r="151" spans="1:45" s="222" customFormat="1" ht="14.4" x14ac:dyDescent="0.3">
      <c r="A151" s="146"/>
      <c r="B151" s="296">
        <v>22640053</v>
      </c>
      <c r="C151" s="297" t="s">
        <v>2022</v>
      </c>
      <c r="D151" s="146"/>
      <c r="E151" s="298" t="s">
        <v>1544</v>
      </c>
      <c r="F151" s="146" t="s">
        <v>2366</v>
      </c>
      <c r="G151" s="146" t="s">
        <v>2367</v>
      </c>
      <c r="H151" s="146"/>
      <c r="I151" s="146"/>
      <c r="J151" s="146"/>
      <c r="K151" s="146"/>
      <c r="L151" s="146"/>
      <c r="M151" s="146"/>
      <c r="N151" s="146"/>
      <c r="O151" s="146"/>
      <c r="P151" s="288">
        <f t="shared" si="8"/>
        <v>0</v>
      </c>
      <c r="Q151" s="146"/>
      <c r="R151" s="146"/>
      <c r="S151" s="146"/>
      <c r="T151" s="146"/>
      <c r="U151" s="146"/>
      <c r="V151" s="146"/>
      <c r="W151" s="146">
        <v>1</v>
      </c>
      <c r="X151" s="304">
        <v>43199</v>
      </c>
      <c r="Y151" s="273">
        <f t="shared" si="9"/>
        <v>1</v>
      </c>
      <c r="Z151" s="146"/>
      <c r="AA151" s="146"/>
      <c r="AB151" s="146"/>
      <c r="AC151" s="146"/>
      <c r="AD151" s="146"/>
      <c r="AE151" s="146"/>
      <c r="AF151" s="146"/>
      <c r="AG151" s="146"/>
      <c r="AH151" s="273">
        <f t="shared" si="7"/>
        <v>0</v>
      </c>
      <c r="AI151" s="146"/>
      <c r="AJ151" s="146" t="s">
        <v>2371</v>
      </c>
      <c r="AK151" s="146"/>
      <c r="AL151" s="146"/>
      <c r="AM151" s="146"/>
      <c r="AN151" s="146"/>
      <c r="AO151" s="146"/>
      <c r="AP151" s="146"/>
      <c r="AQ151" s="146"/>
      <c r="AR151" s="146"/>
      <c r="AS151" s="146"/>
    </row>
    <row r="152" spans="1:45" s="222" customFormat="1" ht="14.4" x14ac:dyDescent="0.3">
      <c r="A152" s="146"/>
      <c r="B152" s="296">
        <v>22648007</v>
      </c>
      <c r="C152" s="297" t="s">
        <v>2023</v>
      </c>
      <c r="D152" s="146"/>
      <c r="E152" s="298" t="s">
        <v>1545</v>
      </c>
      <c r="F152" s="146" t="s">
        <v>2366</v>
      </c>
      <c r="G152" s="146" t="s">
        <v>2367</v>
      </c>
      <c r="H152" s="146"/>
      <c r="I152" s="146"/>
      <c r="J152" s="146"/>
      <c r="K152" s="146"/>
      <c r="L152" s="146"/>
      <c r="M152" s="146"/>
      <c r="N152" s="146"/>
      <c r="O152" s="146"/>
      <c r="P152" s="288">
        <f t="shared" si="8"/>
        <v>0</v>
      </c>
      <c r="Q152" s="146"/>
      <c r="R152" s="146"/>
      <c r="S152" s="146"/>
      <c r="T152" s="146"/>
      <c r="U152" s="146"/>
      <c r="V152" s="146"/>
      <c r="W152" s="146">
        <v>1</v>
      </c>
      <c r="X152" s="304">
        <v>43186</v>
      </c>
      <c r="Y152" s="273">
        <f t="shared" si="9"/>
        <v>1</v>
      </c>
      <c r="Z152" s="146"/>
      <c r="AA152" s="146"/>
      <c r="AB152" s="146"/>
      <c r="AC152" s="146"/>
      <c r="AD152" s="146"/>
      <c r="AE152" s="146"/>
      <c r="AF152" s="146"/>
      <c r="AG152" s="146"/>
      <c r="AH152" s="273">
        <f t="shared" si="7"/>
        <v>0</v>
      </c>
      <c r="AI152" s="146"/>
      <c r="AJ152" s="146" t="s">
        <v>2371</v>
      </c>
      <c r="AK152" s="146"/>
      <c r="AL152" s="146"/>
      <c r="AM152" s="146"/>
      <c r="AN152" s="146"/>
      <c r="AO152" s="146"/>
      <c r="AP152" s="146"/>
      <c r="AQ152" s="146"/>
      <c r="AR152" s="146"/>
      <c r="AS152" s="146"/>
    </row>
    <row r="153" spans="1:45" s="222" customFormat="1" ht="14.4" x14ac:dyDescent="0.3">
      <c r="A153" s="146"/>
      <c r="B153" s="296">
        <v>22460026</v>
      </c>
      <c r="C153" s="297" t="s">
        <v>2024</v>
      </c>
      <c r="D153" s="146"/>
      <c r="E153" s="298" t="s">
        <v>1546</v>
      </c>
      <c r="F153" s="146" t="s">
        <v>2366</v>
      </c>
      <c r="G153" s="146" t="s">
        <v>2367</v>
      </c>
      <c r="H153" s="146"/>
      <c r="I153" s="146"/>
      <c r="J153" s="146"/>
      <c r="K153" s="146"/>
      <c r="L153" s="146"/>
      <c r="M153" s="146"/>
      <c r="N153" s="146"/>
      <c r="O153" s="146"/>
      <c r="P153" s="288">
        <f t="shared" si="8"/>
        <v>0</v>
      </c>
      <c r="Q153" s="146"/>
      <c r="R153" s="146"/>
      <c r="S153" s="146"/>
      <c r="T153" s="146"/>
      <c r="U153" s="146"/>
      <c r="V153" s="146"/>
      <c r="W153" s="146">
        <v>1</v>
      </c>
      <c r="X153" s="304">
        <v>43192</v>
      </c>
      <c r="Y153" s="273">
        <f t="shared" si="9"/>
        <v>1</v>
      </c>
      <c r="Z153" s="146"/>
      <c r="AA153" s="146"/>
      <c r="AB153" s="146"/>
      <c r="AC153" s="146"/>
      <c r="AD153" s="146"/>
      <c r="AE153" s="146"/>
      <c r="AF153" s="146"/>
      <c r="AG153" s="146"/>
      <c r="AH153" s="273">
        <f t="shared" si="7"/>
        <v>0</v>
      </c>
      <c r="AI153" s="146"/>
      <c r="AJ153" s="146" t="s">
        <v>2371</v>
      </c>
      <c r="AK153" s="146"/>
      <c r="AL153" s="146"/>
      <c r="AM153" s="146"/>
      <c r="AN153" s="146"/>
      <c r="AO153" s="146"/>
      <c r="AP153" s="146"/>
      <c r="AQ153" s="146"/>
      <c r="AR153" s="146"/>
      <c r="AS153" s="146"/>
    </row>
    <row r="154" spans="1:45" s="222" customFormat="1" ht="14.4" x14ac:dyDescent="0.3">
      <c r="A154" s="146"/>
      <c r="B154" s="296">
        <v>22460027</v>
      </c>
      <c r="C154" s="297" t="s">
        <v>2025</v>
      </c>
      <c r="D154" s="146"/>
      <c r="E154" s="298" t="s">
        <v>1547</v>
      </c>
      <c r="F154" s="146" t="s">
        <v>2366</v>
      </c>
      <c r="G154" s="146" t="s">
        <v>2367</v>
      </c>
      <c r="H154" s="146"/>
      <c r="I154" s="146"/>
      <c r="J154" s="146"/>
      <c r="K154" s="146"/>
      <c r="L154" s="146"/>
      <c r="M154" s="146"/>
      <c r="N154" s="146"/>
      <c r="O154" s="146"/>
      <c r="P154" s="288">
        <f t="shared" si="8"/>
        <v>0</v>
      </c>
      <c r="Q154" s="146"/>
      <c r="R154" s="146"/>
      <c r="S154" s="146"/>
      <c r="T154" s="146"/>
      <c r="U154" s="146"/>
      <c r="V154" s="146"/>
      <c r="W154" s="146">
        <v>1</v>
      </c>
      <c r="X154" s="304">
        <v>43192</v>
      </c>
      <c r="Y154" s="273">
        <f t="shared" si="9"/>
        <v>1</v>
      </c>
      <c r="Z154" s="146"/>
      <c r="AA154" s="146"/>
      <c r="AB154" s="146"/>
      <c r="AC154" s="146"/>
      <c r="AD154" s="146"/>
      <c r="AE154" s="146"/>
      <c r="AF154" s="146"/>
      <c r="AG154" s="146"/>
      <c r="AH154" s="273">
        <f t="shared" si="7"/>
        <v>0</v>
      </c>
      <c r="AI154" s="146"/>
      <c r="AJ154" s="146" t="s">
        <v>2371</v>
      </c>
      <c r="AK154" s="146"/>
      <c r="AL154" s="146"/>
      <c r="AM154" s="146"/>
      <c r="AN154" s="146"/>
      <c r="AO154" s="146"/>
      <c r="AP154" s="146"/>
      <c r="AQ154" s="146"/>
      <c r="AR154" s="146"/>
      <c r="AS154" s="146"/>
    </row>
    <row r="155" spans="1:45" s="222" customFormat="1" ht="14.4" x14ac:dyDescent="0.3">
      <c r="A155" s="146"/>
      <c r="B155" s="296">
        <v>22460028</v>
      </c>
      <c r="C155" s="297" t="s">
        <v>2026</v>
      </c>
      <c r="D155" s="146"/>
      <c r="E155" s="298" t="s">
        <v>1548</v>
      </c>
      <c r="F155" s="146" t="s">
        <v>2366</v>
      </c>
      <c r="G155" s="146" t="s">
        <v>2367</v>
      </c>
      <c r="H155" s="146"/>
      <c r="I155" s="146"/>
      <c r="J155" s="146"/>
      <c r="K155" s="146"/>
      <c r="L155" s="146"/>
      <c r="M155" s="146"/>
      <c r="N155" s="146"/>
      <c r="O155" s="146"/>
      <c r="P155" s="288">
        <f t="shared" si="8"/>
        <v>0</v>
      </c>
      <c r="Q155" s="146"/>
      <c r="R155" s="146"/>
      <c r="S155" s="146"/>
      <c r="T155" s="146"/>
      <c r="U155" s="146"/>
      <c r="V155" s="146"/>
      <c r="W155" s="146">
        <v>1</v>
      </c>
      <c r="X155" s="304">
        <v>43192</v>
      </c>
      <c r="Y155" s="273">
        <f t="shared" si="9"/>
        <v>1</v>
      </c>
      <c r="Z155" s="146"/>
      <c r="AA155" s="146"/>
      <c r="AB155" s="146"/>
      <c r="AC155" s="146"/>
      <c r="AD155" s="146"/>
      <c r="AE155" s="146"/>
      <c r="AF155" s="146"/>
      <c r="AG155" s="146"/>
      <c r="AH155" s="273">
        <f t="shared" si="7"/>
        <v>0</v>
      </c>
      <c r="AI155" s="146"/>
      <c r="AJ155" s="146" t="s">
        <v>2371</v>
      </c>
      <c r="AK155" s="146"/>
      <c r="AL155" s="146"/>
      <c r="AM155" s="146"/>
      <c r="AN155" s="146"/>
      <c r="AO155" s="146"/>
      <c r="AP155" s="146"/>
      <c r="AQ155" s="146"/>
      <c r="AR155" s="146"/>
      <c r="AS155" s="146"/>
    </row>
    <row r="156" spans="1:45" s="222" customFormat="1" ht="14.4" x14ac:dyDescent="0.3">
      <c r="A156" s="146"/>
      <c r="B156" s="296">
        <v>22460029</v>
      </c>
      <c r="C156" s="297" t="s">
        <v>2027</v>
      </c>
      <c r="D156" s="146"/>
      <c r="E156" s="298" t="s">
        <v>1549</v>
      </c>
      <c r="F156" s="146" t="s">
        <v>2366</v>
      </c>
      <c r="G156" s="146" t="s">
        <v>2367</v>
      </c>
      <c r="H156" s="146"/>
      <c r="I156" s="146"/>
      <c r="J156" s="146"/>
      <c r="K156" s="146"/>
      <c r="L156" s="146"/>
      <c r="M156" s="146"/>
      <c r="N156" s="146"/>
      <c r="O156" s="146"/>
      <c r="P156" s="288">
        <f t="shared" si="8"/>
        <v>0</v>
      </c>
      <c r="Q156" s="146"/>
      <c r="R156" s="146"/>
      <c r="S156" s="146"/>
      <c r="T156" s="146"/>
      <c r="U156" s="146"/>
      <c r="V156" s="146"/>
      <c r="W156" s="146">
        <v>1</v>
      </c>
      <c r="X156" s="304">
        <v>43192</v>
      </c>
      <c r="Y156" s="273">
        <f t="shared" si="9"/>
        <v>1</v>
      </c>
      <c r="Z156" s="146"/>
      <c r="AA156" s="146"/>
      <c r="AB156" s="146"/>
      <c r="AC156" s="146"/>
      <c r="AD156" s="146"/>
      <c r="AE156" s="146"/>
      <c r="AF156" s="146"/>
      <c r="AG156" s="146"/>
      <c r="AH156" s="273">
        <f t="shared" si="7"/>
        <v>0</v>
      </c>
      <c r="AI156" s="146"/>
      <c r="AJ156" s="146" t="s">
        <v>2371</v>
      </c>
      <c r="AK156" s="146"/>
      <c r="AL156" s="146"/>
      <c r="AM156" s="146"/>
      <c r="AN156" s="146"/>
      <c r="AO156" s="146"/>
      <c r="AP156" s="146"/>
      <c r="AQ156" s="146"/>
      <c r="AR156" s="146"/>
      <c r="AS156" s="146"/>
    </row>
    <row r="157" spans="1:45" s="222" customFormat="1" ht="14.4" x14ac:dyDescent="0.3">
      <c r="A157" s="146"/>
      <c r="B157" s="296">
        <v>22644025</v>
      </c>
      <c r="C157" s="297" t="s">
        <v>2028</v>
      </c>
      <c r="D157" s="146"/>
      <c r="E157" s="298" t="s">
        <v>1550</v>
      </c>
      <c r="F157" s="146" t="s">
        <v>2366</v>
      </c>
      <c r="G157" s="146" t="s">
        <v>2367</v>
      </c>
      <c r="H157" s="146"/>
      <c r="I157" s="146"/>
      <c r="J157" s="146"/>
      <c r="K157" s="146"/>
      <c r="L157" s="146"/>
      <c r="M157" s="146"/>
      <c r="N157" s="146"/>
      <c r="O157" s="146"/>
      <c r="P157" s="288">
        <f t="shared" si="8"/>
        <v>0</v>
      </c>
      <c r="Q157" s="146"/>
      <c r="R157" s="146"/>
      <c r="S157" s="146"/>
      <c r="T157" s="146"/>
      <c r="U157" s="146"/>
      <c r="V157" s="146"/>
      <c r="W157" s="146">
        <v>1</v>
      </c>
      <c r="X157" s="304">
        <v>43207</v>
      </c>
      <c r="Y157" s="273">
        <f t="shared" si="9"/>
        <v>1</v>
      </c>
      <c r="Z157" s="146"/>
      <c r="AA157" s="146"/>
      <c r="AB157" s="146"/>
      <c r="AC157" s="146"/>
      <c r="AD157" s="146"/>
      <c r="AE157" s="146"/>
      <c r="AF157" s="146"/>
      <c r="AG157" s="146"/>
      <c r="AH157" s="273">
        <f t="shared" si="7"/>
        <v>0</v>
      </c>
      <c r="AI157" s="146"/>
      <c r="AJ157" s="146" t="s">
        <v>2371</v>
      </c>
      <c r="AK157" s="146"/>
      <c r="AL157" s="146"/>
      <c r="AM157" s="146"/>
      <c r="AN157" s="146"/>
      <c r="AO157" s="146"/>
      <c r="AP157" s="146"/>
      <c r="AQ157" s="146"/>
      <c r="AR157" s="146"/>
      <c r="AS157" s="146"/>
    </row>
    <row r="158" spans="1:45" s="222" customFormat="1" ht="14.4" x14ac:dyDescent="0.3">
      <c r="A158" s="146"/>
      <c r="B158" s="296">
        <v>22644026</v>
      </c>
      <c r="C158" s="297" t="s">
        <v>2029</v>
      </c>
      <c r="D158" s="146"/>
      <c r="E158" s="298" t="s">
        <v>1551</v>
      </c>
      <c r="F158" s="146" t="s">
        <v>2366</v>
      </c>
      <c r="G158" s="146" t="s">
        <v>2367</v>
      </c>
      <c r="H158" s="146"/>
      <c r="I158" s="146"/>
      <c r="J158" s="146"/>
      <c r="K158" s="146"/>
      <c r="L158" s="146"/>
      <c r="M158" s="146"/>
      <c r="N158" s="146"/>
      <c r="O158" s="146"/>
      <c r="P158" s="288">
        <f t="shared" si="8"/>
        <v>0</v>
      </c>
      <c r="Q158" s="146"/>
      <c r="R158" s="146"/>
      <c r="S158" s="146"/>
      <c r="T158" s="146"/>
      <c r="U158" s="146"/>
      <c r="V158" s="146"/>
      <c r="W158" s="146">
        <v>1</v>
      </c>
      <c r="X158" s="304">
        <v>43207</v>
      </c>
      <c r="Y158" s="273">
        <f t="shared" si="9"/>
        <v>1</v>
      </c>
      <c r="Z158" s="146"/>
      <c r="AA158" s="146"/>
      <c r="AB158" s="146"/>
      <c r="AC158" s="146"/>
      <c r="AD158" s="146"/>
      <c r="AE158" s="146"/>
      <c r="AF158" s="146"/>
      <c r="AG158" s="146"/>
      <c r="AH158" s="273">
        <f t="shared" si="7"/>
        <v>0</v>
      </c>
      <c r="AI158" s="146"/>
      <c r="AJ158" s="146" t="s">
        <v>2371</v>
      </c>
      <c r="AK158" s="146"/>
      <c r="AL158" s="146"/>
      <c r="AM158" s="146"/>
      <c r="AN158" s="146"/>
      <c r="AO158" s="146"/>
      <c r="AP158" s="146"/>
      <c r="AQ158" s="146"/>
      <c r="AR158" s="146"/>
      <c r="AS158" s="146"/>
    </row>
    <row r="159" spans="1:45" s="222" customFormat="1" ht="14.4" x14ac:dyDescent="0.3">
      <c r="A159" s="146"/>
      <c r="B159" s="296">
        <v>22644027</v>
      </c>
      <c r="C159" s="297" t="s">
        <v>2030</v>
      </c>
      <c r="D159" s="146"/>
      <c r="E159" s="298" t="s">
        <v>1552</v>
      </c>
      <c r="F159" s="146" t="s">
        <v>2366</v>
      </c>
      <c r="G159" s="146" t="s">
        <v>2367</v>
      </c>
      <c r="H159" s="146"/>
      <c r="I159" s="146"/>
      <c r="J159" s="146"/>
      <c r="K159" s="146"/>
      <c r="L159" s="146"/>
      <c r="M159" s="146"/>
      <c r="N159" s="146"/>
      <c r="O159" s="146"/>
      <c r="P159" s="288">
        <f t="shared" si="8"/>
        <v>0</v>
      </c>
      <c r="Q159" s="146"/>
      <c r="R159" s="146"/>
      <c r="S159" s="146"/>
      <c r="T159" s="146"/>
      <c r="U159" s="146"/>
      <c r="V159" s="146"/>
      <c r="W159" s="146">
        <v>1</v>
      </c>
      <c r="X159" s="304">
        <v>43207</v>
      </c>
      <c r="Y159" s="273">
        <f t="shared" si="9"/>
        <v>1</v>
      </c>
      <c r="Z159" s="146"/>
      <c r="AA159" s="146"/>
      <c r="AB159" s="146"/>
      <c r="AC159" s="146"/>
      <c r="AD159" s="146"/>
      <c r="AE159" s="146"/>
      <c r="AF159" s="146"/>
      <c r="AG159" s="146"/>
      <c r="AH159" s="273">
        <f t="shared" si="7"/>
        <v>0</v>
      </c>
      <c r="AI159" s="146"/>
      <c r="AJ159" s="146" t="s">
        <v>2371</v>
      </c>
      <c r="AK159" s="146"/>
      <c r="AL159" s="146"/>
      <c r="AM159" s="146"/>
      <c r="AN159" s="146"/>
      <c r="AO159" s="146"/>
      <c r="AP159" s="146"/>
      <c r="AQ159" s="146"/>
      <c r="AR159" s="146"/>
      <c r="AS159" s="146"/>
    </row>
    <row r="160" spans="1:45" s="222" customFormat="1" ht="14.4" x14ac:dyDescent="0.3">
      <c r="A160" s="146"/>
      <c r="B160" s="296">
        <v>22644023</v>
      </c>
      <c r="C160" s="297" t="s">
        <v>2031</v>
      </c>
      <c r="D160" s="146"/>
      <c r="E160" s="298" t="s">
        <v>1553</v>
      </c>
      <c r="F160" s="146" t="s">
        <v>2366</v>
      </c>
      <c r="G160" s="146" t="s">
        <v>2367</v>
      </c>
      <c r="H160" s="146"/>
      <c r="I160" s="146"/>
      <c r="J160" s="146"/>
      <c r="K160" s="146"/>
      <c r="L160" s="146"/>
      <c r="M160" s="146"/>
      <c r="N160" s="146"/>
      <c r="O160" s="146"/>
      <c r="P160" s="288">
        <f t="shared" si="8"/>
        <v>0</v>
      </c>
      <c r="Q160" s="146"/>
      <c r="R160" s="146"/>
      <c r="S160" s="146"/>
      <c r="T160" s="146"/>
      <c r="U160" s="146"/>
      <c r="V160" s="146"/>
      <c r="W160" s="146">
        <v>1</v>
      </c>
      <c r="X160" s="304">
        <v>43207</v>
      </c>
      <c r="Y160" s="273">
        <f t="shared" si="9"/>
        <v>1</v>
      </c>
      <c r="Z160" s="146"/>
      <c r="AA160" s="146"/>
      <c r="AB160" s="146"/>
      <c r="AC160" s="146"/>
      <c r="AD160" s="146"/>
      <c r="AE160" s="146"/>
      <c r="AF160" s="146"/>
      <c r="AG160" s="146"/>
      <c r="AH160" s="273">
        <f t="shared" si="7"/>
        <v>0</v>
      </c>
      <c r="AI160" s="146"/>
      <c r="AJ160" s="146" t="s">
        <v>2371</v>
      </c>
      <c r="AK160" s="146"/>
      <c r="AL160" s="146"/>
      <c r="AM160" s="146"/>
      <c r="AN160" s="146"/>
      <c r="AO160" s="146"/>
      <c r="AP160" s="146"/>
      <c r="AQ160" s="146"/>
      <c r="AR160" s="146"/>
      <c r="AS160" s="146"/>
    </row>
    <row r="161" spans="1:45" s="222" customFormat="1" ht="14.4" x14ac:dyDescent="0.3">
      <c r="A161" s="146"/>
      <c r="B161" s="296">
        <v>22644024</v>
      </c>
      <c r="C161" s="297" t="s">
        <v>2032</v>
      </c>
      <c r="D161" s="146"/>
      <c r="E161" s="298" t="s">
        <v>1554</v>
      </c>
      <c r="F161" s="146" t="s">
        <v>2366</v>
      </c>
      <c r="G161" s="146" t="s">
        <v>2367</v>
      </c>
      <c r="H161" s="146"/>
      <c r="I161" s="146"/>
      <c r="J161" s="146"/>
      <c r="K161" s="146"/>
      <c r="L161" s="146"/>
      <c r="M161" s="146"/>
      <c r="N161" s="146"/>
      <c r="O161" s="146"/>
      <c r="P161" s="288">
        <f t="shared" si="8"/>
        <v>0</v>
      </c>
      <c r="Q161" s="146"/>
      <c r="R161" s="146"/>
      <c r="S161" s="146"/>
      <c r="T161" s="146"/>
      <c r="U161" s="146"/>
      <c r="V161" s="146"/>
      <c r="W161" s="146">
        <v>1</v>
      </c>
      <c r="X161" s="304">
        <v>43207</v>
      </c>
      <c r="Y161" s="273">
        <f t="shared" si="9"/>
        <v>1</v>
      </c>
      <c r="Z161" s="146"/>
      <c r="AA161" s="146"/>
      <c r="AB161" s="146"/>
      <c r="AC161" s="146"/>
      <c r="AD161" s="146"/>
      <c r="AE161" s="146"/>
      <c r="AF161" s="146"/>
      <c r="AG161" s="146"/>
      <c r="AH161" s="273">
        <f t="shared" ref="AH161:AH224" si="10">SUM(Z161:AF161)</f>
        <v>0</v>
      </c>
      <c r="AI161" s="146"/>
      <c r="AJ161" s="146" t="s">
        <v>2371</v>
      </c>
      <c r="AK161" s="146"/>
      <c r="AL161" s="146"/>
      <c r="AM161" s="146"/>
      <c r="AN161" s="146"/>
      <c r="AO161" s="146"/>
      <c r="AP161" s="146"/>
      <c r="AQ161" s="146"/>
      <c r="AR161" s="146"/>
      <c r="AS161" s="146"/>
    </row>
    <row r="162" spans="1:45" s="222" customFormat="1" ht="14.4" x14ac:dyDescent="0.3">
      <c r="A162" s="146"/>
      <c r="B162" s="296">
        <v>22648008</v>
      </c>
      <c r="C162" s="297" t="s">
        <v>2033</v>
      </c>
      <c r="D162" s="146"/>
      <c r="E162" s="298" t="s">
        <v>1555</v>
      </c>
      <c r="F162" s="146" t="s">
        <v>2366</v>
      </c>
      <c r="G162" s="146" t="s">
        <v>2367</v>
      </c>
      <c r="H162" s="146"/>
      <c r="I162" s="146"/>
      <c r="J162" s="146"/>
      <c r="K162" s="146"/>
      <c r="L162" s="146"/>
      <c r="M162" s="146"/>
      <c r="N162" s="146"/>
      <c r="O162" s="146"/>
      <c r="P162" s="288">
        <f t="shared" si="8"/>
        <v>0</v>
      </c>
      <c r="Q162" s="146"/>
      <c r="R162" s="146"/>
      <c r="S162" s="146"/>
      <c r="T162" s="146"/>
      <c r="U162" s="146"/>
      <c r="V162" s="146"/>
      <c r="W162" s="146">
        <v>1</v>
      </c>
      <c r="X162" s="304">
        <v>43188</v>
      </c>
      <c r="Y162" s="273">
        <f t="shared" si="9"/>
        <v>1</v>
      </c>
      <c r="Z162" s="146"/>
      <c r="AA162" s="146"/>
      <c r="AB162" s="146"/>
      <c r="AC162" s="146"/>
      <c r="AD162" s="146"/>
      <c r="AE162" s="146"/>
      <c r="AF162" s="146"/>
      <c r="AG162" s="146"/>
      <c r="AH162" s="273">
        <f t="shared" si="10"/>
        <v>0</v>
      </c>
      <c r="AI162" s="146"/>
      <c r="AJ162" s="146" t="s">
        <v>2371</v>
      </c>
      <c r="AK162" s="146"/>
      <c r="AL162" s="146"/>
      <c r="AM162" s="146"/>
      <c r="AN162" s="146"/>
      <c r="AO162" s="146"/>
      <c r="AP162" s="146"/>
      <c r="AQ162" s="146"/>
      <c r="AR162" s="146"/>
      <c r="AS162" s="146"/>
    </row>
    <row r="163" spans="1:45" s="222" customFormat="1" ht="14.4" x14ac:dyDescent="0.3">
      <c r="A163" s="146"/>
      <c r="B163" s="296">
        <v>22643003</v>
      </c>
      <c r="C163" s="297" t="s">
        <v>2034</v>
      </c>
      <c r="D163" s="146"/>
      <c r="E163" s="298" t="s">
        <v>1556</v>
      </c>
      <c r="F163" s="146" t="s">
        <v>2366</v>
      </c>
      <c r="G163" s="146" t="s">
        <v>2367</v>
      </c>
      <c r="H163" s="146"/>
      <c r="I163" s="146"/>
      <c r="J163" s="146"/>
      <c r="K163" s="146"/>
      <c r="L163" s="146"/>
      <c r="M163" s="146"/>
      <c r="N163" s="146"/>
      <c r="O163" s="146"/>
      <c r="P163" s="288">
        <f t="shared" si="8"/>
        <v>0</v>
      </c>
      <c r="Q163" s="146"/>
      <c r="R163" s="146"/>
      <c r="S163" s="146"/>
      <c r="T163" s="146"/>
      <c r="U163" s="146"/>
      <c r="V163" s="146"/>
      <c r="W163" s="146">
        <v>1</v>
      </c>
      <c r="X163" s="304">
        <v>43193</v>
      </c>
      <c r="Y163" s="273">
        <f t="shared" si="9"/>
        <v>1</v>
      </c>
      <c r="Z163" s="146"/>
      <c r="AA163" s="146"/>
      <c r="AB163" s="146"/>
      <c r="AC163" s="146"/>
      <c r="AD163" s="146"/>
      <c r="AE163" s="146"/>
      <c r="AF163" s="146"/>
      <c r="AG163" s="146"/>
      <c r="AH163" s="273">
        <f t="shared" si="10"/>
        <v>0</v>
      </c>
      <c r="AI163" s="146"/>
      <c r="AJ163" s="146" t="s">
        <v>2371</v>
      </c>
      <c r="AK163" s="146"/>
      <c r="AL163" s="146"/>
      <c r="AM163" s="146"/>
      <c r="AN163" s="146"/>
      <c r="AO163" s="146"/>
      <c r="AP163" s="146"/>
      <c r="AQ163" s="146"/>
      <c r="AR163" s="146"/>
      <c r="AS163" s="146"/>
    </row>
    <row r="164" spans="1:45" s="222" customFormat="1" ht="14.4" x14ac:dyDescent="0.3">
      <c r="A164" s="146"/>
      <c r="B164" s="296">
        <v>22643064</v>
      </c>
      <c r="C164" s="297" t="s">
        <v>2035</v>
      </c>
      <c r="D164" s="146"/>
      <c r="E164" s="298" t="s">
        <v>1557</v>
      </c>
      <c r="F164" s="146" t="s">
        <v>2366</v>
      </c>
      <c r="G164" s="146" t="s">
        <v>2367</v>
      </c>
      <c r="H164" s="146"/>
      <c r="I164" s="146"/>
      <c r="J164" s="146"/>
      <c r="K164" s="146"/>
      <c r="L164" s="146"/>
      <c r="M164" s="146"/>
      <c r="N164" s="146"/>
      <c r="O164" s="146"/>
      <c r="P164" s="288">
        <f t="shared" si="8"/>
        <v>0</v>
      </c>
      <c r="Q164" s="146"/>
      <c r="R164" s="146"/>
      <c r="S164" s="146"/>
      <c r="T164" s="146"/>
      <c r="U164" s="146"/>
      <c r="V164" s="146"/>
      <c r="W164" s="146">
        <v>1</v>
      </c>
      <c r="X164" s="304">
        <v>43193</v>
      </c>
      <c r="Y164" s="273">
        <f t="shared" si="9"/>
        <v>1</v>
      </c>
      <c r="Z164" s="146"/>
      <c r="AA164" s="146"/>
      <c r="AB164" s="146"/>
      <c r="AC164" s="146"/>
      <c r="AD164" s="146"/>
      <c r="AE164" s="146"/>
      <c r="AF164" s="146"/>
      <c r="AG164" s="146"/>
      <c r="AH164" s="273">
        <f t="shared" si="10"/>
        <v>0</v>
      </c>
      <c r="AI164" s="146"/>
      <c r="AJ164" s="146" t="s">
        <v>2371</v>
      </c>
      <c r="AK164" s="146"/>
      <c r="AL164" s="146"/>
      <c r="AM164" s="146"/>
      <c r="AN164" s="146"/>
      <c r="AO164" s="146"/>
      <c r="AP164" s="146"/>
      <c r="AQ164" s="146"/>
      <c r="AR164" s="146"/>
      <c r="AS164" s="146"/>
    </row>
    <row r="165" spans="1:45" s="222" customFormat="1" ht="14.4" x14ac:dyDescent="0.3">
      <c r="A165" s="146"/>
      <c r="B165" s="296">
        <v>22643066</v>
      </c>
      <c r="C165" s="297" t="s">
        <v>2036</v>
      </c>
      <c r="D165" s="146"/>
      <c r="E165" s="298" t="s">
        <v>1558</v>
      </c>
      <c r="F165" s="146" t="s">
        <v>2366</v>
      </c>
      <c r="G165" s="146" t="s">
        <v>2367</v>
      </c>
      <c r="H165" s="146"/>
      <c r="I165" s="146"/>
      <c r="J165" s="146"/>
      <c r="K165" s="146"/>
      <c r="L165" s="146"/>
      <c r="M165" s="146"/>
      <c r="N165" s="146"/>
      <c r="O165" s="146"/>
      <c r="P165" s="288">
        <f t="shared" si="8"/>
        <v>0</v>
      </c>
      <c r="Q165" s="146"/>
      <c r="R165" s="146"/>
      <c r="S165" s="146"/>
      <c r="T165" s="146"/>
      <c r="U165" s="146"/>
      <c r="V165" s="146"/>
      <c r="W165" s="146">
        <v>1</v>
      </c>
      <c r="X165" s="304">
        <v>43193</v>
      </c>
      <c r="Y165" s="273">
        <f t="shared" si="9"/>
        <v>1</v>
      </c>
      <c r="Z165" s="146"/>
      <c r="AA165" s="146"/>
      <c r="AB165" s="146"/>
      <c r="AC165" s="146"/>
      <c r="AD165" s="146"/>
      <c r="AE165" s="146"/>
      <c r="AF165" s="146"/>
      <c r="AG165" s="146"/>
      <c r="AH165" s="273">
        <f t="shared" si="10"/>
        <v>0</v>
      </c>
      <c r="AI165" s="146"/>
      <c r="AJ165" s="146" t="s">
        <v>2371</v>
      </c>
      <c r="AK165" s="146"/>
      <c r="AL165" s="146"/>
      <c r="AM165" s="146"/>
      <c r="AN165" s="146"/>
      <c r="AO165" s="146"/>
      <c r="AP165" s="146"/>
      <c r="AQ165" s="146"/>
      <c r="AR165" s="146"/>
      <c r="AS165" s="146"/>
    </row>
    <row r="166" spans="1:45" s="222" customFormat="1" ht="14.4" x14ac:dyDescent="0.3">
      <c r="A166" s="146"/>
      <c r="B166" s="296">
        <v>22648009</v>
      </c>
      <c r="C166" s="297" t="s">
        <v>2037</v>
      </c>
      <c r="D166" s="146"/>
      <c r="E166" s="298" t="s">
        <v>1559</v>
      </c>
      <c r="F166" s="146" t="s">
        <v>2366</v>
      </c>
      <c r="G166" s="146" t="s">
        <v>2367</v>
      </c>
      <c r="H166" s="146"/>
      <c r="I166" s="146"/>
      <c r="J166" s="146"/>
      <c r="K166" s="146"/>
      <c r="L166" s="146"/>
      <c r="M166" s="146"/>
      <c r="N166" s="146"/>
      <c r="O166" s="146"/>
      <c r="P166" s="288">
        <f t="shared" si="8"/>
        <v>0</v>
      </c>
      <c r="Q166" s="146"/>
      <c r="R166" s="146"/>
      <c r="S166" s="146"/>
      <c r="T166" s="146"/>
      <c r="U166" s="146"/>
      <c r="V166" s="146"/>
      <c r="W166" s="146">
        <v>1</v>
      </c>
      <c r="X166" s="304">
        <v>43194</v>
      </c>
      <c r="Y166" s="273">
        <f t="shared" si="9"/>
        <v>1</v>
      </c>
      <c r="Z166" s="146"/>
      <c r="AA166" s="146"/>
      <c r="AB166" s="146"/>
      <c r="AC166" s="146"/>
      <c r="AD166" s="146"/>
      <c r="AE166" s="146"/>
      <c r="AF166" s="146"/>
      <c r="AG166" s="146"/>
      <c r="AH166" s="273">
        <f t="shared" si="10"/>
        <v>0</v>
      </c>
      <c r="AI166" s="146"/>
      <c r="AJ166" s="146" t="s">
        <v>2371</v>
      </c>
      <c r="AK166" s="146"/>
      <c r="AL166" s="146"/>
      <c r="AM166" s="146"/>
      <c r="AN166" s="146"/>
      <c r="AO166" s="146"/>
      <c r="AP166" s="146"/>
      <c r="AQ166" s="146"/>
      <c r="AR166" s="146"/>
      <c r="AS166" s="146"/>
    </row>
    <row r="167" spans="1:45" s="222" customFormat="1" ht="14.4" x14ac:dyDescent="0.3">
      <c r="A167" s="146"/>
      <c r="B167" s="296">
        <v>22648010</v>
      </c>
      <c r="C167" s="297" t="s">
        <v>2038</v>
      </c>
      <c r="D167" s="146"/>
      <c r="E167" s="298" t="s">
        <v>1560</v>
      </c>
      <c r="F167" s="146" t="s">
        <v>2366</v>
      </c>
      <c r="G167" s="146" t="s">
        <v>2367</v>
      </c>
      <c r="H167" s="146"/>
      <c r="I167" s="146"/>
      <c r="J167" s="146"/>
      <c r="K167" s="146"/>
      <c r="L167" s="146"/>
      <c r="M167" s="146"/>
      <c r="N167" s="146"/>
      <c r="O167" s="146"/>
      <c r="P167" s="288">
        <f t="shared" si="8"/>
        <v>0</v>
      </c>
      <c r="Q167" s="146"/>
      <c r="R167" s="146"/>
      <c r="S167" s="146"/>
      <c r="T167" s="146"/>
      <c r="U167" s="146"/>
      <c r="V167" s="146"/>
      <c r="W167" s="146">
        <v>1</v>
      </c>
      <c r="X167" s="304">
        <v>43194</v>
      </c>
      <c r="Y167" s="273">
        <f t="shared" si="9"/>
        <v>1</v>
      </c>
      <c r="Z167" s="146"/>
      <c r="AA167" s="146"/>
      <c r="AB167" s="146"/>
      <c r="AC167" s="146"/>
      <c r="AD167" s="146"/>
      <c r="AE167" s="146"/>
      <c r="AF167" s="146"/>
      <c r="AG167" s="146"/>
      <c r="AH167" s="273">
        <f t="shared" si="10"/>
        <v>0</v>
      </c>
      <c r="AI167" s="146"/>
      <c r="AJ167" s="146" t="s">
        <v>2371</v>
      </c>
      <c r="AK167" s="146"/>
      <c r="AL167" s="146"/>
      <c r="AM167" s="146"/>
      <c r="AN167" s="146"/>
      <c r="AO167" s="146"/>
      <c r="AP167" s="146"/>
      <c r="AQ167" s="146"/>
      <c r="AR167" s="146"/>
      <c r="AS167" s="146"/>
    </row>
    <row r="168" spans="1:45" s="222" customFormat="1" ht="14.4" x14ac:dyDescent="0.3">
      <c r="A168" s="146"/>
      <c r="B168" s="296">
        <v>22648011</v>
      </c>
      <c r="C168" s="297" t="s">
        <v>2039</v>
      </c>
      <c r="D168" s="146"/>
      <c r="E168" s="298" t="s">
        <v>1561</v>
      </c>
      <c r="F168" s="146" t="s">
        <v>2366</v>
      </c>
      <c r="G168" s="146" t="s">
        <v>2367</v>
      </c>
      <c r="H168" s="146"/>
      <c r="I168" s="146"/>
      <c r="J168" s="146"/>
      <c r="K168" s="146"/>
      <c r="L168" s="146"/>
      <c r="M168" s="146"/>
      <c r="N168" s="146"/>
      <c r="O168" s="146"/>
      <c r="P168" s="288">
        <f t="shared" si="8"/>
        <v>0</v>
      </c>
      <c r="Q168" s="146"/>
      <c r="R168" s="146"/>
      <c r="S168" s="146"/>
      <c r="T168" s="146"/>
      <c r="U168" s="146"/>
      <c r="V168" s="146"/>
      <c r="W168" s="146">
        <v>1</v>
      </c>
      <c r="X168" s="304">
        <v>43194</v>
      </c>
      <c r="Y168" s="273">
        <f t="shared" si="9"/>
        <v>1</v>
      </c>
      <c r="Z168" s="146"/>
      <c r="AA168" s="146"/>
      <c r="AB168" s="146"/>
      <c r="AC168" s="146"/>
      <c r="AD168" s="146"/>
      <c r="AE168" s="146"/>
      <c r="AF168" s="146"/>
      <c r="AG168" s="146"/>
      <c r="AH168" s="273">
        <f t="shared" si="10"/>
        <v>0</v>
      </c>
      <c r="AI168" s="146"/>
      <c r="AJ168" s="146" t="s">
        <v>2371</v>
      </c>
      <c r="AK168" s="146"/>
      <c r="AL168" s="146"/>
      <c r="AM168" s="146"/>
      <c r="AN168" s="146"/>
      <c r="AO168" s="146"/>
      <c r="AP168" s="146"/>
      <c r="AQ168" s="146"/>
      <c r="AR168" s="146"/>
      <c r="AS168" s="146"/>
    </row>
    <row r="169" spans="1:45" s="222" customFormat="1" ht="14.4" x14ac:dyDescent="0.3">
      <c r="A169" s="146"/>
      <c r="B169" s="296">
        <v>22647036</v>
      </c>
      <c r="C169" s="297" t="s">
        <v>2040</v>
      </c>
      <c r="D169" s="146"/>
      <c r="E169" s="298" t="s">
        <v>1562</v>
      </c>
      <c r="F169" s="146" t="s">
        <v>2366</v>
      </c>
      <c r="G169" s="146" t="s">
        <v>2367</v>
      </c>
      <c r="H169" s="146"/>
      <c r="I169" s="146"/>
      <c r="J169" s="146"/>
      <c r="K169" s="146"/>
      <c r="L169" s="146"/>
      <c r="M169" s="146"/>
      <c r="N169" s="146"/>
      <c r="O169" s="146"/>
      <c r="P169" s="288">
        <f t="shared" si="8"/>
        <v>0</v>
      </c>
      <c r="Q169" s="146"/>
      <c r="R169" s="146"/>
      <c r="S169" s="146"/>
      <c r="T169" s="146"/>
      <c r="U169" s="146"/>
      <c r="V169" s="146"/>
      <c r="W169" s="146">
        <v>1</v>
      </c>
      <c r="X169" s="304">
        <v>43195</v>
      </c>
      <c r="Y169" s="273">
        <f t="shared" si="9"/>
        <v>1</v>
      </c>
      <c r="Z169" s="146"/>
      <c r="AA169" s="146"/>
      <c r="AB169" s="146"/>
      <c r="AC169" s="146"/>
      <c r="AD169" s="146"/>
      <c r="AE169" s="146"/>
      <c r="AF169" s="146"/>
      <c r="AG169" s="146"/>
      <c r="AH169" s="273">
        <f t="shared" si="10"/>
        <v>0</v>
      </c>
      <c r="AI169" s="146"/>
      <c r="AJ169" s="146" t="s">
        <v>2371</v>
      </c>
      <c r="AK169" s="146"/>
      <c r="AL169" s="146"/>
      <c r="AM169" s="146"/>
      <c r="AN169" s="146"/>
      <c r="AO169" s="146"/>
      <c r="AP169" s="146"/>
      <c r="AQ169" s="146"/>
      <c r="AR169" s="146"/>
      <c r="AS169" s="146"/>
    </row>
    <row r="170" spans="1:45" s="222" customFormat="1" ht="14.4" x14ac:dyDescent="0.3">
      <c r="A170" s="146"/>
      <c r="B170" s="296">
        <v>22647035</v>
      </c>
      <c r="C170" s="297" t="s">
        <v>2041</v>
      </c>
      <c r="D170" s="146"/>
      <c r="E170" s="298" t="s">
        <v>1563</v>
      </c>
      <c r="F170" s="146" t="s">
        <v>2366</v>
      </c>
      <c r="G170" s="146" t="s">
        <v>2367</v>
      </c>
      <c r="H170" s="146"/>
      <c r="I170" s="146"/>
      <c r="J170" s="146"/>
      <c r="K170" s="146"/>
      <c r="L170" s="146"/>
      <c r="M170" s="146"/>
      <c r="N170" s="146"/>
      <c r="O170" s="146"/>
      <c r="P170" s="288">
        <f t="shared" si="8"/>
        <v>0</v>
      </c>
      <c r="Q170" s="146"/>
      <c r="R170" s="146"/>
      <c r="S170" s="146"/>
      <c r="T170" s="146"/>
      <c r="U170" s="146"/>
      <c r="V170" s="146"/>
      <c r="W170" s="146">
        <v>1</v>
      </c>
      <c r="X170" s="304">
        <v>43195</v>
      </c>
      <c r="Y170" s="273">
        <f t="shared" si="9"/>
        <v>1</v>
      </c>
      <c r="Z170" s="146"/>
      <c r="AA170" s="146"/>
      <c r="AB170" s="146"/>
      <c r="AC170" s="146"/>
      <c r="AD170" s="146"/>
      <c r="AE170" s="146"/>
      <c r="AF170" s="146"/>
      <c r="AG170" s="146"/>
      <c r="AH170" s="273">
        <f t="shared" si="10"/>
        <v>0</v>
      </c>
      <c r="AI170" s="146"/>
      <c r="AJ170" s="146" t="s">
        <v>2371</v>
      </c>
      <c r="AK170" s="146"/>
      <c r="AL170" s="146"/>
      <c r="AM170" s="146"/>
      <c r="AN170" s="146"/>
      <c r="AO170" s="146"/>
      <c r="AP170" s="146"/>
      <c r="AQ170" s="146"/>
      <c r="AR170" s="146"/>
      <c r="AS170" s="146"/>
    </row>
    <row r="171" spans="1:45" s="222" customFormat="1" ht="14.4" x14ac:dyDescent="0.3">
      <c r="A171" s="146"/>
      <c r="B171" s="296">
        <v>22648073</v>
      </c>
      <c r="C171" s="297" t="s">
        <v>2042</v>
      </c>
      <c r="D171" s="146"/>
      <c r="E171" s="298" t="s">
        <v>1564</v>
      </c>
      <c r="F171" s="146" t="s">
        <v>2366</v>
      </c>
      <c r="G171" s="146" t="s">
        <v>2367</v>
      </c>
      <c r="H171" s="146"/>
      <c r="I171" s="146"/>
      <c r="J171" s="146"/>
      <c r="K171" s="146"/>
      <c r="L171" s="146"/>
      <c r="M171" s="146"/>
      <c r="N171" s="146"/>
      <c r="O171" s="146"/>
      <c r="P171" s="288">
        <f t="shared" si="8"/>
        <v>0</v>
      </c>
      <c r="Q171" s="146"/>
      <c r="R171" s="146"/>
      <c r="S171" s="146"/>
      <c r="T171" s="146"/>
      <c r="U171" s="146"/>
      <c r="V171" s="146"/>
      <c r="W171" s="146">
        <v>1</v>
      </c>
      <c r="X171" s="304">
        <v>43202</v>
      </c>
      <c r="Y171" s="273">
        <f t="shared" si="9"/>
        <v>1</v>
      </c>
      <c r="Z171" s="146"/>
      <c r="AA171" s="146"/>
      <c r="AB171" s="146"/>
      <c r="AC171" s="146"/>
      <c r="AD171" s="146"/>
      <c r="AE171" s="146"/>
      <c r="AF171" s="146"/>
      <c r="AG171" s="146"/>
      <c r="AH171" s="273">
        <f t="shared" si="10"/>
        <v>0</v>
      </c>
      <c r="AI171" s="146"/>
      <c r="AJ171" s="146" t="s">
        <v>2371</v>
      </c>
      <c r="AK171" s="146"/>
      <c r="AL171" s="146"/>
      <c r="AM171" s="146"/>
      <c r="AN171" s="146"/>
      <c r="AO171" s="146"/>
      <c r="AP171" s="146"/>
      <c r="AQ171" s="146"/>
      <c r="AR171" s="146"/>
      <c r="AS171" s="146"/>
    </row>
    <row r="172" spans="1:45" s="222" customFormat="1" ht="14.4" x14ac:dyDescent="0.3">
      <c r="A172" s="146"/>
      <c r="B172" s="296">
        <v>22648071</v>
      </c>
      <c r="C172" s="297" t="s">
        <v>2043</v>
      </c>
      <c r="D172" s="146"/>
      <c r="E172" s="298" t="s">
        <v>1565</v>
      </c>
      <c r="F172" s="146" t="s">
        <v>2366</v>
      </c>
      <c r="G172" s="146" t="s">
        <v>2367</v>
      </c>
      <c r="H172" s="146"/>
      <c r="I172" s="146"/>
      <c r="J172" s="146"/>
      <c r="K172" s="146"/>
      <c r="L172" s="146"/>
      <c r="M172" s="146"/>
      <c r="N172" s="146"/>
      <c r="O172" s="146"/>
      <c r="P172" s="288">
        <f t="shared" si="8"/>
        <v>0</v>
      </c>
      <c r="Q172" s="146"/>
      <c r="R172" s="146"/>
      <c r="S172" s="146"/>
      <c r="T172" s="146"/>
      <c r="U172" s="146"/>
      <c r="V172" s="146"/>
      <c r="W172" s="146">
        <v>1</v>
      </c>
      <c r="X172" s="304">
        <v>43202</v>
      </c>
      <c r="Y172" s="273">
        <f t="shared" si="9"/>
        <v>1</v>
      </c>
      <c r="Z172" s="146"/>
      <c r="AA172" s="146"/>
      <c r="AB172" s="146"/>
      <c r="AC172" s="146"/>
      <c r="AD172" s="146"/>
      <c r="AE172" s="146"/>
      <c r="AF172" s="146"/>
      <c r="AG172" s="146"/>
      <c r="AH172" s="273">
        <f t="shared" si="10"/>
        <v>0</v>
      </c>
      <c r="AI172" s="146"/>
      <c r="AJ172" s="146" t="s">
        <v>2371</v>
      </c>
      <c r="AK172" s="146"/>
      <c r="AL172" s="146"/>
      <c r="AM172" s="146"/>
      <c r="AN172" s="146"/>
      <c r="AO172" s="146"/>
      <c r="AP172" s="146"/>
      <c r="AQ172" s="146"/>
      <c r="AR172" s="146"/>
      <c r="AS172" s="146"/>
    </row>
    <row r="173" spans="1:45" s="222" customFormat="1" ht="14.4" x14ac:dyDescent="0.3">
      <c r="A173" s="146"/>
      <c r="B173" s="296">
        <v>22648072</v>
      </c>
      <c r="C173" s="297" t="s">
        <v>2044</v>
      </c>
      <c r="D173" s="146"/>
      <c r="E173" s="298" t="s">
        <v>1566</v>
      </c>
      <c r="F173" s="146" t="s">
        <v>2366</v>
      </c>
      <c r="G173" s="146" t="s">
        <v>2367</v>
      </c>
      <c r="H173" s="146"/>
      <c r="I173" s="146"/>
      <c r="J173" s="146"/>
      <c r="K173" s="146"/>
      <c r="L173" s="146"/>
      <c r="M173" s="146"/>
      <c r="N173" s="146"/>
      <c r="O173" s="146"/>
      <c r="P173" s="288">
        <f t="shared" si="8"/>
        <v>0</v>
      </c>
      <c r="Q173" s="146"/>
      <c r="R173" s="146"/>
      <c r="S173" s="146"/>
      <c r="T173" s="146"/>
      <c r="U173" s="146"/>
      <c r="V173" s="146"/>
      <c r="W173" s="146">
        <v>1</v>
      </c>
      <c r="X173" s="304">
        <v>43202</v>
      </c>
      <c r="Y173" s="273">
        <f t="shared" si="9"/>
        <v>1</v>
      </c>
      <c r="Z173" s="146"/>
      <c r="AA173" s="146"/>
      <c r="AB173" s="146"/>
      <c r="AC173" s="146"/>
      <c r="AD173" s="146"/>
      <c r="AE173" s="146"/>
      <c r="AF173" s="146"/>
      <c r="AG173" s="146"/>
      <c r="AH173" s="273">
        <f t="shared" si="10"/>
        <v>0</v>
      </c>
      <c r="AI173" s="146"/>
      <c r="AJ173" s="146" t="s">
        <v>2371</v>
      </c>
      <c r="AK173" s="146"/>
      <c r="AL173" s="146"/>
      <c r="AM173" s="146"/>
      <c r="AN173" s="146"/>
      <c r="AO173" s="146"/>
      <c r="AP173" s="146"/>
      <c r="AQ173" s="146"/>
      <c r="AR173" s="146"/>
      <c r="AS173" s="146"/>
    </row>
    <row r="174" spans="1:45" s="222" customFormat="1" ht="14.4" x14ac:dyDescent="0.3">
      <c r="A174" s="146"/>
      <c r="B174" s="296">
        <v>22643004</v>
      </c>
      <c r="C174" s="297" t="s">
        <v>2045</v>
      </c>
      <c r="D174" s="146"/>
      <c r="E174" s="298" t="s">
        <v>1567</v>
      </c>
      <c r="F174" s="146" t="s">
        <v>2366</v>
      </c>
      <c r="G174" s="146" t="s">
        <v>2367</v>
      </c>
      <c r="H174" s="146"/>
      <c r="I174" s="146"/>
      <c r="J174" s="146"/>
      <c r="K174" s="146"/>
      <c r="L174" s="146"/>
      <c r="M174" s="146"/>
      <c r="N174" s="146"/>
      <c r="O174" s="146"/>
      <c r="P174" s="288">
        <f t="shared" si="8"/>
        <v>0</v>
      </c>
      <c r="Q174" s="146"/>
      <c r="R174" s="146"/>
      <c r="S174" s="146"/>
      <c r="T174" s="146"/>
      <c r="U174" s="146"/>
      <c r="V174" s="146"/>
      <c r="W174" s="146">
        <v>1</v>
      </c>
      <c r="X174" s="304">
        <v>43208</v>
      </c>
      <c r="Y174" s="273">
        <f t="shared" si="9"/>
        <v>1</v>
      </c>
      <c r="Z174" s="146"/>
      <c r="AA174" s="146"/>
      <c r="AB174" s="146"/>
      <c r="AC174" s="146"/>
      <c r="AD174" s="146"/>
      <c r="AE174" s="146"/>
      <c r="AF174" s="146"/>
      <c r="AG174" s="146"/>
      <c r="AH174" s="273">
        <f t="shared" si="10"/>
        <v>0</v>
      </c>
      <c r="AI174" s="146"/>
      <c r="AJ174" s="146" t="s">
        <v>2371</v>
      </c>
      <c r="AK174" s="146"/>
      <c r="AL174" s="146"/>
      <c r="AM174" s="146"/>
      <c r="AN174" s="146"/>
      <c r="AO174" s="146"/>
      <c r="AP174" s="146"/>
      <c r="AQ174" s="146"/>
      <c r="AR174" s="146"/>
      <c r="AS174" s="146"/>
    </row>
    <row r="175" spans="1:45" s="222" customFormat="1" ht="14.4" x14ac:dyDescent="0.3">
      <c r="A175" s="146"/>
      <c r="B175" s="296">
        <v>22643044</v>
      </c>
      <c r="C175" s="297" t="s">
        <v>2046</v>
      </c>
      <c r="D175" s="146"/>
      <c r="E175" s="298" t="s">
        <v>1568</v>
      </c>
      <c r="F175" s="146" t="s">
        <v>2366</v>
      </c>
      <c r="G175" s="146" t="s">
        <v>2367</v>
      </c>
      <c r="H175" s="146"/>
      <c r="I175" s="146"/>
      <c r="J175" s="146"/>
      <c r="K175" s="146"/>
      <c r="L175" s="146"/>
      <c r="M175" s="146"/>
      <c r="N175" s="146"/>
      <c r="O175" s="146"/>
      <c r="P175" s="288">
        <f t="shared" si="8"/>
        <v>0</v>
      </c>
      <c r="Q175" s="146"/>
      <c r="R175" s="146"/>
      <c r="S175" s="146"/>
      <c r="T175" s="146"/>
      <c r="U175" s="146"/>
      <c r="V175" s="146"/>
      <c r="W175" s="146">
        <v>1</v>
      </c>
      <c r="X175" s="304">
        <v>43208</v>
      </c>
      <c r="Y175" s="273">
        <f t="shared" si="9"/>
        <v>1</v>
      </c>
      <c r="Z175" s="146"/>
      <c r="AA175" s="146"/>
      <c r="AB175" s="146"/>
      <c r="AC175" s="146"/>
      <c r="AD175" s="146"/>
      <c r="AE175" s="146"/>
      <c r="AF175" s="146"/>
      <c r="AG175" s="146"/>
      <c r="AH175" s="273">
        <f t="shared" si="10"/>
        <v>0</v>
      </c>
      <c r="AI175" s="146"/>
      <c r="AJ175" s="146" t="s">
        <v>2371</v>
      </c>
      <c r="AK175" s="146"/>
      <c r="AL175" s="146"/>
      <c r="AM175" s="146"/>
      <c r="AN175" s="146"/>
      <c r="AO175" s="146"/>
      <c r="AP175" s="146"/>
      <c r="AQ175" s="146"/>
      <c r="AR175" s="146"/>
      <c r="AS175" s="146"/>
    </row>
    <row r="176" spans="1:45" s="222" customFormat="1" ht="14.4" x14ac:dyDescent="0.3">
      <c r="A176" s="146"/>
      <c r="B176" s="296">
        <v>22643063</v>
      </c>
      <c r="C176" s="297" t="s">
        <v>2047</v>
      </c>
      <c r="D176" s="146"/>
      <c r="E176" s="298" t="s">
        <v>1569</v>
      </c>
      <c r="F176" s="146" t="s">
        <v>2366</v>
      </c>
      <c r="G176" s="146" t="s">
        <v>2367</v>
      </c>
      <c r="H176" s="146"/>
      <c r="I176" s="146"/>
      <c r="J176" s="146"/>
      <c r="K176" s="146"/>
      <c r="L176" s="146"/>
      <c r="M176" s="146"/>
      <c r="N176" s="146"/>
      <c r="O176" s="146"/>
      <c r="P176" s="288">
        <f t="shared" si="8"/>
        <v>0</v>
      </c>
      <c r="Q176" s="146"/>
      <c r="R176" s="146"/>
      <c r="S176" s="146"/>
      <c r="T176" s="146"/>
      <c r="U176" s="146"/>
      <c r="V176" s="146"/>
      <c r="W176" s="146">
        <v>1</v>
      </c>
      <c r="X176" s="304">
        <v>43208</v>
      </c>
      <c r="Y176" s="273">
        <f t="shared" si="9"/>
        <v>1</v>
      </c>
      <c r="Z176" s="146"/>
      <c r="AA176" s="146"/>
      <c r="AB176" s="146"/>
      <c r="AC176" s="146"/>
      <c r="AD176" s="146"/>
      <c r="AE176" s="146"/>
      <c r="AF176" s="146"/>
      <c r="AG176" s="146"/>
      <c r="AH176" s="273">
        <f t="shared" si="10"/>
        <v>0</v>
      </c>
      <c r="AI176" s="146"/>
      <c r="AJ176" s="146" t="s">
        <v>2371</v>
      </c>
      <c r="AK176" s="146"/>
      <c r="AL176" s="146"/>
      <c r="AM176" s="146"/>
      <c r="AN176" s="146"/>
      <c r="AO176" s="146"/>
      <c r="AP176" s="146"/>
      <c r="AQ176" s="146"/>
      <c r="AR176" s="146"/>
      <c r="AS176" s="146"/>
    </row>
    <row r="177" spans="1:45" s="222" customFormat="1" ht="14.4" x14ac:dyDescent="0.3">
      <c r="A177" s="146"/>
      <c r="B177" s="296">
        <v>22460016</v>
      </c>
      <c r="C177" s="297" t="s">
        <v>2048</v>
      </c>
      <c r="D177" s="146"/>
      <c r="E177" s="298" t="s">
        <v>1570</v>
      </c>
      <c r="F177" s="146" t="s">
        <v>2366</v>
      </c>
      <c r="G177" s="146" t="s">
        <v>2367</v>
      </c>
      <c r="H177" s="146"/>
      <c r="I177" s="146"/>
      <c r="J177" s="146"/>
      <c r="K177" s="146"/>
      <c r="L177" s="146"/>
      <c r="M177" s="146"/>
      <c r="N177" s="146"/>
      <c r="O177" s="146"/>
      <c r="P177" s="288">
        <f t="shared" si="8"/>
        <v>0</v>
      </c>
      <c r="Q177" s="146"/>
      <c r="R177" s="146"/>
      <c r="S177" s="146"/>
      <c r="T177" s="146"/>
      <c r="U177" s="146"/>
      <c r="V177" s="146"/>
      <c r="W177" s="146">
        <v>1</v>
      </c>
      <c r="X177" s="304">
        <v>43207</v>
      </c>
      <c r="Y177" s="273">
        <f t="shared" si="9"/>
        <v>1</v>
      </c>
      <c r="Z177" s="146"/>
      <c r="AA177" s="146"/>
      <c r="AB177" s="146"/>
      <c r="AC177" s="146"/>
      <c r="AD177" s="146"/>
      <c r="AE177" s="146"/>
      <c r="AF177" s="146"/>
      <c r="AG177" s="146"/>
      <c r="AH177" s="273">
        <f t="shared" si="10"/>
        <v>0</v>
      </c>
      <c r="AI177" s="146"/>
      <c r="AJ177" s="146" t="s">
        <v>2371</v>
      </c>
      <c r="AK177" s="146"/>
      <c r="AL177" s="146"/>
      <c r="AM177" s="146"/>
      <c r="AN177" s="146"/>
      <c r="AO177" s="146"/>
      <c r="AP177" s="146"/>
      <c r="AQ177" s="146"/>
      <c r="AR177" s="146"/>
      <c r="AS177" s="146"/>
    </row>
    <row r="178" spans="1:45" s="222" customFormat="1" ht="14.4" x14ac:dyDescent="0.3">
      <c r="A178" s="146"/>
      <c r="B178" s="296">
        <v>22460017</v>
      </c>
      <c r="C178" s="297" t="s">
        <v>2049</v>
      </c>
      <c r="D178" s="146"/>
      <c r="E178" s="298" t="s">
        <v>1571</v>
      </c>
      <c r="F178" s="146" t="s">
        <v>2366</v>
      </c>
      <c r="G178" s="146" t="s">
        <v>2367</v>
      </c>
      <c r="H178" s="146"/>
      <c r="I178" s="146"/>
      <c r="J178" s="146"/>
      <c r="K178" s="146"/>
      <c r="L178" s="146"/>
      <c r="M178" s="146"/>
      <c r="N178" s="146"/>
      <c r="O178" s="146"/>
      <c r="P178" s="288">
        <f t="shared" si="8"/>
        <v>0</v>
      </c>
      <c r="Q178" s="146"/>
      <c r="R178" s="146"/>
      <c r="S178" s="146"/>
      <c r="T178" s="146"/>
      <c r="U178" s="146"/>
      <c r="V178" s="146"/>
      <c r="W178" s="146">
        <v>1</v>
      </c>
      <c r="X178" s="304">
        <v>43207</v>
      </c>
      <c r="Y178" s="273">
        <f t="shared" si="9"/>
        <v>1</v>
      </c>
      <c r="Z178" s="146"/>
      <c r="AA178" s="146"/>
      <c r="AB178" s="146"/>
      <c r="AC178" s="146"/>
      <c r="AD178" s="146"/>
      <c r="AE178" s="146"/>
      <c r="AF178" s="146"/>
      <c r="AG178" s="146"/>
      <c r="AH178" s="273">
        <f t="shared" si="10"/>
        <v>0</v>
      </c>
      <c r="AI178" s="146"/>
      <c r="AJ178" s="146" t="s">
        <v>2371</v>
      </c>
      <c r="AK178" s="146"/>
      <c r="AL178" s="146"/>
      <c r="AM178" s="146"/>
      <c r="AN178" s="146"/>
      <c r="AO178" s="146"/>
      <c r="AP178" s="146"/>
      <c r="AQ178" s="146"/>
      <c r="AR178" s="146"/>
      <c r="AS178" s="146"/>
    </row>
    <row r="179" spans="1:45" s="222" customFormat="1" ht="14.4" x14ac:dyDescent="0.3">
      <c r="A179" s="146"/>
      <c r="B179" s="296">
        <v>22460030</v>
      </c>
      <c r="C179" s="297" t="s">
        <v>2050</v>
      </c>
      <c r="D179" s="146"/>
      <c r="E179" s="298" t="s">
        <v>1572</v>
      </c>
      <c r="F179" s="146" t="s">
        <v>2366</v>
      </c>
      <c r="G179" s="146" t="s">
        <v>2367</v>
      </c>
      <c r="H179" s="146"/>
      <c r="I179" s="146"/>
      <c r="J179" s="146"/>
      <c r="K179" s="146"/>
      <c r="L179" s="146"/>
      <c r="M179" s="146"/>
      <c r="N179" s="146"/>
      <c r="O179" s="146"/>
      <c r="P179" s="288">
        <f t="shared" si="8"/>
        <v>0</v>
      </c>
      <c r="Q179" s="146"/>
      <c r="R179" s="146"/>
      <c r="S179" s="146"/>
      <c r="T179" s="146"/>
      <c r="U179" s="146"/>
      <c r="V179" s="146"/>
      <c r="W179" s="146">
        <v>1</v>
      </c>
      <c r="X179" s="304">
        <v>43207</v>
      </c>
      <c r="Y179" s="273">
        <f t="shared" si="9"/>
        <v>1</v>
      </c>
      <c r="Z179" s="146"/>
      <c r="AA179" s="146"/>
      <c r="AB179" s="146"/>
      <c r="AC179" s="146"/>
      <c r="AD179" s="146"/>
      <c r="AE179" s="146"/>
      <c r="AF179" s="146"/>
      <c r="AG179" s="146"/>
      <c r="AH179" s="273">
        <f t="shared" si="10"/>
        <v>0</v>
      </c>
      <c r="AI179" s="146"/>
      <c r="AJ179" s="146" t="s">
        <v>2371</v>
      </c>
      <c r="AK179" s="146"/>
      <c r="AL179" s="146"/>
      <c r="AM179" s="146"/>
      <c r="AN179" s="146"/>
      <c r="AO179" s="146"/>
      <c r="AP179" s="146"/>
      <c r="AQ179" s="146"/>
      <c r="AR179" s="146"/>
      <c r="AS179" s="146"/>
    </row>
    <row r="180" spans="1:45" s="222" customFormat="1" ht="14.4" x14ac:dyDescent="0.3">
      <c r="A180" s="146"/>
      <c r="B180" s="296">
        <v>22460031</v>
      </c>
      <c r="C180" s="297" t="s">
        <v>2051</v>
      </c>
      <c r="D180" s="146"/>
      <c r="E180" s="298" t="s">
        <v>1573</v>
      </c>
      <c r="F180" s="146" t="s">
        <v>2366</v>
      </c>
      <c r="G180" s="146" t="s">
        <v>2367</v>
      </c>
      <c r="H180" s="146"/>
      <c r="I180" s="146"/>
      <c r="J180" s="146"/>
      <c r="K180" s="146"/>
      <c r="L180" s="146"/>
      <c r="M180" s="146"/>
      <c r="N180" s="146"/>
      <c r="O180" s="146"/>
      <c r="P180" s="288">
        <f t="shared" si="8"/>
        <v>0</v>
      </c>
      <c r="Q180" s="146"/>
      <c r="R180" s="146"/>
      <c r="S180" s="146"/>
      <c r="T180" s="146"/>
      <c r="U180" s="146"/>
      <c r="V180" s="146"/>
      <c r="W180" s="146">
        <v>1</v>
      </c>
      <c r="X180" s="304">
        <v>43207</v>
      </c>
      <c r="Y180" s="273">
        <f t="shared" si="9"/>
        <v>1</v>
      </c>
      <c r="Z180" s="146"/>
      <c r="AA180" s="146"/>
      <c r="AB180" s="146"/>
      <c r="AC180" s="146"/>
      <c r="AD180" s="146"/>
      <c r="AE180" s="146"/>
      <c r="AF180" s="146"/>
      <c r="AG180" s="146"/>
      <c r="AH180" s="273">
        <f t="shared" si="10"/>
        <v>0</v>
      </c>
      <c r="AI180" s="146"/>
      <c r="AJ180" s="146" t="s">
        <v>2371</v>
      </c>
      <c r="AK180" s="146"/>
      <c r="AL180" s="146"/>
      <c r="AM180" s="146"/>
      <c r="AN180" s="146"/>
      <c r="AO180" s="146"/>
      <c r="AP180" s="146"/>
      <c r="AQ180" s="146"/>
      <c r="AR180" s="146"/>
      <c r="AS180" s="146"/>
    </row>
    <row r="181" spans="1:45" s="222" customFormat="1" ht="14.4" x14ac:dyDescent="0.3">
      <c r="A181" s="146"/>
      <c r="B181" s="296">
        <v>22647009</v>
      </c>
      <c r="C181" s="297" t="s">
        <v>2052</v>
      </c>
      <c r="D181" s="146"/>
      <c r="E181" s="298" t="s">
        <v>1574</v>
      </c>
      <c r="F181" s="146" t="s">
        <v>2366</v>
      </c>
      <c r="G181" s="146" t="s">
        <v>2367</v>
      </c>
      <c r="H181" s="146"/>
      <c r="I181" s="146"/>
      <c r="J181" s="146"/>
      <c r="K181" s="146"/>
      <c r="L181" s="146"/>
      <c r="M181" s="146"/>
      <c r="N181" s="146"/>
      <c r="O181" s="146"/>
      <c r="P181" s="288">
        <f t="shared" si="8"/>
        <v>0</v>
      </c>
      <c r="Q181" s="146"/>
      <c r="R181" s="146"/>
      <c r="S181" s="146"/>
      <c r="T181" s="146"/>
      <c r="U181" s="146"/>
      <c r="V181" s="146"/>
      <c r="W181" s="146">
        <v>1</v>
      </c>
      <c r="X181" s="304">
        <v>43214</v>
      </c>
      <c r="Y181" s="273">
        <f t="shared" si="9"/>
        <v>1</v>
      </c>
      <c r="Z181" s="146"/>
      <c r="AA181" s="146"/>
      <c r="AB181" s="146"/>
      <c r="AC181" s="146"/>
      <c r="AD181" s="146"/>
      <c r="AE181" s="146"/>
      <c r="AF181" s="146"/>
      <c r="AG181" s="146"/>
      <c r="AH181" s="273">
        <f t="shared" si="10"/>
        <v>0</v>
      </c>
      <c r="AI181" s="146"/>
      <c r="AJ181" s="146" t="s">
        <v>2371</v>
      </c>
      <c r="AK181" s="146"/>
      <c r="AL181" s="146"/>
      <c r="AM181" s="146"/>
      <c r="AN181" s="146"/>
      <c r="AO181" s="146"/>
      <c r="AP181" s="146"/>
      <c r="AQ181" s="146"/>
      <c r="AR181" s="146"/>
      <c r="AS181" s="146"/>
    </row>
    <row r="182" spans="1:45" s="222" customFormat="1" ht="14.4" x14ac:dyDescent="0.3">
      <c r="A182" s="146"/>
      <c r="B182" s="296">
        <v>22647008</v>
      </c>
      <c r="C182" s="297" t="s">
        <v>2053</v>
      </c>
      <c r="D182" s="146"/>
      <c r="E182" s="298" t="s">
        <v>1575</v>
      </c>
      <c r="F182" s="146" t="s">
        <v>2366</v>
      </c>
      <c r="G182" s="146" t="s">
        <v>2367</v>
      </c>
      <c r="H182" s="146"/>
      <c r="I182" s="146"/>
      <c r="J182" s="146"/>
      <c r="K182" s="146"/>
      <c r="L182" s="146"/>
      <c r="M182" s="146"/>
      <c r="N182" s="146"/>
      <c r="O182" s="146"/>
      <c r="P182" s="288">
        <f t="shared" si="8"/>
        <v>0</v>
      </c>
      <c r="Q182" s="146"/>
      <c r="R182" s="146"/>
      <c r="S182" s="146"/>
      <c r="T182" s="146"/>
      <c r="U182" s="146"/>
      <c r="V182" s="146"/>
      <c r="W182" s="146">
        <v>1</v>
      </c>
      <c r="X182" s="304">
        <v>43214</v>
      </c>
      <c r="Y182" s="273">
        <f t="shared" si="9"/>
        <v>1</v>
      </c>
      <c r="Z182" s="146"/>
      <c r="AA182" s="146"/>
      <c r="AB182" s="146"/>
      <c r="AC182" s="146"/>
      <c r="AD182" s="146"/>
      <c r="AE182" s="146"/>
      <c r="AF182" s="146"/>
      <c r="AG182" s="146"/>
      <c r="AH182" s="273">
        <f t="shared" si="10"/>
        <v>0</v>
      </c>
      <c r="AI182" s="146"/>
      <c r="AJ182" s="146" t="s">
        <v>2371</v>
      </c>
      <c r="AK182" s="146"/>
      <c r="AL182" s="146"/>
      <c r="AM182" s="146"/>
      <c r="AN182" s="146"/>
      <c r="AO182" s="146"/>
      <c r="AP182" s="146"/>
      <c r="AQ182" s="146"/>
      <c r="AR182" s="146"/>
      <c r="AS182" s="146"/>
    </row>
    <row r="183" spans="1:45" s="222" customFormat="1" ht="14.4" x14ac:dyDescent="0.3">
      <c r="A183" s="146"/>
      <c r="B183" s="296">
        <v>22646041</v>
      </c>
      <c r="C183" s="297" t="s">
        <v>2054</v>
      </c>
      <c r="D183" s="146"/>
      <c r="E183" s="298" t="s">
        <v>1576</v>
      </c>
      <c r="F183" s="146" t="s">
        <v>2366</v>
      </c>
      <c r="G183" s="146" t="s">
        <v>2367</v>
      </c>
      <c r="H183" s="146"/>
      <c r="I183" s="146"/>
      <c r="J183" s="146"/>
      <c r="K183" s="146"/>
      <c r="L183" s="146"/>
      <c r="M183" s="146"/>
      <c r="N183" s="146"/>
      <c r="O183" s="146"/>
      <c r="P183" s="288">
        <f t="shared" si="8"/>
        <v>0</v>
      </c>
      <c r="Q183" s="146"/>
      <c r="R183" s="146"/>
      <c r="S183" s="146"/>
      <c r="T183" s="146"/>
      <c r="U183" s="146"/>
      <c r="V183" s="146"/>
      <c r="W183" s="146">
        <v>1</v>
      </c>
      <c r="X183" s="304">
        <v>43207</v>
      </c>
      <c r="Y183" s="273">
        <f t="shared" si="9"/>
        <v>1</v>
      </c>
      <c r="Z183" s="146"/>
      <c r="AA183" s="146"/>
      <c r="AB183" s="146"/>
      <c r="AC183" s="146"/>
      <c r="AD183" s="146"/>
      <c r="AE183" s="146"/>
      <c r="AF183" s="146"/>
      <c r="AG183" s="146"/>
      <c r="AH183" s="273">
        <f t="shared" si="10"/>
        <v>0</v>
      </c>
      <c r="AI183" s="146"/>
      <c r="AJ183" s="146" t="s">
        <v>2371</v>
      </c>
      <c r="AK183" s="146"/>
      <c r="AL183" s="146"/>
      <c r="AM183" s="146"/>
      <c r="AN183" s="146"/>
      <c r="AO183" s="146"/>
      <c r="AP183" s="146"/>
      <c r="AQ183" s="146"/>
      <c r="AR183" s="146"/>
      <c r="AS183" s="146"/>
    </row>
    <row r="184" spans="1:45" s="222" customFormat="1" ht="14.4" x14ac:dyDescent="0.3">
      <c r="A184" s="146"/>
      <c r="B184" s="296">
        <v>22646042</v>
      </c>
      <c r="C184" s="297" t="s">
        <v>2055</v>
      </c>
      <c r="D184" s="146"/>
      <c r="E184" s="298" t="s">
        <v>1577</v>
      </c>
      <c r="F184" s="146" t="s">
        <v>2366</v>
      </c>
      <c r="G184" s="146" t="s">
        <v>2367</v>
      </c>
      <c r="H184" s="146"/>
      <c r="I184" s="146"/>
      <c r="J184" s="146"/>
      <c r="K184" s="146"/>
      <c r="L184" s="146"/>
      <c r="M184" s="146"/>
      <c r="N184" s="146"/>
      <c r="O184" s="146"/>
      <c r="P184" s="288">
        <f t="shared" si="8"/>
        <v>0</v>
      </c>
      <c r="Q184" s="146"/>
      <c r="R184" s="146"/>
      <c r="S184" s="146"/>
      <c r="T184" s="146"/>
      <c r="U184" s="146"/>
      <c r="V184" s="146"/>
      <c r="W184" s="146">
        <v>1</v>
      </c>
      <c r="X184" s="304">
        <v>43207</v>
      </c>
      <c r="Y184" s="273">
        <f t="shared" si="9"/>
        <v>1</v>
      </c>
      <c r="Z184" s="146"/>
      <c r="AA184" s="146"/>
      <c r="AB184" s="146"/>
      <c r="AC184" s="146"/>
      <c r="AD184" s="146"/>
      <c r="AE184" s="146"/>
      <c r="AF184" s="146"/>
      <c r="AG184" s="146"/>
      <c r="AH184" s="273">
        <f t="shared" si="10"/>
        <v>0</v>
      </c>
      <c r="AI184" s="146"/>
      <c r="AJ184" s="146" t="s">
        <v>2371</v>
      </c>
      <c r="AK184" s="146"/>
      <c r="AL184" s="146"/>
      <c r="AM184" s="146"/>
      <c r="AN184" s="146"/>
      <c r="AO184" s="146"/>
      <c r="AP184" s="146"/>
      <c r="AQ184" s="146"/>
      <c r="AR184" s="146"/>
      <c r="AS184" s="146"/>
    </row>
    <row r="185" spans="1:45" s="222" customFormat="1" ht="14.4" x14ac:dyDescent="0.3">
      <c r="A185" s="146"/>
      <c r="B185" s="296">
        <v>22646043</v>
      </c>
      <c r="C185" s="297" t="s">
        <v>2056</v>
      </c>
      <c r="D185" s="146"/>
      <c r="E185" s="298" t="s">
        <v>1578</v>
      </c>
      <c r="F185" s="146" t="s">
        <v>2366</v>
      </c>
      <c r="G185" s="146" t="s">
        <v>2367</v>
      </c>
      <c r="H185" s="146"/>
      <c r="I185" s="146"/>
      <c r="J185" s="146"/>
      <c r="K185" s="146"/>
      <c r="L185" s="146"/>
      <c r="M185" s="146"/>
      <c r="N185" s="146"/>
      <c r="O185" s="146"/>
      <c r="P185" s="288">
        <f t="shared" si="8"/>
        <v>0</v>
      </c>
      <c r="Q185" s="146"/>
      <c r="R185" s="146"/>
      <c r="S185" s="146"/>
      <c r="T185" s="146"/>
      <c r="U185" s="146"/>
      <c r="V185" s="146"/>
      <c r="W185" s="146">
        <v>1</v>
      </c>
      <c r="X185" s="304">
        <v>43207</v>
      </c>
      <c r="Y185" s="273">
        <f t="shared" si="9"/>
        <v>1</v>
      </c>
      <c r="Z185" s="146"/>
      <c r="AA185" s="146"/>
      <c r="AB185" s="146"/>
      <c r="AC185" s="146"/>
      <c r="AD185" s="146"/>
      <c r="AE185" s="146"/>
      <c r="AF185" s="146"/>
      <c r="AG185" s="146"/>
      <c r="AH185" s="273">
        <f t="shared" si="10"/>
        <v>0</v>
      </c>
      <c r="AI185" s="146"/>
      <c r="AJ185" s="146" t="s">
        <v>2371</v>
      </c>
      <c r="AK185" s="146"/>
      <c r="AL185" s="146"/>
      <c r="AM185" s="146"/>
      <c r="AN185" s="146"/>
      <c r="AO185" s="146"/>
      <c r="AP185" s="146"/>
      <c r="AQ185" s="146"/>
      <c r="AR185" s="146"/>
      <c r="AS185" s="146"/>
    </row>
    <row r="186" spans="1:45" s="222" customFormat="1" ht="14.4" x14ac:dyDescent="0.3">
      <c r="A186" s="146"/>
      <c r="B186" s="296">
        <v>22460013</v>
      </c>
      <c r="C186" s="297" t="s">
        <v>2057</v>
      </c>
      <c r="D186" s="146"/>
      <c r="E186" s="298" t="s">
        <v>1579</v>
      </c>
      <c r="F186" s="146" t="s">
        <v>2366</v>
      </c>
      <c r="G186" s="146" t="s">
        <v>2367</v>
      </c>
      <c r="H186" s="146"/>
      <c r="I186" s="146"/>
      <c r="J186" s="146"/>
      <c r="K186" s="146"/>
      <c r="L186" s="146"/>
      <c r="M186" s="146"/>
      <c r="N186" s="146"/>
      <c r="O186" s="146"/>
      <c r="P186" s="288">
        <f t="shared" si="8"/>
        <v>0</v>
      </c>
      <c r="Q186" s="146"/>
      <c r="R186" s="146"/>
      <c r="S186" s="146"/>
      <c r="T186" s="146"/>
      <c r="U186" s="146"/>
      <c r="V186" s="146"/>
      <c r="W186" s="146">
        <v>1</v>
      </c>
      <c r="X186" s="304">
        <v>43215</v>
      </c>
      <c r="Y186" s="273">
        <f t="shared" si="9"/>
        <v>1</v>
      </c>
      <c r="Z186" s="146"/>
      <c r="AA186" s="146"/>
      <c r="AB186" s="146"/>
      <c r="AC186" s="146"/>
      <c r="AD186" s="146"/>
      <c r="AE186" s="146"/>
      <c r="AF186" s="146"/>
      <c r="AG186" s="146"/>
      <c r="AH186" s="273">
        <f t="shared" si="10"/>
        <v>0</v>
      </c>
      <c r="AI186" s="146"/>
      <c r="AJ186" s="146" t="s">
        <v>2371</v>
      </c>
      <c r="AK186" s="146"/>
      <c r="AL186" s="146"/>
      <c r="AM186" s="146"/>
      <c r="AN186" s="146"/>
      <c r="AO186" s="146"/>
      <c r="AP186" s="146"/>
      <c r="AQ186" s="146"/>
      <c r="AR186" s="146"/>
      <c r="AS186" s="146"/>
    </row>
    <row r="187" spans="1:45" s="222" customFormat="1" ht="14.4" x14ac:dyDescent="0.3">
      <c r="A187" s="146"/>
      <c r="B187" s="296">
        <v>22460014</v>
      </c>
      <c r="C187" s="297" t="s">
        <v>2058</v>
      </c>
      <c r="D187" s="146"/>
      <c r="E187" s="298" t="s">
        <v>1580</v>
      </c>
      <c r="F187" s="146" t="s">
        <v>2366</v>
      </c>
      <c r="G187" s="146" t="s">
        <v>2367</v>
      </c>
      <c r="H187" s="146"/>
      <c r="I187" s="146"/>
      <c r="J187" s="146"/>
      <c r="K187" s="146"/>
      <c r="L187" s="146"/>
      <c r="M187" s="146"/>
      <c r="N187" s="146"/>
      <c r="O187" s="146"/>
      <c r="P187" s="288">
        <f t="shared" si="8"/>
        <v>0</v>
      </c>
      <c r="Q187" s="146"/>
      <c r="R187" s="146"/>
      <c r="S187" s="146"/>
      <c r="T187" s="146"/>
      <c r="U187" s="146"/>
      <c r="V187" s="146"/>
      <c r="W187" s="146">
        <v>1</v>
      </c>
      <c r="X187" s="304">
        <v>43215</v>
      </c>
      <c r="Y187" s="273">
        <f t="shared" si="9"/>
        <v>1</v>
      </c>
      <c r="Z187" s="146"/>
      <c r="AA187" s="146"/>
      <c r="AB187" s="146"/>
      <c r="AC187" s="146"/>
      <c r="AD187" s="146"/>
      <c r="AE187" s="146"/>
      <c r="AF187" s="146"/>
      <c r="AG187" s="146"/>
      <c r="AH187" s="273">
        <f t="shared" si="10"/>
        <v>0</v>
      </c>
      <c r="AI187" s="146"/>
      <c r="AJ187" s="146" t="s">
        <v>2371</v>
      </c>
      <c r="AK187" s="146"/>
      <c r="AL187" s="146"/>
      <c r="AM187" s="146"/>
      <c r="AN187" s="146"/>
      <c r="AO187" s="146"/>
      <c r="AP187" s="146"/>
      <c r="AQ187" s="146"/>
      <c r="AR187" s="146"/>
      <c r="AS187" s="146"/>
    </row>
    <row r="188" spans="1:45" s="222" customFormat="1" ht="14.4" x14ac:dyDescent="0.3">
      <c r="A188" s="146"/>
      <c r="B188" s="296">
        <v>22460015</v>
      </c>
      <c r="C188" s="297" t="s">
        <v>2059</v>
      </c>
      <c r="D188" s="146"/>
      <c r="E188" s="298" t="s">
        <v>1581</v>
      </c>
      <c r="F188" s="146" t="s">
        <v>2366</v>
      </c>
      <c r="G188" s="146" t="s">
        <v>2367</v>
      </c>
      <c r="H188" s="146"/>
      <c r="I188" s="146"/>
      <c r="J188" s="146"/>
      <c r="K188" s="146"/>
      <c r="L188" s="146"/>
      <c r="M188" s="146"/>
      <c r="N188" s="146"/>
      <c r="O188" s="146"/>
      <c r="P188" s="288">
        <f t="shared" si="8"/>
        <v>0</v>
      </c>
      <c r="Q188" s="146"/>
      <c r="R188" s="146"/>
      <c r="S188" s="146"/>
      <c r="T188" s="146"/>
      <c r="U188" s="146"/>
      <c r="V188" s="146"/>
      <c r="W188" s="146">
        <v>1</v>
      </c>
      <c r="X188" s="304">
        <v>43215</v>
      </c>
      <c r="Y188" s="273">
        <f t="shared" si="9"/>
        <v>1</v>
      </c>
      <c r="Z188" s="146"/>
      <c r="AA188" s="146"/>
      <c r="AB188" s="146"/>
      <c r="AC188" s="146"/>
      <c r="AD188" s="146"/>
      <c r="AE188" s="146"/>
      <c r="AF188" s="146"/>
      <c r="AG188" s="146"/>
      <c r="AH188" s="273">
        <f t="shared" si="10"/>
        <v>0</v>
      </c>
      <c r="AI188" s="146"/>
      <c r="AJ188" s="146" t="s">
        <v>2371</v>
      </c>
      <c r="AK188" s="146"/>
      <c r="AL188" s="146"/>
      <c r="AM188" s="146"/>
      <c r="AN188" s="146"/>
      <c r="AO188" s="146"/>
      <c r="AP188" s="146"/>
      <c r="AQ188" s="146"/>
      <c r="AR188" s="146"/>
      <c r="AS188" s="146"/>
    </row>
    <row r="189" spans="1:45" s="222" customFormat="1" ht="14.4" x14ac:dyDescent="0.3">
      <c r="A189" s="146"/>
      <c r="B189" s="296">
        <v>22644029</v>
      </c>
      <c r="C189" s="297" t="s">
        <v>2060</v>
      </c>
      <c r="D189" s="146"/>
      <c r="E189" s="298" t="s">
        <v>1582</v>
      </c>
      <c r="F189" s="146" t="s">
        <v>2366</v>
      </c>
      <c r="G189" s="146" t="s">
        <v>2367</v>
      </c>
      <c r="H189" s="146"/>
      <c r="I189" s="146"/>
      <c r="J189" s="146"/>
      <c r="K189" s="146"/>
      <c r="L189" s="146"/>
      <c r="M189" s="146"/>
      <c r="N189" s="146"/>
      <c r="O189" s="146"/>
      <c r="P189" s="288">
        <f t="shared" si="8"/>
        <v>0</v>
      </c>
      <c r="Q189" s="146"/>
      <c r="R189" s="146"/>
      <c r="S189" s="146"/>
      <c r="T189" s="146"/>
      <c r="U189" s="146"/>
      <c r="V189" s="146"/>
      <c r="W189" s="146">
        <v>1</v>
      </c>
      <c r="X189" s="304">
        <v>43256</v>
      </c>
      <c r="Y189" s="273">
        <f t="shared" si="9"/>
        <v>1</v>
      </c>
      <c r="Z189" s="146"/>
      <c r="AA189" s="146"/>
      <c r="AB189" s="146"/>
      <c r="AC189" s="146"/>
      <c r="AD189" s="146"/>
      <c r="AE189" s="146"/>
      <c r="AF189" s="146"/>
      <c r="AG189" s="146"/>
      <c r="AH189" s="273">
        <f t="shared" si="10"/>
        <v>0</v>
      </c>
      <c r="AI189" s="146"/>
      <c r="AJ189" s="146" t="s">
        <v>2371</v>
      </c>
      <c r="AK189" s="146"/>
      <c r="AL189" s="146"/>
      <c r="AM189" s="146"/>
      <c r="AN189" s="146"/>
      <c r="AO189" s="146"/>
      <c r="AP189" s="146"/>
      <c r="AQ189" s="146"/>
      <c r="AR189" s="146"/>
      <c r="AS189" s="146"/>
    </row>
    <row r="190" spans="1:45" s="222" customFormat="1" ht="14.4" x14ac:dyDescent="0.3">
      <c r="A190" s="146"/>
      <c r="B190" s="296">
        <v>22644030</v>
      </c>
      <c r="C190" s="297" t="s">
        <v>2061</v>
      </c>
      <c r="D190" s="146"/>
      <c r="E190" s="298" t="s">
        <v>1583</v>
      </c>
      <c r="F190" s="146" t="s">
        <v>2366</v>
      </c>
      <c r="G190" s="146" t="s">
        <v>2367</v>
      </c>
      <c r="H190" s="146"/>
      <c r="I190" s="146"/>
      <c r="J190" s="146"/>
      <c r="K190" s="146"/>
      <c r="L190" s="146"/>
      <c r="M190" s="146"/>
      <c r="N190" s="146"/>
      <c r="O190" s="146"/>
      <c r="P190" s="288">
        <f t="shared" si="8"/>
        <v>0</v>
      </c>
      <c r="Q190" s="146"/>
      <c r="R190" s="146"/>
      <c r="S190" s="146"/>
      <c r="T190" s="146"/>
      <c r="U190" s="146"/>
      <c r="V190" s="146"/>
      <c r="W190" s="146">
        <v>1</v>
      </c>
      <c r="X190" s="304">
        <v>43256</v>
      </c>
      <c r="Y190" s="273">
        <f t="shared" si="9"/>
        <v>1</v>
      </c>
      <c r="Z190" s="146"/>
      <c r="AA190" s="146"/>
      <c r="AB190" s="146"/>
      <c r="AC190" s="146"/>
      <c r="AD190" s="146"/>
      <c r="AE190" s="146"/>
      <c r="AF190" s="146"/>
      <c r="AG190" s="146"/>
      <c r="AH190" s="273">
        <f t="shared" si="10"/>
        <v>0</v>
      </c>
      <c r="AI190" s="146"/>
      <c r="AJ190" s="146" t="s">
        <v>2371</v>
      </c>
      <c r="AK190" s="146"/>
      <c r="AL190" s="146"/>
      <c r="AM190" s="146"/>
      <c r="AN190" s="146"/>
      <c r="AO190" s="146"/>
      <c r="AP190" s="146"/>
      <c r="AQ190" s="146"/>
      <c r="AR190" s="146"/>
      <c r="AS190" s="146"/>
    </row>
    <row r="191" spans="1:45" s="222" customFormat="1" ht="14.4" x14ac:dyDescent="0.3">
      <c r="A191" s="146"/>
      <c r="B191" s="296">
        <v>22644035</v>
      </c>
      <c r="C191" s="297" t="s">
        <v>2062</v>
      </c>
      <c r="D191" s="146"/>
      <c r="E191" s="298" t="s">
        <v>1584</v>
      </c>
      <c r="F191" s="146" t="s">
        <v>2366</v>
      </c>
      <c r="G191" s="146" t="s">
        <v>2367</v>
      </c>
      <c r="H191" s="146"/>
      <c r="I191" s="146"/>
      <c r="J191" s="146"/>
      <c r="K191" s="146"/>
      <c r="L191" s="146"/>
      <c r="M191" s="146"/>
      <c r="N191" s="146"/>
      <c r="O191" s="146"/>
      <c r="P191" s="288">
        <f t="shared" si="8"/>
        <v>0</v>
      </c>
      <c r="Q191" s="146"/>
      <c r="R191" s="146"/>
      <c r="S191" s="146"/>
      <c r="T191" s="146"/>
      <c r="U191" s="146"/>
      <c r="V191" s="146"/>
      <c r="W191" s="146">
        <v>1</v>
      </c>
      <c r="X191" s="304">
        <v>43230</v>
      </c>
      <c r="Y191" s="273">
        <f t="shared" si="9"/>
        <v>1</v>
      </c>
      <c r="Z191" s="146"/>
      <c r="AA191" s="146"/>
      <c r="AB191" s="146"/>
      <c r="AC191" s="146"/>
      <c r="AD191" s="146"/>
      <c r="AE191" s="146"/>
      <c r="AF191" s="146"/>
      <c r="AG191" s="146"/>
      <c r="AH191" s="273">
        <f t="shared" si="10"/>
        <v>0</v>
      </c>
      <c r="AI191" s="146"/>
      <c r="AJ191" s="146" t="s">
        <v>2371</v>
      </c>
      <c r="AK191" s="146"/>
      <c r="AL191" s="146"/>
      <c r="AM191" s="146"/>
      <c r="AN191" s="146"/>
      <c r="AO191" s="146"/>
      <c r="AP191" s="146"/>
      <c r="AQ191" s="146"/>
      <c r="AR191" s="146"/>
      <c r="AS191" s="146"/>
    </row>
    <row r="192" spans="1:45" s="222" customFormat="1" ht="14.4" x14ac:dyDescent="0.3">
      <c r="A192" s="146"/>
      <c r="B192" s="296">
        <v>22644028</v>
      </c>
      <c r="C192" s="297" t="s">
        <v>2063</v>
      </c>
      <c r="D192" s="146"/>
      <c r="E192" s="298" t="s">
        <v>1585</v>
      </c>
      <c r="F192" s="146" t="s">
        <v>2366</v>
      </c>
      <c r="G192" s="146" t="s">
        <v>2367</v>
      </c>
      <c r="H192" s="146"/>
      <c r="I192" s="146"/>
      <c r="J192" s="146"/>
      <c r="K192" s="146"/>
      <c r="L192" s="146"/>
      <c r="M192" s="146"/>
      <c r="N192" s="146"/>
      <c r="O192" s="146"/>
      <c r="P192" s="288">
        <f t="shared" si="8"/>
        <v>0</v>
      </c>
      <c r="Q192" s="146"/>
      <c r="R192" s="146"/>
      <c r="S192" s="146"/>
      <c r="T192" s="146"/>
      <c r="U192" s="146"/>
      <c r="V192" s="146"/>
      <c r="W192" s="146">
        <v>1</v>
      </c>
      <c r="X192" s="304">
        <v>43256</v>
      </c>
      <c r="Y192" s="273">
        <f t="shared" si="9"/>
        <v>1</v>
      </c>
      <c r="Z192" s="146"/>
      <c r="AA192" s="146"/>
      <c r="AB192" s="146"/>
      <c r="AC192" s="146"/>
      <c r="AD192" s="146"/>
      <c r="AE192" s="146"/>
      <c r="AF192" s="146"/>
      <c r="AG192" s="146"/>
      <c r="AH192" s="273">
        <f t="shared" si="10"/>
        <v>0</v>
      </c>
      <c r="AI192" s="146"/>
      <c r="AJ192" s="146" t="s">
        <v>2371</v>
      </c>
      <c r="AK192" s="146"/>
      <c r="AL192" s="146"/>
      <c r="AM192" s="146"/>
      <c r="AN192" s="146"/>
      <c r="AO192" s="146"/>
      <c r="AP192" s="146"/>
      <c r="AQ192" s="146"/>
      <c r="AR192" s="146"/>
      <c r="AS192" s="146"/>
    </row>
    <row r="193" spans="1:45" s="222" customFormat="1" ht="14.4" x14ac:dyDescent="0.3">
      <c r="A193" s="146"/>
      <c r="B193" s="296">
        <v>22641024</v>
      </c>
      <c r="C193" s="297" t="s">
        <v>2064</v>
      </c>
      <c r="D193" s="146"/>
      <c r="E193" s="298" t="s">
        <v>1586</v>
      </c>
      <c r="F193" s="146" t="s">
        <v>2366</v>
      </c>
      <c r="G193" s="146" t="s">
        <v>2367</v>
      </c>
      <c r="H193" s="146"/>
      <c r="I193" s="146"/>
      <c r="J193" s="146"/>
      <c r="K193" s="146"/>
      <c r="L193" s="146"/>
      <c r="M193" s="146"/>
      <c r="N193" s="146"/>
      <c r="O193" s="146"/>
      <c r="P193" s="288">
        <f t="shared" si="8"/>
        <v>0</v>
      </c>
      <c r="Q193" s="146"/>
      <c r="R193" s="146"/>
      <c r="S193" s="146"/>
      <c r="T193" s="146"/>
      <c r="U193" s="146"/>
      <c r="V193" s="146"/>
      <c r="W193" s="146">
        <v>1</v>
      </c>
      <c r="X193" s="304">
        <v>43279</v>
      </c>
      <c r="Y193" s="273">
        <f t="shared" si="9"/>
        <v>1</v>
      </c>
      <c r="Z193" s="146"/>
      <c r="AA193" s="146"/>
      <c r="AB193" s="146"/>
      <c r="AC193" s="146"/>
      <c r="AD193" s="146"/>
      <c r="AE193" s="146"/>
      <c r="AF193" s="146"/>
      <c r="AG193" s="146"/>
      <c r="AH193" s="273">
        <f t="shared" si="10"/>
        <v>0</v>
      </c>
      <c r="AI193" s="146"/>
      <c r="AJ193" s="146" t="s">
        <v>2371</v>
      </c>
      <c r="AK193" s="146"/>
      <c r="AL193" s="146"/>
      <c r="AM193" s="146"/>
      <c r="AN193" s="146"/>
      <c r="AO193" s="146"/>
      <c r="AP193" s="146"/>
      <c r="AQ193" s="146"/>
      <c r="AR193" s="146"/>
      <c r="AS193" s="146"/>
    </row>
    <row r="194" spans="1:45" s="222" customFormat="1" ht="14.4" x14ac:dyDescent="0.3">
      <c r="A194" s="146"/>
      <c r="B194" s="296">
        <v>22641025</v>
      </c>
      <c r="C194" s="297" t="s">
        <v>2065</v>
      </c>
      <c r="D194" s="146"/>
      <c r="E194" s="298" t="s">
        <v>1587</v>
      </c>
      <c r="F194" s="146" t="s">
        <v>2366</v>
      </c>
      <c r="G194" s="146" t="s">
        <v>2367</v>
      </c>
      <c r="H194" s="146"/>
      <c r="I194" s="146"/>
      <c r="J194" s="146"/>
      <c r="K194" s="146"/>
      <c r="L194" s="146"/>
      <c r="M194" s="146"/>
      <c r="N194" s="146"/>
      <c r="O194" s="146"/>
      <c r="P194" s="288">
        <f t="shared" si="8"/>
        <v>0</v>
      </c>
      <c r="Q194" s="146"/>
      <c r="R194" s="146"/>
      <c r="S194" s="146"/>
      <c r="T194" s="146"/>
      <c r="U194" s="146"/>
      <c r="V194" s="146"/>
      <c r="W194" s="146">
        <v>1</v>
      </c>
      <c r="X194" s="304">
        <v>43279</v>
      </c>
      <c r="Y194" s="273">
        <f t="shared" si="9"/>
        <v>1</v>
      </c>
      <c r="Z194" s="146"/>
      <c r="AA194" s="146"/>
      <c r="AB194" s="146"/>
      <c r="AC194" s="146"/>
      <c r="AD194" s="146"/>
      <c r="AE194" s="146"/>
      <c r="AF194" s="146"/>
      <c r="AG194" s="146"/>
      <c r="AH194" s="273">
        <f t="shared" si="10"/>
        <v>0</v>
      </c>
      <c r="AI194" s="146"/>
      <c r="AJ194" s="146" t="s">
        <v>2371</v>
      </c>
      <c r="AK194" s="146"/>
      <c r="AL194" s="146"/>
      <c r="AM194" s="146"/>
      <c r="AN194" s="146"/>
      <c r="AO194" s="146"/>
      <c r="AP194" s="146"/>
      <c r="AQ194" s="146"/>
      <c r="AR194" s="146"/>
      <c r="AS194" s="146"/>
    </row>
    <row r="195" spans="1:45" s="222" customFormat="1" ht="14.4" x14ac:dyDescent="0.3">
      <c r="A195" s="146"/>
      <c r="B195" s="296">
        <v>22641026</v>
      </c>
      <c r="C195" s="297" t="s">
        <v>2066</v>
      </c>
      <c r="D195" s="146"/>
      <c r="E195" s="298" t="s">
        <v>1588</v>
      </c>
      <c r="F195" s="146" t="s">
        <v>2366</v>
      </c>
      <c r="G195" s="146" t="s">
        <v>2367</v>
      </c>
      <c r="H195" s="146"/>
      <c r="I195" s="146"/>
      <c r="J195" s="146"/>
      <c r="K195" s="146"/>
      <c r="L195" s="146"/>
      <c r="M195" s="146"/>
      <c r="N195" s="146"/>
      <c r="O195" s="146"/>
      <c r="P195" s="288">
        <f t="shared" si="8"/>
        <v>0</v>
      </c>
      <c r="Q195" s="146"/>
      <c r="R195" s="146"/>
      <c r="S195" s="146"/>
      <c r="T195" s="146"/>
      <c r="U195" s="146"/>
      <c r="V195" s="146"/>
      <c r="W195" s="146">
        <v>1</v>
      </c>
      <c r="X195" s="304">
        <v>43279</v>
      </c>
      <c r="Y195" s="273">
        <f t="shared" si="9"/>
        <v>1</v>
      </c>
      <c r="Z195" s="146"/>
      <c r="AA195" s="146"/>
      <c r="AB195" s="146"/>
      <c r="AC195" s="146"/>
      <c r="AD195" s="146"/>
      <c r="AE195" s="146"/>
      <c r="AF195" s="146"/>
      <c r="AG195" s="146"/>
      <c r="AH195" s="273">
        <f t="shared" si="10"/>
        <v>0</v>
      </c>
      <c r="AI195" s="146"/>
      <c r="AJ195" s="146" t="s">
        <v>2371</v>
      </c>
      <c r="AK195" s="146"/>
      <c r="AL195" s="146"/>
      <c r="AM195" s="146"/>
      <c r="AN195" s="146"/>
      <c r="AO195" s="146"/>
      <c r="AP195" s="146"/>
      <c r="AQ195" s="146"/>
      <c r="AR195" s="146"/>
      <c r="AS195" s="146"/>
    </row>
    <row r="196" spans="1:45" s="222" customFormat="1" ht="14.4" x14ac:dyDescent="0.3">
      <c r="A196" s="146"/>
      <c r="B196" s="296">
        <v>22641069</v>
      </c>
      <c r="C196" s="297" t="s">
        <v>2067</v>
      </c>
      <c r="D196" s="146"/>
      <c r="E196" s="298" t="s">
        <v>1589</v>
      </c>
      <c r="F196" s="146" t="s">
        <v>2366</v>
      </c>
      <c r="G196" s="146" t="s">
        <v>2367</v>
      </c>
      <c r="H196" s="146"/>
      <c r="I196" s="146"/>
      <c r="J196" s="146"/>
      <c r="K196" s="146"/>
      <c r="L196" s="146"/>
      <c r="M196" s="146"/>
      <c r="N196" s="146"/>
      <c r="O196" s="146"/>
      <c r="P196" s="288">
        <f t="shared" si="8"/>
        <v>0</v>
      </c>
      <c r="Q196" s="146"/>
      <c r="R196" s="146"/>
      <c r="S196" s="146"/>
      <c r="T196" s="146"/>
      <c r="U196" s="146"/>
      <c r="V196" s="146"/>
      <c r="W196" s="146">
        <v>1</v>
      </c>
      <c r="X196" s="304">
        <v>43279</v>
      </c>
      <c r="Y196" s="273">
        <f t="shared" si="9"/>
        <v>1</v>
      </c>
      <c r="Z196" s="146"/>
      <c r="AA196" s="146"/>
      <c r="AB196" s="146"/>
      <c r="AC196" s="146"/>
      <c r="AD196" s="146"/>
      <c r="AE196" s="146"/>
      <c r="AF196" s="146"/>
      <c r="AG196" s="146"/>
      <c r="AH196" s="273">
        <f t="shared" si="10"/>
        <v>0</v>
      </c>
      <c r="AI196" s="146"/>
      <c r="AJ196" s="146" t="s">
        <v>2371</v>
      </c>
      <c r="AK196" s="146"/>
      <c r="AL196" s="146"/>
      <c r="AM196" s="146"/>
      <c r="AN196" s="146"/>
      <c r="AO196" s="146"/>
      <c r="AP196" s="146"/>
      <c r="AQ196" s="146"/>
      <c r="AR196" s="146"/>
      <c r="AS196" s="146"/>
    </row>
    <row r="197" spans="1:45" s="222" customFormat="1" ht="14.4" x14ac:dyDescent="0.3">
      <c r="A197" s="146"/>
      <c r="B197" s="296">
        <v>22639044</v>
      </c>
      <c r="C197" s="297" t="s">
        <v>2068</v>
      </c>
      <c r="D197" s="146"/>
      <c r="E197" s="298" t="s">
        <v>1590</v>
      </c>
      <c r="F197" s="146" t="s">
        <v>2366</v>
      </c>
      <c r="G197" s="146" t="s">
        <v>2367</v>
      </c>
      <c r="H197" s="146"/>
      <c r="I197" s="146"/>
      <c r="J197" s="146"/>
      <c r="K197" s="146"/>
      <c r="L197" s="146"/>
      <c r="M197" s="146"/>
      <c r="N197" s="146"/>
      <c r="O197" s="146"/>
      <c r="P197" s="288">
        <f t="shared" si="8"/>
        <v>0</v>
      </c>
      <c r="Q197" s="146"/>
      <c r="R197" s="146"/>
      <c r="S197" s="146"/>
      <c r="T197" s="146"/>
      <c r="U197" s="146"/>
      <c r="V197" s="146"/>
      <c r="W197" s="146">
        <v>1</v>
      </c>
      <c r="X197" s="304">
        <v>43216</v>
      </c>
      <c r="Y197" s="273">
        <f t="shared" si="9"/>
        <v>1</v>
      </c>
      <c r="Z197" s="146"/>
      <c r="AA197" s="146"/>
      <c r="AB197" s="146"/>
      <c r="AC197" s="146"/>
      <c r="AD197" s="146"/>
      <c r="AE197" s="146"/>
      <c r="AF197" s="146"/>
      <c r="AG197" s="146"/>
      <c r="AH197" s="273">
        <f t="shared" si="10"/>
        <v>0</v>
      </c>
      <c r="AI197" s="146"/>
      <c r="AJ197" s="146" t="s">
        <v>2371</v>
      </c>
      <c r="AK197" s="146"/>
      <c r="AL197" s="146"/>
      <c r="AM197" s="146"/>
      <c r="AN197" s="146"/>
      <c r="AO197" s="146"/>
      <c r="AP197" s="146"/>
      <c r="AQ197" s="146"/>
      <c r="AR197" s="146"/>
      <c r="AS197" s="146"/>
    </row>
    <row r="198" spans="1:45" s="222" customFormat="1" ht="14.4" x14ac:dyDescent="0.3">
      <c r="A198" s="146"/>
      <c r="B198" s="296">
        <v>22639049</v>
      </c>
      <c r="C198" s="297" t="s">
        <v>2069</v>
      </c>
      <c r="D198" s="146"/>
      <c r="E198" s="298" t="s">
        <v>1591</v>
      </c>
      <c r="F198" s="146" t="s">
        <v>2366</v>
      </c>
      <c r="G198" s="146" t="s">
        <v>2367</v>
      </c>
      <c r="H198" s="146"/>
      <c r="I198" s="146"/>
      <c r="J198" s="146"/>
      <c r="K198" s="146"/>
      <c r="L198" s="146"/>
      <c r="M198" s="146"/>
      <c r="N198" s="146"/>
      <c r="O198" s="146"/>
      <c r="P198" s="288">
        <f t="shared" si="8"/>
        <v>0</v>
      </c>
      <c r="Q198" s="146"/>
      <c r="R198" s="146"/>
      <c r="S198" s="146"/>
      <c r="T198" s="146"/>
      <c r="U198" s="146"/>
      <c r="V198" s="146"/>
      <c r="W198" s="146">
        <v>1</v>
      </c>
      <c r="X198" s="304">
        <v>43216</v>
      </c>
      <c r="Y198" s="273">
        <f t="shared" si="9"/>
        <v>1</v>
      </c>
      <c r="Z198" s="146"/>
      <c r="AA198" s="146"/>
      <c r="AB198" s="146"/>
      <c r="AC198" s="146"/>
      <c r="AD198" s="146"/>
      <c r="AE198" s="146"/>
      <c r="AF198" s="146"/>
      <c r="AG198" s="146"/>
      <c r="AH198" s="273">
        <f t="shared" si="10"/>
        <v>0</v>
      </c>
      <c r="AI198" s="146"/>
      <c r="AJ198" s="146" t="s">
        <v>2371</v>
      </c>
      <c r="AK198" s="146"/>
      <c r="AL198" s="146"/>
      <c r="AM198" s="146"/>
      <c r="AN198" s="146"/>
      <c r="AO198" s="146"/>
      <c r="AP198" s="146"/>
      <c r="AQ198" s="146"/>
      <c r="AR198" s="146"/>
      <c r="AS198" s="146"/>
    </row>
    <row r="199" spans="1:45" s="222" customFormat="1" ht="14.4" x14ac:dyDescent="0.3">
      <c r="A199" s="146"/>
      <c r="B199" s="296">
        <v>22640039</v>
      </c>
      <c r="C199" s="297" t="s">
        <v>2070</v>
      </c>
      <c r="D199" s="146"/>
      <c r="E199" s="298" t="s">
        <v>1592</v>
      </c>
      <c r="F199" s="146" t="s">
        <v>2366</v>
      </c>
      <c r="G199" s="146" t="s">
        <v>2367</v>
      </c>
      <c r="H199" s="146"/>
      <c r="I199" s="146"/>
      <c r="J199" s="146"/>
      <c r="K199" s="146"/>
      <c r="L199" s="146"/>
      <c r="M199" s="146"/>
      <c r="N199" s="146"/>
      <c r="O199" s="146"/>
      <c r="P199" s="288">
        <f t="shared" si="8"/>
        <v>0</v>
      </c>
      <c r="Q199" s="146"/>
      <c r="R199" s="146"/>
      <c r="S199" s="146"/>
      <c r="T199" s="146"/>
      <c r="U199" s="146"/>
      <c r="V199" s="146"/>
      <c r="W199" s="146">
        <v>1</v>
      </c>
      <c r="X199" s="304">
        <v>43216</v>
      </c>
      <c r="Y199" s="273">
        <f t="shared" si="9"/>
        <v>1</v>
      </c>
      <c r="Z199" s="146"/>
      <c r="AA199" s="146"/>
      <c r="AB199" s="146"/>
      <c r="AC199" s="146"/>
      <c r="AD199" s="146"/>
      <c r="AE199" s="146"/>
      <c r="AF199" s="146"/>
      <c r="AG199" s="146"/>
      <c r="AH199" s="273">
        <f t="shared" si="10"/>
        <v>0</v>
      </c>
      <c r="AI199" s="146"/>
      <c r="AJ199" s="146" t="s">
        <v>2371</v>
      </c>
      <c r="AK199" s="146"/>
      <c r="AL199" s="146"/>
      <c r="AM199" s="146"/>
      <c r="AN199" s="146"/>
      <c r="AO199" s="146"/>
      <c r="AP199" s="146"/>
      <c r="AQ199" s="146"/>
      <c r="AR199" s="146"/>
      <c r="AS199" s="146"/>
    </row>
    <row r="200" spans="1:45" s="222" customFormat="1" ht="14.4" x14ac:dyDescent="0.3">
      <c r="A200" s="146"/>
      <c r="B200" s="296">
        <v>22640051</v>
      </c>
      <c r="C200" s="297" t="s">
        <v>2071</v>
      </c>
      <c r="D200" s="146"/>
      <c r="E200" s="298" t="s">
        <v>1593</v>
      </c>
      <c r="F200" s="146" t="s">
        <v>2366</v>
      </c>
      <c r="G200" s="146" t="s">
        <v>2367</v>
      </c>
      <c r="H200" s="146"/>
      <c r="I200" s="146"/>
      <c r="J200" s="146"/>
      <c r="K200" s="146"/>
      <c r="L200" s="146"/>
      <c r="M200" s="146"/>
      <c r="N200" s="146"/>
      <c r="O200" s="146"/>
      <c r="P200" s="288">
        <f t="shared" si="8"/>
        <v>0</v>
      </c>
      <c r="Q200" s="146"/>
      <c r="R200" s="146"/>
      <c r="S200" s="146"/>
      <c r="T200" s="146"/>
      <c r="U200" s="146"/>
      <c r="V200" s="146"/>
      <c r="W200" s="146">
        <v>1</v>
      </c>
      <c r="X200" s="304">
        <v>43216</v>
      </c>
      <c r="Y200" s="273">
        <f t="shared" si="9"/>
        <v>1</v>
      </c>
      <c r="Z200" s="146"/>
      <c r="AA200" s="146"/>
      <c r="AB200" s="146"/>
      <c r="AC200" s="146"/>
      <c r="AD200" s="146"/>
      <c r="AE200" s="146"/>
      <c r="AF200" s="146"/>
      <c r="AG200" s="146"/>
      <c r="AH200" s="273">
        <f t="shared" si="10"/>
        <v>0</v>
      </c>
      <c r="AI200" s="146"/>
      <c r="AJ200" s="146" t="s">
        <v>2371</v>
      </c>
      <c r="AK200" s="146"/>
      <c r="AL200" s="146"/>
      <c r="AM200" s="146"/>
      <c r="AN200" s="146"/>
      <c r="AO200" s="146"/>
      <c r="AP200" s="146"/>
      <c r="AQ200" s="146"/>
      <c r="AR200" s="146"/>
      <c r="AS200" s="146"/>
    </row>
    <row r="201" spans="1:45" s="222" customFormat="1" ht="14.4" x14ac:dyDescent="0.3">
      <c r="A201" s="146"/>
      <c r="B201" s="296">
        <v>22640009</v>
      </c>
      <c r="C201" s="297" t="s">
        <v>2072</v>
      </c>
      <c r="D201" s="146"/>
      <c r="E201" s="298" t="s">
        <v>1594</v>
      </c>
      <c r="F201" s="146" t="s">
        <v>2366</v>
      </c>
      <c r="G201" s="146" t="s">
        <v>2367</v>
      </c>
      <c r="H201" s="146"/>
      <c r="I201" s="146"/>
      <c r="J201" s="146"/>
      <c r="K201" s="146"/>
      <c r="L201" s="146"/>
      <c r="M201" s="146"/>
      <c r="N201" s="146"/>
      <c r="O201" s="146"/>
      <c r="P201" s="288">
        <f t="shared" si="8"/>
        <v>0</v>
      </c>
      <c r="Q201" s="146"/>
      <c r="R201" s="146"/>
      <c r="S201" s="146"/>
      <c r="T201" s="146"/>
      <c r="U201" s="146"/>
      <c r="V201" s="146"/>
      <c r="W201" s="146">
        <v>1</v>
      </c>
      <c r="X201" s="304">
        <v>43216</v>
      </c>
      <c r="Y201" s="273">
        <f t="shared" si="9"/>
        <v>1</v>
      </c>
      <c r="Z201" s="146"/>
      <c r="AA201" s="146"/>
      <c r="AB201" s="146"/>
      <c r="AC201" s="146"/>
      <c r="AD201" s="146"/>
      <c r="AE201" s="146"/>
      <c r="AF201" s="146"/>
      <c r="AG201" s="146"/>
      <c r="AH201" s="273">
        <f t="shared" si="10"/>
        <v>0</v>
      </c>
      <c r="AI201" s="146"/>
      <c r="AJ201" s="146" t="s">
        <v>2371</v>
      </c>
      <c r="AK201" s="146"/>
      <c r="AL201" s="146"/>
      <c r="AM201" s="146"/>
      <c r="AN201" s="146"/>
      <c r="AO201" s="146"/>
      <c r="AP201" s="146"/>
      <c r="AQ201" s="146"/>
      <c r="AR201" s="146"/>
      <c r="AS201" s="146"/>
    </row>
    <row r="202" spans="1:45" s="222" customFormat="1" ht="14.4" x14ac:dyDescent="0.3">
      <c r="A202" s="146"/>
      <c r="B202" s="296">
        <v>22640008</v>
      </c>
      <c r="C202" s="297" t="s">
        <v>2073</v>
      </c>
      <c r="D202" s="146"/>
      <c r="E202" s="298" t="s">
        <v>1595</v>
      </c>
      <c r="F202" s="146" t="s">
        <v>2366</v>
      </c>
      <c r="G202" s="146" t="s">
        <v>2367</v>
      </c>
      <c r="H202" s="146"/>
      <c r="I202" s="146"/>
      <c r="J202" s="146"/>
      <c r="K202" s="146"/>
      <c r="L202" s="146"/>
      <c r="M202" s="146"/>
      <c r="N202" s="146"/>
      <c r="O202" s="146"/>
      <c r="P202" s="288">
        <f t="shared" si="8"/>
        <v>0</v>
      </c>
      <c r="Q202" s="146"/>
      <c r="R202" s="146"/>
      <c r="S202" s="146"/>
      <c r="T202" s="146"/>
      <c r="U202" s="146"/>
      <c r="V202" s="146"/>
      <c r="W202" s="146">
        <v>1</v>
      </c>
      <c r="X202" s="304">
        <v>43216</v>
      </c>
      <c r="Y202" s="273">
        <f t="shared" si="9"/>
        <v>1</v>
      </c>
      <c r="Z202" s="146"/>
      <c r="AA202" s="146"/>
      <c r="AB202" s="146"/>
      <c r="AC202" s="146"/>
      <c r="AD202" s="146"/>
      <c r="AE202" s="146"/>
      <c r="AF202" s="146"/>
      <c r="AG202" s="146"/>
      <c r="AH202" s="273">
        <f t="shared" si="10"/>
        <v>0</v>
      </c>
      <c r="AI202" s="146"/>
      <c r="AJ202" s="146" t="s">
        <v>2371</v>
      </c>
      <c r="AK202" s="146"/>
      <c r="AL202" s="146"/>
      <c r="AM202" s="146"/>
      <c r="AN202" s="146"/>
      <c r="AO202" s="146"/>
      <c r="AP202" s="146"/>
      <c r="AQ202" s="146"/>
      <c r="AR202" s="146"/>
      <c r="AS202" s="146"/>
    </row>
    <row r="203" spans="1:45" s="222" customFormat="1" ht="14.4" x14ac:dyDescent="0.3">
      <c r="A203" s="146"/>
      <c r="B203" s="296">
        <v>22640054</v>
      </c>
      <c r="C203" s="297" t="s">
        <v>2074</v>
      </c>
      <c r="D203" s="146"/>
      <c r="E203" s="298" t="s">
        <v>1596</v>
      </c>
      <c r="F203" s="146" t="s">
        <v>2366</v>
      </c>
      <c r="G203" s="146" t="s">
        <v>2367</v>
      </c>
      <c r="H203" s="146"/>
      <c r="I203" s="146"/>
      <c r="J203" s="146"/>
      <c r="K203" s="146"/>
      <c r="L203" s="146"/>
      <c r="M203" s="146"/>
      <c r="N203" s="146"/>
      <c r="O203" s="146"/>
      <c r="P203" s="288">
        <f t="shared" si="8"/>
        <v>0</v>
      </c>
      <c r="Q203" s="146"/>
      <c r="R203" s="146"/>
      <c r="S203" s="146"/>
      <c r="T203" s="146"/>
      <c r="U203" s="146"/>
      <c r="V203" s="146"/>
      <c r="W203" s="146">
        <v>1</v>
      </c>
      <c r="X203" s="304">
        <v>43216</v>
      </c>
      <c r="Y203" s="273">
        <f t="shared" si="9"/>
        <v>1</v>
      </c>
      <c r="Z203" s="146"/>
      <c r="AA203" s="146"/>
      <c r="AB203" s="146"/>
      <c r="AC203" s="146"/>
      <c r="AD203" s="146"/>
      <c r="AE203" s="146"/>
      <c r="AF203" s="146"/>
      <c r="AG203" s="146"/>
      <c r="AH203" s="273">
        <f t="shared" si="10"/>
        <v>0</v>
      </c>
      <c r="AI203" s="146"/>
      <c r="AJ203" s="146" t="s">
        <v>2371</v>
      </c>
      <c r="AK203" s="146"/>
      <c r="AL203" s="146"/>
      <c r="AM203" s="146"/>
      <c r="AN203" s="146"/>
      <c r="AO203" s="146"/>
      <c r="AP203" s="146"/>
      <c r="AQ203" s="146"/>
      <c r="AR203" s="146"/>
      <c r="AS203" s="146"/>
    </row>
    <row r="204" spans="1:45" s="222" customFormat="1" ht="14.4" x14ac:dyDescent="0.3">
      <c r="A204" s="146"/>
      <c r="B204" s="296">
        <v>22648069</v>
      </c>
      <c r="C204" s="297" t="s">
        <v>2075</v>
      </c>
      <c r="D204" s="146"/>
      <c r="E204" s="298" t="s">
        <v>1597</v>
      </c>
      <c r="F204" s="146" t="s">
        <v>2366</v>
      </c>
      <c r="G204" s="146" t="s">
        <v>2367</v>
      </c>
      <c r="H204" s="146"/>
      <c r="I204" s="146"/>
      <c r="J204" s="146"/>
      <c r="K204" s="146"/>
      <c r="L204" s="146"/>
      <c r="M204" s="146"/>
      <c r="N204" s="146"/>
      <c r="O204" s="146"/>
      <c r="P204" s="288">
        <f t="shared" si="8"/>
        <v>0</v>
      </c>
      <c r="Q204" s="146"/>
      <c r="R204" s="146"/>
      <c r="S204" s="146"/>
      <c r="T204" s="146"/>
      <c r="U204" s="146"/>
      <c r="V204" s="146"/>
      <c r="W204" s="146">
        <v>1</v>
      </c>
      <c r="X204" s="304">
        <v>43209</v>
      </c>
      <c r="Y204" s="273">
        <f t="shared" si="9"/>
        <v>1</v>
      </c>
      <c r="Z204" s="146"/>
      <c r="AA204" s="146"/>
      <c r="AB204" s="146"/>
      <c r="AC204" s="146"/>
      <c r="AD204" s="146"/>
      <c r="AE204" s="146"/>
      <c r="AF204" s="146"/>
      <c r="AG204" s="146"/>
      <c r="AH204" s="273">
        <f t="shared" si="10"/>
        <v>0</v>
      </c>
      <c r="AI204" s="146"/>
      <c r="AJ204" s="146" t="s">
        <v>2371</v>
      </c>
      <c r="AK204" s="146"/>
      <c r="AL204" s="146"/>
      <c r="AM204" s="146"/>
      <c r="AN204" s="146"/>
      <c r="AO204" s="146"/>
      <c r="AP204" s="146"/>
      <c r="AQ204" s="146"/>
      <c r="AR204" s="146"/>
      <c r="AS204" s="146"/>
    </row>
    <row r="205" spans="1:45" s="222" customFormat="1" ht="14.4" x14ac:dyDescent="0.3">
      <c r="A205" s="146"/>
      <c r="B205" s="296">
        <v>22648070</v>
      </c>
      <c r="C205" s="297" t="s">
        <v>2076</v>
      </c>
      <c r="D205" s="146"/>
      <c r="E205" s="298" t="s">
        <v>1598</v>
      </c>
      <c r="F205" s="146" t="s">
        <v>2366</v>
      </c>
      <c r="G205" s="146" t="s">
        <v>2367</v>
      </c>
      <c r="H205" s="146"/>
      <c r="I205" s="146"/>
      <c r="J205" s="146"/>
      <c r="K205" s="146"/>
      <c r="L205" s="146"/>
      <c r="M205" s="146"/>
      <c r="N205" s="146"/>
      <c r="O205" s="146"/>
      <c r="P205" s="288">
        <f t="shared" ref="P205:P268" si="11">SUM(H205:N205)</f>
        <v>0</v>
      </c>
      <c r="Q205" s="146"/>
      <c r="R205" s="146"/>
      <c r="S205" s="146"/>
      <c r="T205" s="146"/>
      <c r="U205" s="146"/>
      <c r="V205" s="146"/>
      <c r="W205" s="146">
        <v>1</v>
      </c>
      <c r="X205" s="304">
        <v>43209</v>
      </c>
      <c r="Y205" s="273">
        <f t="shared" ref="Y205:Y268" si="12">SUM(Q205:W205)</f>
        <v>1</v>
      </c>
      <c r="Z205" s="146"/>
      <c r="AA205" s="146"/>
      <c r="AB205" s="146"/>
      <c r="AC205" s="146"/>
      <c r="AD205" s="146"/>
      <c r="AE205" s="146"/>
      <c r="AF205" s="146"/>
      <c r="AG205" s="146"/>
      <c r="AH205" s="273">
        <f t="shared" si="10"/>
        <v>0</v>
      </c>
      <c r="AI205" s="146"/>
      <c r="AJ205" s="146" t="s">
        <v>2371</v>
      </c>
      <c r="AK205" s="146"/>
      <c r="AL205" s="146"/>
      <c r="AM205" s="146"/>
      <c r="AN205" s="146"/>
      <c r="AO205" s="146"/>
      <c r="AP205" s="146"/>
      <c r="AQ205" s="146"/>
      <c r="AR205" s="146"/>
      <c r="AS205" s="146"/>
    </row>
    <row r="206" spans="1:45" s="222" customFormat="1" ht="14.4" x14ac:dyDescent="0.3">
      <c r="A206" s="146"/>
      <c r="B206" s="296">
        <v>22644036</v>
      </c>
      <c r="C206" s="297" t="s">
        <v>2077</v>
      </c>
      <c r="D206" s="146"/>
      <c r="E206" s="298" t="s">
        <v>1599</v>
      </c>
      <c r="F206" s="146" t="s">
        <v>2366</v>
      </c>
      <c r="G206" s="146" t="s">
        <v>2367</v>
      </c>
      <c r="H206" s="146"/>
      <c r="I206" s="146"/>
      <c r="J206" s="146"/>
      <c r="K206" s="146"/>
      <c r="L206" s="146"/>
      <c r="M206" s="146"/>
      <c r="N206" s="146"/>
      <c r="O206" s="146"/>
      <c r="P206" s="288">
        <f t="shared" si="11"/>
        <v>0</v>
      </c>
      <c r="Q206" s="146"/>
      <c r="R206" s="146"/>
      <c r="S206" s="146"/>
      <c r="T206" s="146"/>
      <c r="U206" s="146"/>
      <c r="V206" s="146"/>
      <c r="W206" s="146">
        <v>1</v>
      </c>
      <c r="X206" s="304">
        <v>43230</v>
      </c>
      <c r="Y206" s="273">
        <f t="shared" si="12"/>
        <v>1</v>
      </c>
      <c r="Z206" s="146"/>
      <c r="AA206" s="146"/>
      <c r="AB206" s="146"/>
      <c r="AC206" s="146"/>
      <c r="AD206" s="146"/>
      <c r="AE206" s="146"/>
      <c r="AF206" s="146"/>
      <c r="AG206" s="146"/>
      <c r="AH206" s="273">
        <f t="shared" si="10"/>
        <v>0</v>
      </c>
      <c r="AI206" s="146"/>
      <c r="AJ206" s="146" t="s">
        <v>2371</v>
      </c>
      <c r="AK206" s="146"/>
      <c r="AL206" s="146"/>
      <c r="AM206" s="146"/>
      <c r="AN206" s="146"/>
      <c r="AO206" s="146"/>
      <c r="AP206" s="146"/>
      <c r="AQ206" s="146"/>
      <c r="AR206" s="146"/>
      <c r="AS206" s="146"/>
    </row>
    <row r="207" spans="1:45" s="222" customFormat="1" ht="14.4" x14ac:dyDescent="0.3">
      <c r="A207" s="146"/>
      <c r="B207" s="296">
        <v>22644074</v>
      </c>
      <c r="C207" s="297" t="s">
        <v>2078</v>
      </c>
      <c r="D207" s="146"/>
      <c r="E207" s="298" t="s">
        <v>1600</v>
      </c>
      <c r="F207" s="146" t="s">
        <v>2366</v>
      </c>
      <c r="G207" s="146" t="s">
        <v>2367</v>
      </c>
      <c r="H207" s="146"/>
      <c r="I207" s="146"/>
      <c r="J207" s="146"/>
      <c r="K207" s="146"/>
      <c r="L207" s="146"/>
      <c r="M207" s="146"/>
      <c r="N207" s="146"/>
      <c r="O207" s="146"/>
      <c r="P207" s="288">
        <f t="shared" si="11"/>
        <v>0</v>
      </c>
      <c r="Q207" s="146"/>
      <c r="R207" s="146"/>
      <c r="S207" s="146"/>
      <c r="T207" s="146"/>
      <c r="U207" s="146"/>
      <c r="V207" s="146"/>
      <c r="W207" s="146">
        <v>1</v>
      </c>
      <c r="X207" s="304">
        <v>43230</v>
      </c>
      <c r="Y207" s="273">
        <f t="shared" si="12"/>
        <v>1</v>
      </c>
      <c r="Z207" s="146"/>
      <c r="AA207" s="146"/>
      <c r="AB207" s="146"/>
      <c r="AC207" s="146"/>
      <c r="AD207" s="146"/>
      <c r="AE207" s="146"/>
      <c r="AF207" s="146"/>
      <c r="AG207" s="146"/>
      <c r="AH207" s="273">
        <f t="shared" si="10"/>
        <v>0</v>
      </c>
      <c r="AI207" s="146"/>
      <c r="AJ207" s="146" t="s">
        <v>2371</v>
      </c>
      <c r="AK207" s="146"/>
      <c r="AL207" s="146"/>
      <c r="AM207" s="146"/>
      <c r="AN207" s="146"/>
      <c r="AO207" s="146"/>
      <c r="AP207" s="146"/>
      <c r="AQ207" s="146"/>
      <c r="AR207" s="146"/>
      <c r="AS207" s="146"/>
    </row>
    <row r="208" spans="1:45" s="222" customFormat="1" ht="14.4" x14ac:dyDescent="0.3">
      <c r="A208" s="146"/>
      <c r="B208" s="296">
        <v>22644075</v>
      </c>
      <c r="C208" s="297" t="s">
        <v>2079</v>
      </c>
      <c r="D208" s="146"/>
      <c r="E208" s="298" t="s">
        <v>1601</v>
      </c>
      <c r="F208" s="146" t="s">
        <v>2366</v>
      </c>
      <c r="G208" s="146" t="s">
        <v>2367</v>
      </c>
      <c r="H208" s="146"/>
      <c r="I208" s="146"/>
      <c r="J208" s="146"/>
      <c r="K208" s="146"/>
      <c r="L208" s="146"/>
      <c r="M208" s="146"/>
      <c r="N208" s="146"/>
      <c r="O208" s="146"/>
      <c r="P208" s="288">
        <f t="shared" si="11"/>
        <v>0</v>
      </c>
      <c r="Q208" s="146"/>
      <c r="R208" s="146"/>
      <c r="S208" s="146"/>
      <c r="T208" s="146"/>
      <c r="U208" s="146"/>
      <c r="V208" s="146"/>
      <c r="W208" s="146">
        <v>1</v>
      </c>
      <c r="X208" s="304">
        <v>43230</v>
      </c>
      <c r="Y208" s="273">
        <f t="shared" si="12"/>
        <v>1</v>
      </c>
      <c r="Z208" s="146"/>
      <c r="AA208" s="146"/>
      <c r="AB208" s="146"/>
      <c r="AC208" s="146"/>
      <c r="AD208" s="146"/>
      <c r="AE208" s="146"/>
      <c r="AF208" s="146"/>
      <c r="AG208" s="146"/>
      <c r="AH208" s="273">
        <f t="shared" si="10"/>
        <v>0</v>
      </c>
      <c r="AI208" s="146"/>
      <c r="AJ208" s="146" t="s">
        <v>2371</v>
      </c>
      <c r="AK208" s="146"/>
      <c r="AL208" s="146"/>
      <c r="AM208" s="146"/>
      <c r="AN208" s="146"/>
      <c r="AO208" s="146"/>
      <c r="AP208" s="146"/>
      <c r="AQ208" s="146"/>
      <c r="AR208" s="146"/>
      <c r="AS208" s="146"/>
    </row>
    <row r="209" spans="1:45" s="222" customFormat="1" ht="14.4" x14ac:dyDescent="0.3">
      <c r="A209" s="146"/>
      <c r="B209" s="296">
        <v>22648067</v>
      </c>
      <c r="C209" s="297" t="s">
        <v>2080</v>
      </c>
      <c r="D209" s="146"/>
      <c r="E209" s="298" t="s">
        <v>1602</v>
      </c>
      <c r="F209" s="146" t="s">
        <v>2366</v>
      </c>
      <c r="G209" s="146" t="s">
        <v>2367</v>
      </c>
      <c r="H209" s="146"/>
      <c r="I209" s="146"/>
      <c r="J209" s="146"/>
      <c r="K209" s="146"/>
      <c r="L209" s="146"/>
      <c r="M209" s="146"/>
      <c r="N209" s="146"/>
      <c r="O209" s="146"/>
      <c r="P209" s="288">
        <f t="shared" si="11"/>
        <v>0</v>
      </c>
      <c r="Q209" s="146"/>
      <c r="R209" s="146"/>
      <c r="S209" s="146"/>
      <c r="T209" s="146"/>
      <c r="U209" s="146"/>
      <c r="V209" s="146"/>
      <c r="W209" s="146">
        <v>1</v>
      </c>
      <c r="X209" s="304">
        <v>43214</v>
      </c>
      <c r="Y209" s="273">
        <f t="shared" si="12"/>
        <v>1</v>
      </c>
      <c r="Z209" s="146"/>
      <c r="AA209" s="146"/>
      <c r="AB209" s="146"/>
      <c r="AC209" s="146"/>
      <c r="AD209" s="146"/>
      <c r="AE209" s="146"/>
      <c r="AF209" s="146"/>
      <c r="AG209" s="146"/>
      <c r="AH209" s="273">
        <f t="shared" si="10"/>
        <v>0</v>
      </c>
      <c r="AI209" s="146"/>
      <c r="AJ209" s="146" t="s">
        <v>2371</v>
      </c>
      <c r="AK209" s="146"/>
      <c r="AL209" s="146"/>
      <c r="AM209" s="146"/>
      <c r="AN209" s="146"/>
      <c r="AO209" s="146"/>
      <c r="AP209" s="146"/>
      <c r="AQ209" s="146"/>
      <c r="AR209" s="146"/>
      <c r="AS209" s="146"/>
    </row>
    <row r="210" spans="1:45" s="222" customFormat="1" ht="14.4" x14ac:dyDescent="0.3">
      <c r="A210" s="146"/>
      <c r="B210" s="296">
        <v>22648068</v>
      </c>
      <c r="C210" s="297" t="s">
        <v>2081</v>
      </c>
      <c r="D210" s="146"/>
      <c r="E210" s="298" t="s">
        <v>1603</v>
      </c>
      <c r="F210" s="146" t="s">
        <v>2366</v>
      </c>
      <c r="G210" s="146" t="s">
        <v>2367</v>
      </c>
      <c r="H210" s="146"/>
      <c r="I210" s="146"/>
      <c r="J210" s="146"/>
      <c r="K210" s="146"/>
      <c r="L210" s="146"/>
      <c r="M210" s="146"/>
      <c r="N210" s="146"/>
      <c r="O210" s="146"/>
      <c r="P210" s="288">
        <f t="shared" si="11"/>
        <v>0</v>
      </c>
      <c r="Q210" s="146"/>
      <c r="R210" s="146"/>
      <c r="S210" s="146"/>
      <c r="T210" s="146"/>
      <c r="U210" s="146"/>
      <c r="V210" s="146"/>
      <c r="W210" s="146">
        <v>1</v>
      </c>
      <c r="X210" s="304">
        <v>43214</v>
      </c>
      <c r="Y210" s="273">
        <f t="shared" si="12"/>
        <v>1</v>
      </c>
      <c r="Z210" s="146"/>
      <c r="AA210" s="146"/>
      <c r="AB210" s="146"/>
      <c r="AC210" s="146"/>
      <c r="AD210" s="146"/>
      <c r="AE210" s="146"/>
      <c r="AF210" s="146"/>
      <c r="AG210" s="146"/>
      <c r="AH210" s="273">
        <f t="shared" si="10"/>
        <v>0</v>
      </c>
      <c r="AI210" s="146"/>
      <c r="AJ210" s="146" t="s">
        <v>2371</v>
      </c>
      <c r="AK210" s="146"/>
      <c r="AL210" s="146"/>
      <c r="AM210" s="146"/>
      <c r="AN210" s="146"/>
      <c r="AO210" s="146"/>
      <c r="AP210" s="146"/>
      <c r="AQ210" s="146"/>
      <c r="AR210" s="146"/>
      <c r="AS210" s="146"/>
    </row>
    <row r="211" spans="1:45" s="222" customFormat="1" ht="14.4" x14ac:dyDescent="0.3">
      <c r="A211" s="146"/>
      <c r="B211" s="296">
        <v>22639040</v>
      </c>
      <c r="C211" s="297" t="s">
        <v>2082</v>
      </c>
      <c r="D211" s="146"/>
      <c r="E211" s="298" t="s">
        <v>1604</v>
      </c>
      <c r="F211" s="146" t="s">
        <v>2366</v>
      </c>
      <c r="G211" s="146" t="s">
        <v>2367</v>
      </c>
      <c r="H211" s="146"/>
      <c r="I211" s="146"/>
      <c r="J211" s="146"/>
      <c r="K211" s="146"/>
      <c r="L211" s="146"/>
      <c r="M211" s="146"/>
      <c r="N211" s="146"/>
      <c r="O211" s="146"/>
      <c r="P211" s="288">
        <f t="shared" si="11"/>
        <v>0</v>
      </c>
      <c r="Q211" s="146"/>
      <c r="R211" s="146"/>
      <c r="S211" s="146"/>
      <c r="T211" s="146"/>
      <c r="U211" s="146"/>
      <c r="V211" s="146"/>
      <c r="W211" s="146">
        <v>1</v>
      </c>
      <c r="X211" s="304">
        <v>43227</v>
      </c>
      <c r="Y211" s="273">
        <f t="shared" si="12"/>
        <v>1</v>
      </c>
      <c r="Z211" s="146"/>
      <c r="AA211" s="146"/>
      <c r="AB211" s="146"/>
      <c r="AC211" s="146"/>
      <c r="AD211" s="146"/>
      <c r="AE211" s="146"/>
      <c r="AF211" s="146"/>
      <c r="AG211" s="146"/>
      <c r="AH211" s="273">
        <f t="shared" si="10"/>
        <v>0</v>
      </c>
      <c r="AI211" s="146"/>
      <c r="AJ211" s="146" t="s">
        <v>2371</v>
      </c>
      <c r="AK211" s="146"/>
      <c r="AL211" s="146"/>
      <c r="AM211" s="146"/>
      <c r="AN211" s="146"/>
      <c r="AO211" s="146"/>
      <c r="AP211" s="146"/>
      <c r="AQ211" s="146"/>
      <c r="AR211" s="146"/>
      <c r="AS211" s="146"/>
    </row>
    <row r="212" spans="1:45" s="222" customFormat="1" ht="14.4" x14ac:dyDescent="0.3">
      <c r="A212" s="146"/>
      <c r="B212" s="296">
        <v>22639041</v>
      </c>
      <c r="C212" s="297" t="s">
        <v>2083</v>
      </c>
      <c r="D212" s="146"/>
      <c r="E212" s="298" t="s">
        <v>1605</v>
      </c>
      <c r="F212" s="146" t="s">
        <v>2366</v>
      </c>
      <c r="G212" s="146" t="s">
        <v>2367</v>
      </c>
      <c r="H212" s="146"/>
      <c r="I212" s="146"/>
      <c r="J212" s="146"/>
      <c r="K212" s="146"/>
      <c r="L212" s="146"/>
      <c r="M212" s="146"/>
      <c r="N212" s="146"/>
      <c r="O212" s="146"/>
      <c r="P212" s="288">
        <f t="shared" si="11"/>
        <v>0</v>
      </c>
      <c r="Q212" s="146"/>
      <c r="R212" s="146"/>
      <c r="S212" s="146"/>
      <c r="T212" s="146"/>
      <c r="U212" s="146"/>
      <c r="V212" s="146"/>
      <c r="W212" s="146">
        <v>1</v>
      </c>
      <c r="X212" s="304">
        <v>43227</v>
      </c>
      <c r="Y212" s="273">
        <f t="shared" si="12"/>
        <v>1</v>
      </c>
      <c r="Z212" s="146"/>
      <c r="AA212" s="146"/>
      <c r="AB212" s="146"/>
      <c r="AC212" s="146"/>
      <c r="AD212" s="146"/>
      <c r="AE212" s="146"/>
      <c r="AF212" s="146"/>
      <c r="AG212" s="146"/>
      <c r="AH212" s="273">
        <f t="shared" si="10"/>
        <v>0</v>
      </c>
      <c r="AI212" s="146"/>
      <c r="AJ212" s="146" t="s">
        <v>2371</v>
      </c>
      <c r="AK212" s="146"/>
      <c r="AL212" s="146"/>
      <c r="AM212" s="146"/>
      <c r="AN212" s="146"/>
      <c r="AO212" s="146"/>
      <c r="AP212" s="146"/>
      <c r="AQ212" s="146"/>
      <c r="AR212" s="146"/>
      <c r="AS212" s="146"/>
    </row>
    <row r="213" spans="1:45" s="222" customFormat="1" ht="14.4" x14ac:dyDescent="0.3">
      <c r="A213" s="146"/>
      <c r="B213" s="296">
        <v>22640033</v>
      </c>
      <c r="C213" s="297" t="s">
        <v>2084</v>
      </c>
      <c r="D213" s="146"/>
      <c r="E213" s="298" t="s">
        <v>1606</v>
      </c>
      <c r="F213" s="146" t="s">
        <v>2366</v>
      </c>
      <c r="G213" s="146" t="s">
        <v>2367</v>
      </c>
      <c r="H213" s="146"/>
      <c r="I213" s="146"/>
      <c r="J213" s="146"/>
      <c r="K213" s="146"/>
      <c r="L213" s="146"/>
      <c r="M213" s="146"/>
      <c r="N213" s="146"/>
      <c r="O213" s="146"/>
      <c r="P213" s="288">
        <f t="shared" si="11"/>
        <v>0</v>
      </c>
      <c r="Q213" s="146"/>
      <c r="R213" s="146"/>
      <c r="S213" s="146"/>
      <c r="T213" s="146"/>
      <c r="U213" s="146"/>
      <c r="V213" s="146"/>
      <c r="W213" s="146">
        <v>1</v>
      </c>
      <c r="X213" s="304">
        <v>43227</v>
      </c>
      <c r="Y213" s="273">
        <f t="shared" si="12"/>
        <v>1</v>
      </c>
      <c r="Z213" s="146"/>
      <c r="AA213" s="146"/>
      <c r="AB213" s="146"/>
      <c r="AC213" s="146"/>
      <c r="AD213" s="146"/>
      <c r="AE213" s="146"/>
      <c r="AF213" s="146"/>
      <c r="AG213" s="146"/>
      <c r="AH213" s="273">
        <f t="shared" si="10"/>
        <v>0</v>
      </c>
      <c r="AI213" s="146"/>
      <c r="AJ213" s="146" t="s">
        <v>2371</v>
      </c>
      <c r="AK213" s="146"/>
      <c r="AL213" s="146"/>
      <c r="AM213" s="146"/>
      <c r="AN213" s="146"/>
      <c r="AO213" s="146"/>
      <c r="AP213" s="146"/>
      <c r="AQ213" s="146"/>
      <c r="AR213" s="146"/>
      <c r="AS213" s="146"/>
    </row>
    <row r="214" spans="1:45" s="222" customFormat="1" ht="14.4" x14ac:dyDescent="0.3">
      <c r="A214" s="146"/>
      <c r="B214" s="296">
        <v>22640034</v>
      </c>
      <c r="C214" s="297" t="s">
        <v>2085</v>
      </c>
      <c r="D214" s="146"/>
      <c r="E214" s="298" t="s">
        <v>1607</v>
      </c>
      <c r="F214" s="146" t="s">
        <v>2366</v>
      </c>
      <c r="G214" s="146" t="s">
        <v>2367</v>
      </c>
      <c r="H214" s="146"/>
      <c r="I214" s="146"/>
      <c r="J214" s="146"/>
      <c r="K214" s="146"/>
      <c r="L214" s="146"/>
      <c r="M214" s="146"/>
      <c r="N214" s="146"/>
      <c r="O214" s="146"/>
      <c r="P214" s="288">
        <f t="shared" si="11"/>
        <v>0</v>
      </c>
      <c r="Q214" s="146"/>
      <c r="R214" s="146"/>
      <c r="S214" s="146"/>
      <c r="T214" s="146"/>
      <c r="U214" s="146"/>
      <c r="V214" s="146"/>
      <c r="W214" s="146">
        <v>1</v>
      </c>
      <c r="X214" s="304">
        <v>43227</v>
      </c>
      <c r="Y214" s="273">
        <f t="shared" si="12"/>
        <v>1</v>
      </c>
      <c r="Z214" s="146"/>
      <c r="AA214" s="146"/>
      <c r="AB214" s="146"/>
      <c r="AC214" s="146"/>
      <c r="AD214" s="146"/>
      <c r="AE214" s="146"/>
      <c r="AF214" s="146"/>
      <c r="AG214" s="146"/>
      <c r="AH214" s="273">
        <f t="shared" si="10"/>
        <v>0</v>
      </c>
      <c r="AI214" s="146"/>
      <c r="AJ214" s="146" t="s">
        <v>2371</v>
      </c>
      <c r="AK214" s="146"/>
      <c r="AL214" s="146"/>
      <c r="AM214" s="146"/>
      <c r="AN214" s="146"/>
      <c r="AO214" s="146"/>
      <c r="AP214" s="146"/>
      <c r="AQ214" s="146"/>
      <c r="AR214" s="146"/>
      <c r="AS214" s="146"/>
    </row>
    <row r="215" spans="1:45" s="222" customFormat="1" ht="14.4" x14ac:dyDescent="0.3">
      <c r="A215" s="146"/>
      <c r="B215" s="296">
        <v>22640037</v>
      </c>
      <c r="C215" s="297" t="s">
        <v>2086</v>
      </c>
      <c r="D215" s="146"/>
      <c r="E215" s="298" t="s">
        <v>1608</v>
      </c>
      <c r="F215" s="146" t="s">
        <v>2366</v>
      </c>
      <c r="G215" s="146" t="s">
        <v>2367</v>
      </c>
      <c r="H215" s="146"/>
      <c r="I215" s="146"/>
      <c r="J215" s="146"/>
      <c r="K215" s="146"/>
      <c r="L215" s="146"/>
      <c r="M215" s="146"/>
      <c r="N215" s="146"/>
      <c r="O215" s="146"/>
      <c r="P215" s="288">
        <f t="shared" si="11"/>
        <v>0</v>
      </c>
      <c r="Q215" s="146"/>
      <c r="R215" s="146"/>
      <c r="S215" s="146"/>
      <c r="T215" s="146"/>
      <c r="U215" s="146"/>
      <c r="V215" s="146"/>
      <c r="W215" s="146">
        <v>1</v>
      </c>
      <c r="X215" s="304">
        <v>43227</v>
      </c>
      <c r="Y215" s="273">
        <f t="shared" si="12"/>
        <v>1</v>
      </c>
      <c r="Z215" s="146"/>
      <c r="AA215" s="146"/>
      <c r="AB215" s="146"/>
      <c r="AC215" s="146"/>
      <c r="AD215" s="146"/>
      <c r="AE215" s="146"/>
      <c r="AF215" s="146"/>
      <c r="AG215" s="146"/>
      <c r="AH215" s="273">
        <f t="shared" si="10"/>
        <v>0</v>
      </c>
      <c r="AI215" s="146"/>
      <c r="AJ215" s="146" t="s">
        <v>2371</v>
      </c>
      <c r="AK215" s="146"/>
      <c r="AL215" s="146"/>
      <c r="AM215" s="146"/>
      <c r="AN215" s="146"/>
      <c r="AO215" s="146"/>
      <c r="AP215" s="146"/>
      <c r="AQ215" s="146"/>
      <c r="AR215" s="146"/>
      <c r="AS215" s="146"/>
    </row>
    <row r="216" spans="1:45" s="222" customFormat="1" ht="14.4" x14ac:dyDescent="0.3">
      <c r="A216" s="146"/>
      <c r="B216" s="296">
        <v>22648012</v>
      </c>
      <c r="C216" s="297" t="s">
        <v>2087</v>
      </c>
      <c r="D216" s="146"/>
      <c r="E216" s="298" t="s">
        <v>1609</v>
      </c>
      <c r="F216" s="146" t="s">
        <v>2366</v>
      </c>
      <c r="G216" s="146" t="s">
        <v>2367</v>
      </c>
      <c r="H216" s="146"/>
      <c r="I216" s="146"/>
      <c r="J216" s="146"/>
      <c r="K216" s="146"/>
      <c r="L216" s="146"/>
      <c r="M216" s="146"/>
      <c r="N216" s="146"/>
      <c r="O216" s="146"/>
      <c r="P216" s="288">
        <f t="shared" si="11"/>
        <v>0</v>
      </c>
      <c r="Q216" s="146"/>
      <c r="R216" s="146"/>
      <c r="S216" s="146"/>
      <c r="T216" s="146"/>
      <c r="U216" s="146"/>
      <c r="V216" s="146"/>
      <c r="W216" s="146">
        <v>1</v>
      </c>
      <c r="X216" s="304">
        <v>43223</v>
      </c>
      <c r="Y216" s="273">
        <f t="shared" si="12"/>
        <v>1</v>
      </c>
      <c r="Z216" s="146"/>
      <c r="AA216" s="146"/>
      <c r="AB216" s="146"/>
      <c r="AC216" s="146"/>
      <c r="AD216" s="146"/>
      <c r="AE216" s="146"/>
      <c r="AF216" s="146"/>
      <c r="AG216" s="146"/>
      <c r="AH216" s="273">
        <f t="shared" si="10"/>
        <v>0</v>
      </c>
      <c r="AI216" s="146"/>
      <c r="AJ216" s="146" t="s">
        <v>2371</v>
      </c>
      <c r="AK216" s="146"/>
      <c r="AL216" s="146"/>
      <c r="AM216" s="146"/>
      <c r="AN216" s="146"/>
      <c r="AO216" s="146"/>
      <c r="AP216" s="146"/>
      <c r="AQ216" s="146"/>
      <c r="AR216" s="146"/>
      <c r="AS216" s="146"/>
    </row>
    <row r="217" spans="1:45" s="222" customFormat="1" ht="14.4" x14ac:dyDescent="0.3">
      <c r="A217" s="146"/>
      <c r="B217" s="296">
        <v>22648014</v>
      </c>
      <c r="C217" s="297" t="s">
        <v>2088</v>
      </c>
      <c r="D217" s="146"/>
      <c r="E217" s="298" t="s">
        <v>1610</v>
      </c>
      <c r="F217" s="146" t="s">
        <v>2366</v>
      </c>
      <c r="G217" s="146" t="s">
        <v>2367</v>
      </c>
      <c r="H217" s="146"/>
      <c r="I217" s="146"/>
      <c r="J217" s="146"/>
      <c r="K217" s="146"/>
      <c r="L217" s="146"/>
      <c r="M217" s="146"/>
      <c r="N217" s="146"/>
      <c r="O217" s="146"/>
      <c r="P217" s="288">
        <f t="shared" si="11"/>
        <v>0</v>
      </c>
      <c r="Q217" s="146"/>
      <c r="R217" s="146"/>
      <c r="S217" s="146"/>
      <c r="T217" s="146"/>
      <c r="U217" s="146"/>
      <c r="V217" s="146"/>
      <c r="W217" s="146">
        <v>1</v>
      </c>
      <c r="X217" s="304">
        <v>43223</v>
      </c>
      <c r="Y217" s="273">
        <f t="shared" si="12"/>
        <v>1</v>
      </c>
      <c r="Z217" s="146"/>
      <c r="AA217" s="146"/>
      <c r="AB217" s="146"/>
      <c r="AC217" s="146"/>
      <c r="AD217" s="146"/>
      <c r="AE217" s="146"/>
      <c r="AF217" s="146"/>
      <c r="AG217" s="146"/>
      <c r="AH217" s="273">
        <f t="shared" si="10"/>
        <v>0</v>
      </c>
      <c r="AI217" s="146"/>
      <c r="AJ217" s="146" t="s">
        <v>2371</v>
      </c>
      <c r="AK217" s="146"/>
      <c r="AL217" s="146"/>
      <c r="AM217" s="146"/>
      <c r="AN217" s="146"/>
      <c r="AO217" s="146"/>
      <c r="AP217" s="146"/>
      <c r="AQ217" s="146"/>
      <c r="AR217" s="146"/>
      <c r="AS217" s="146"/>
    </row>
    <row r="218" spans="1:45" s="222" customFormat="1" ht="14.4" x14ac:dyDescent="0.3">
      <c r="A218" s="146"/>
      <c r="B218" s="296">
        <v>22648013</v>
      </c>
      <c r="C218" s="297" t="s">
        <v>2089</v>
      </c>
      <c r="D218" s="146"/>
      <c r="E218" s="298" t="s">
        <v>1611</v>
      </c>
      <c r="F218" s="146" t="s">
        <v>2366</v>
      </c>
      <c r="G218" s="146" t="s">
        <v>2367</v>
      </c>
      <c r="H218" s="146"/>
      <c r="I218" s="146"/>
      <c r="J218" s="146"/>
      <c r="K218" s="146"/>
      <c r="L218" s="146"/>
      <c r="M218" s="146"/>
      <c r="N218" s="146"/>
      <c r="O218" s="146"/>
      <c r="P218" s="288">
        <f t="shared" si="11"/>
        <v>0</v>
      </c>
      <c r="Q218" s="146"/>
      <c r="R218" s="146"/>
      <c r="S218" s="146"/>
      <c r="T218" s="146"/>
      <c r="U218" s="146"/>
      <c r="V218" s="146"/>
      <c r="W218" s="146">
        <v>1</v>
      </c>
      <c r="X218" s="304">
        <v>43223</v>
      </c>
      <c r="Y218" s="273">
        <f t="shared" si="12"/>
        <v>1</v>
      </c>
      <c r="Z218" s="146"/>
      <c r="AA218" s="146"/>
      <c r="AB218" s="146"/>
      <c r="AC218" s="146"/>
      <c r="AD218" s="146"/>
      <c r="AE218" s="146"/>
      <c r="AF218" s="146"/>
      <c r="AG218" s="146"/>
      <c r="AH218" s="273">
        <f t="shared" si="10"/>
        <v>0</v>
      </c>
      <c r="AI218" s="146"/>
      <c r="AJ218" s="146" t="s">
        <v>2371</v>
      </c>
      <c r="AK218" s="146"/>
      <c r="AL218" s="146"/>
      <c r="AM218" s="146"/>
      <c r="AN218" s="146"/>
      <c r="AO218" s="146"/>
      <c r="AP218" s="146"/>
      <c r="AQ218" s="146"/>
      <c r="AR218" s="146"/>
      <c r="AS218" s="146"/>
    </row>
    <row r="219" spans="1:45" s="222" customFormat="1" ht="14.4" x14ac:dyDescent="0.3">
      <c r="A219" s="146"/>
      <c r="B219" s="296">
        <v>22646032</v>
      </c>
      <c r="C219" s="297" t="s">
        <v>2090</v>
      </c>
      <c r="D219" s="146"/>
      <c r="E219" s="298" t="s">
        <v>1612</v>
      </c>
      <c r="F219" s="146" t="s">
        <v>2366</v>
      </c>
      <c r="G219" s="146" t="s">
        <v>2367</v>
      </c>
      <c r="H219" s="146"/>
      <c r="I219" s="146"/>
      <c r="J219" s="146"/>
      <c r="K219" s="146"/>
      <c r="L219" s="146"/>
      <c r="M219" s="146"/>
      <c r="N219" s="146"/>
      <c r="O219" s="146"/>
      <c r="P219" s="288">
        <f t="shared" si="11"/>
        <v>0</v>
      </c>
      <c r="Q219" s="146"/>
      <c r="R219" s="146"/>
      <c r="S219" s="146"/>
      <c r="T219" s="146"/>
      <c r="U219" s="146"/>
      <c r="V219" s="146"/>
      <c r="W219" s="146">
        <v>1</v>
      </c>
      <c r="X219" s="304">
        <v>43228</v>
      </c>
      <c r="Y219" s="273">
        <f t="shared" si="12"/>
        <v>1</v>
      </c>
      <c r="Z219" s="146"/>
      <c r="AA219" s="146"/>
      <c r="AB219" s="146"/>
      <c r="AC219" s="146"/>
      <c r="AD219" s="146"/>
      <c r="AE219" s="146"/>
      <c r="AF219" s="146"/>
      <c r="AG219" s="146"/>
      <c r="AH219" s="273">
        <f t="shared" si="10"/>
        <v>0</v>
      </c>
      <c r="AI219" s="146"/>
      <c r="AJ219" s="146" t="s">
        <v>2371</v>
      </c>
      <c r="AK219" s="146"/>
      <c r="AL219" s="146"/>
      <c r="AM219" s="146"/>
      <c r="AN219" s="146"/>
      <c r="AO219" s="146"/>
      <c r="AP219" s="146"/>
      <c r="AQ219" s="146"/>
      <c r="AR219" s="146"/>
      <c r="AS219" s="146"/>
    </row>
    <row r="220" spans="1:45" s="222" customFormat="1" ht="14.4" x14ac:dyDescent="0.3">
      <c r="A220" s="146"/>
      <c r="B220" s="296">
        <v>22646033</v>
      </c>
      <c r="C220" s="297" t="s">
        <v>2091</v>
      </c>
      <c r="D220" s="146"/>
      <c r="E220" s="298" t="s">
        <v>1613</v>
      </c>
      <c r="F220" s="146" t="s">
        <v>2366</v>
      </c>
      <c r="G220" s="146" t="s">
        <v>2367</v>
      </c>
      <c r="H220" s="146"/>
      <c r="I220" s="146"/>
      <c r="J220" s="146"/>
      <c r="K220" s="146"/>
      <c r="L220" s="146"/>
      <c r="M220" s="146"/>
      <c r="N220" s="146"/>
      <c r="O220" s="146"/>
      <c r="P220" s="288">
        <f t="shared" si="11"/>
        <v>0</v>
      </c>
      <c r="Q220" s="146"/>
      <c r="R220" s="146"/>
      <c r="S220" s="146"/>
      <c r="T220" s="146"/>
      <c r="U220" s="146"/>
      <c r="V220" s="146"/>
      <c r="W220" s="146">
        <v>1</v>
      </c>
      <c r="X220" s="304">
        <v>43228</v>
      </c>
      <c r="Y220" s="273">
        <f t="shared" si="12"/>
        <v>1</v>
      </c>
      <c r="Z220" s="146"/>
      <c r="AA220" s="146"/>
      <c r="AB220" s="146"/>
      <c r="AC220" s="146"/>
      <c r="AD220" s="146"/>
      <c r="AE220" s="146"/>
      <c r="AF220" s="146"/>
      <c r="AG220" s="146"/>
      <c r="AH220" s="273">
        <f t="shared" si="10"/>
        <v>0</v>
      </c>
      <c r="AI220" s="146"/>
      <c r="AJ220" s="146" t="s">
        <v>2371</v>
      </c>
      <c r="AK220" s="146"/>
      <c r="AL220" s="146"/>
      <c r="AM220" s="146"/>
      <c r="AN220" s="146"/>
      <c r="AO220" s="146"/>
      <c r="AP220" s="146"/>
      <c r="AQ220" s="146"/>
      <c r="AR220" s="146"/>
      <c r="AS220" s="146"/>
    </row>
    <row r="221" spans="1:45" s="222" customFormat="1" ht="14.4" x14ac:dyDescent="0.3">
      <c r="A221" s="146"/>
      <c r="B221" s="296">
        <v>22646034</v>
      </c>
      <c r="C221" s="297" t="s">
        <v>2092</v>
      </c>
      <c r="D221" s="146"/>
      <c r="E221" s="298" t="s">
        <v>1614</v>
      </c>
      <c r="F221" s="146" t="s">
        <v>2366</v>
      </c>
      <c r="G221" s="146" t="s">
        <v>2367</v>
      </c>
      <c r="H221" s="146"/>
      <c r="I221" s="146"/>
      <c r="J221" s="146"/>
      <c r="K221" s="146"/>
      <c r="L221" s="146"/>
      <c r="M221" s="146"/>
      <c r="N221" s="146"/>
      <c r="O221" s="146"/>
      <c r="P221" s="288">
        <f t="shared" si="11"/>
        <v>0</v>
      </c>
      <c r="Q221" s="146"/>
      <c r="R221" s="146"/>
      <c r="S221" s="146"/>
      <c r="T221" s="146"/>
      <c r="U221" s="146"/>
      <c r="V221" s="146"/>
      <c r="W221" s="146">
        <v>1</v>
      </c>
      <c r="X221" s="304">
        <v>43228</v>
      </c>
      <c r="Y221" s="273">
        <f t="shared" si="12"/>
        <v>1</v>
      </c>
      <c r="Z221" s="146"/>
      <c r="AA221" s="146"/>
      <c r="AB221" s="146"/>
      <c r="AC221" s="146"/>
      <c r="AD221" s="146"/>
      <c r="AE221" s="146"/>
      <c r="AF221" s="146"/>
      <c r="AG221" s="146"/>
      <c r="AH221" s="273">
        <f t="shared" si="10"/>
        <v>0</v>
      </c>
      <c r="AI221" s="146"/>
      <c r="AJ221" s="146" t="s">
        <v>2371</v>
      </c>
      <c r="AK221" s="146"/>
      <c r="AL221" s="146"/>
      <c r="AM221" s="146"/>
      <c r="AN221" s="146"/>
      <c r="AO221" s="146"/>
      <c r="AP221" s="146"/>
      <c r="AQ221" s="146"/>
      <c r="AR221" s="146"/>
      <c r="AS221" s="146"/>
    </row>
    <row r="222" spans="1:45" s="222" customFormat="1" ht="14.4" x14ac:dyDescent="0.3">
      <c r="A222" s="146"/>
      <c r="B222" s="296">
        <v>22646035</v>
      </c>
      <c r="C222" s="297" t="s">
        <v>2093</v>
      </c>
      <c r="D222" s="146"/>
      <c r="E222" s="298" t="s">
        <v>1615</v>
      </c>
      <c r="F222" s="146" t="s">
        <v>2366</v>
      </c>
      <c r="G222" s="146" t="s">
        <v>2367</v>
      </c>
      <c r="H222" s="146"/>
      <c r="I222" s="146"/>
      <c r="J222" s="146"/>
      <c r="K222" s="146"/>
      <c r="L222" s="146"/>
      <c r="M222" s="146"/>
      <c r="N222" s="146"/>
      <c r="O222" s="146"/>
      <c r="P222" s="288">
        <f t="shared" si="11"/>
        <v>0</v>
      </c>
      <c r="Q222" s="146"/>
      <c r="R222" s="146"/>
      <c r="S222" s="146"/>
      <c r="T222" s="146"/>
      <c r="U222" s="146"/>
      <c r="V222" s="146"/>
      <c r="W222" s="146">
        <v>1</v>
      </c>
      <c r="X222" s="304">
        <v>43228</v>
      </c>
      <c r="Y222" s="273">
        <f t="shared" si="12"/>
        <v>1</v>
      </c>
      <c r="Z222" s="146"/>
      <c r="AA222" s="146"/>
      <c r="AB222" s="146"/>
      <c r="AC222" s="146"/>
      <c r="AD222" s="146"/>
      <c r="AE222" s="146"/>
      <c r="AF222" s="146"/>
      <c r="AG222" s="146"/>
      <c r="AH222" s="273">
        <f t="shared" si="10"/>
        <v>0</v>
      </c>
      <c r="AI222" s="146"/>
      <c r="AJ222" s="146" t="s">
        <v>2371</v>
      </c>
      <c r="AK222" s="146"/>
      <c r="AL222" s="146"/>
      <c r="AM222" s="146"/>
      <c r="AN222" s="146"/>
      <c r="AO222" s="146"/>
      <c r="AP222" s="146"/>
      <c r="AQ222" s="146"/>
      <c r="AR222" s="146"/>
      <c r="AS222" s="146"/>
    </row>
    <row r="223" spans="1:45" s="222" customFormat="1" ht="14.4" x14ac:dyDescent="0.3">
      <c r="A223" s="146"/>
      <c r="B223" s="296">
        <v>22646031</v>
      </c>
      <c r="C223" s="297" t="s">
        <v>2094</v>
      </c>
      <c r="D223" s="146"/>
      <c r="E223" s="298" t="s">
        <v>1616</v>
      </c>
      <c r="F223" s="146" t="s">
        <v>2366</v>
      </c>
      <c r="G223" s="146" t="s">
        <v>2367</v>
      </c>
      <c r="H223" s="146"/>
      <c r="I223" s="146"/>
      <c r="J223" s="146"/>
      <c r="K223" s="146"/>
      <c r="L223" s="146"/>
      <c r="M223" s="146"/>
      <c r="N223" s="146"/>
      <c r="O223" s="146"/>
      <c r="P223" s="288">
        <f t="shared" si="11"/>
        <v>0</v>
      </c>
      <c r="Q223" s="146"/>
      <c r="R223" s="146"/>
      <c r="S223" s="146"/>
      <c r="T223" s="146"/>
      <c r="U223" s="146"/>
      <c r="V223" s="146"/>
      <c r="W223" s="146">
        <v>1</v>
      </c>
      <c r="X223" s="304">
        <v>43228</v>
      </c>
      <c r="Y223" s="273">
        <f t="shared" si="12"/>
        <v>1</v>
      </c>
      <c r="Z223" s="146"/>
      <c r="AA223" s="146"/>
      <c r="AB223" s="146"/>
      <c r="AC223" s="146"/>
      <c r="AD223" s="146"/>
      <c r="AE223" s="146"/>
      <c r="AF223" s="146"/>
      <c r="AG223" s="146"/>
      <c r="AH223" s="273">
        <f t="shared" si="10"/>
        <v>0</v>
      </c>
      <c r="AI223" s="146"/>
      <c r="AJ223" s="146" t="s">
        <v>2371</v>
      </c>
      <c r="AK223" s="146"/>
      <c r="AL223" s="146"/>
      <c r="AM223" s="146"/>
      <c r="AN223" s="146"/>
      <c r="AO223" s="146"/>
      <c r="AP223" s="146"/>
      <c r="AQ223" s="146"/>
      <c r="AR223" s="146"/>
      <c r="AS223" s="146"/>
    </row>
    <row r="224" spans="1:45" s="222" customFormat="1" ht="14.4" x14ac:dyDescent="0.3">
      <c r="A224" s="146"/>
      <c r="B224" s="296">
        <v>22643005</v>
      </c>
      <c r="C224" s="297" t="s">
        <v>2095</v>
      </c>
      <c r="D224" s="146"/>
      <c r="E224" s="298" t="s">
        <v>1617</v>
      </c>
      <c r="F224" s="146" t="s">
        <v>2366</v>
      </c>
      <c r="G224" s="146" t="s">
        <v>2367</v>
      </c>
      <c r="H224" s="146"/>
      <c r="I224" s="146"/>
      <c r="J224" s="146"/>
      <c r="K224" s="146"/>
      <c r="L224" s="146"/>
      <c r="M224" s="146"/>
      <c r="N224" s="146"/>
      <c r="O224" s="146"/>
      <c r="P224" s="288">
        <f t="shared" si="11"/>
        <v>0</v>
      </c>
      <c r="Q224" s="146"/>
      <c r="R224" s="146"/>
      <c r="S224" s="146"/>
      <c r="T224" s="146"/>
      <c r="U224" s="146"/>
      <c r="V224" s="146"/>
      <c r="W224" s="146">
        <v>1</v>
      </c>
      <c r="X224" s="304">
        <v>43229</v>
      </c>
      <c r="Y224" s="273">
        <f t="shared" si="12"/>
        <v>1</v>
      </c>
      <c r="Z224" s="146"/>
      <c r="AA224" s="146"/>
      <c r="AB224" s="146"/>
      <c r="AC224" s="146"/>
      <c r="AD224" s="146"/>
      <c r="AE224" s="146"/>
      <c r="AF224" s="146"/>
      <c r="AG224" s="146"/>
      <c r="AH224" s="273">
        <f t="shared" si="10"/>
        <v>0</v>
      </c>
      <c r="AI224" s="146"/>
      <c r="AJ224" s="146" t="s">
        <v>2371</v>
      </c>
      <c r="AK224" s="146"/>
      <c r="AL224" s="146"/>
      <c r="AM224" s="146"/>
      <c r="AN224" s="146"/>
      <c r="AO224" s="146"/>
      <c r="AP224" s="146"/>
      <c r="AQ224" s="146"/>
      <c r="AR224" s="146"/>
      <c r="AS224" s="146"/>
    </row>
    <row r="225" spans="1:45" s="222" customFormat="1" ht="14.4" x14ac:dyDescent="0.3">
      <c r="A225" s="146"/>
      <c r="B225" s="296">
        <v>22643043</v>
      </c>
      <c r="C225" s="297" t="s">
        <v>2096</v>
      </c>
      <c r="D225" s="146"/>
      <c r="E225" s="298" t="s">
        <v>1618</v>
      </c>
      <c r="F225" s="146" t="s">
        <v>2366</v>
      </c>
      <c r="G225" s="146" t="s">
        <v>2367</v>
      </c>
      <c r="H225" s="146"/>
      <c r="I225" s="146"/>
      <c r="J225" s="146"/>
      <c r="K225" s="146"/>
      <c r="L225" s="146"/>
      <c r="M225" s="146"/>
      <c r="N225" s="146"/>
      <c r="O225" s="146"/>
      <c r="P225" s="288">
        <f t="shared" si="11"/>
        <v>0</v>
      </c>
      <c r="Q225" s="146"/>
      <c r="R225" s="146"/>
      <c r="S225" s="146"/>
      <c r="T225" s="146"/>
      <c r="U225" s="146"/>
      <c r="V225" s="146"/>
      <c r="W225" s="146">
        <v>1</v>
      </c>
      <c r="X225" s="304">
        <v>43229</v>
      </c>
      <c r="Y225" s="273">
        <f t="shared" si="12"/>
        <v>1</v>
      </c>
      <c r="Z225" s="146"/>
      <c r="AA225" s="146"/>
      <c r="AB225" s="146"/>
      <c r="AC225" s="146"/>
      <c r="AD225" s="146"/>
      <c r="AE225" s="146"/>
      <c r="AF225" s="146"/>
      <c r="AG225" s="146"/>
      <c r="AH225" s="273">
        <f t="shared" ref="AH225:AH288" si="13">SUM(Z225:AF225)</f>
        <v>0</v>
      </c>
      <c r="AI225" s="146"/>
      <c r="AJ225" s="146" t="s">
        <v>2371</v>
      </c>
      <c r="AK225" s="146"/>
      <c r="AL225" s="146"/>
      <c r="AM225" s="146"/>
      <c r="AN225" s="146"/>
      <c r="AO225" s="146"/>
      <c r="AP225" s="146"/>
      <c r="AQ225" s="146"/>
      <c r="AR225" s="146"/>
      <c r="AS225" s="146"/>
    </row>
    <row r="226" spans="1:45" s="222" customFormat="1" ht="14.4" x14ac:dyDescent="0.3">
      <c r="A226" s="146"/>
      <c r="B226" s="296">
        <v>22643065</v>
      </c>
      <c r="C226" s="297" t="s">
        <v>2097</v>
      </c>
      <c r="D226" s="146"/>
      <c r="E226" s="298" t="s">
        <v>1619</v>
      </c>
      <c r="F226" s="146" t="s">
        <v>2366</v>
      </c>
      <c r="G226" s="146" t="s">
        <v>2367</v>
      </c>
      <c r="H226" s="146"/>
      <c r="I226" s="146"/>
      <c r="J226" s="146"/>
      <c r="K226" s="146"/>
      <c r="L226" s="146"/>
      <c r="M226" s="146"/>
      <c r="N226" s="146"/>
      <c r="O226" s="146"/>
      <c r="P226" s="288">
        <f t="shared" si="11"/>
        <v>0</v>
      </c>
      <c r="Q226" s="146"/>
      <c r="R226" s="146"/>
      <c r="S226" s="146"/>
      <c r="T226" s="146"/>
      <c r="U226" s="146"/>
      <c r="V226" s="146"/>
      <c r="W226" s="146">
        <v>1</v>
      </c>
      <c r="X226" s="304">
        <v>43234</v>
      </c>
      <c r="Y226" s="273">
        <f t="shared" si="12"/>
        <v>1</v>
      </c>
      <c r="Z226" s="146"/>
      <c r="AA226" s="146"/>
      <c r="AB226" s="146"/>
      <c r="AC226" s="146"/>
      <c r="AD226" s="146"/>
      <c r="AE226" s="146"/>
      <c r="AF226" s="146"/>
      <c r="AG226" s="146"/>
      <c r="AH226" s="273">
        <f t="shared" si="13"/>
        <v>0</v>
      </c>
      <c r="AI226" s="146"/>
      <c r="AJ226" s="146" t="s">
        <v>2371</v>
      </c>
      <c r="AK226" s="146"/>
      <c r="AL226" s="146"/>
      <c r="AM226" s="146"/>
      <c r="AN226" s="146"/>
      <c r="AO226" s="146"/>
      <c r="AP226" s="146"/>
      <c r="AQ226" s="146"/>
      <c r="AR226" s="146"/>
      <c r="AS226" s="146"/>
    </row>
    <row r="227" spans="1:45" s="222" customFormat="1" ht="14.4" x14ac:dyDescent="0.3">
      <c r="A227" s="146"/>
      <c r="B227" s="296">
        <v>22643046</v>
      </c>
      <c r="C227" s="297" t="s">
        <v>2098</v>
      </c>
      <c r="D227" s="146"/>
      <c r="E227" s="298" t="s">
        <v>1620</v>
      </c>
      <c r="F227" s="146" t="s">
        <v>2366</v>
      </c>
      <c r="G227" s="146" t="s">
        <v>2367</v>
      </c>
      <c r="H227" s="146"/>
      <c r="I227" s="146"/>
      <c r="J227" s="146"/>
      <c r="K227" s="146"/>
      <c r="L227" s="146"/>
      <c r="M227" s="146"/>
      <c r="N227" s="146"/>
      <c r="O227" s="146"/>
      <c r="P227" s="288">
        <f t="shared" si="11"/>
        <v>0</v>
      </c>
      <c r="Q227" s="146"/>
      <c r="R227" s="146"/>
      <c r="S227" s="146"/>
      <c r="T227" s="146"/>
      <c r="U227" s="146"/>
      <c r="V227" s="146"/>
      <c r="W227" s="146">
        <v>1</v>
      </c>
      <c r="X227" s="304">
        <v>43229</v>
      </c>
      <c r="Y227" s="273">
        <f t="shared" si="12"/>
        <v>1</v>
      </c>
      <c r="Z227" s="146"/>
      <c r="AA227" s="146"/>
      <c r="AB227" s="146"/>
      <c r="AC227" s="146"/>
      <c r="AD227" s="146"/>
      <c r="AE227" s="146"/>
      <c r="AF227" s="146"/>
      <c r="AG227" s="146"/>
      <c r="AH227" s="273">
        <f t="shared" si="13"/>
        <v>0</v>
      </c>
      <c r="AI227" s="146"/>
      <c r="AJ227" s="146" t="s">
        <v>2371</v>
      </c>
      <c r="AK227" s="146"/>
      <c r="AL227" s="146"/>
      <c r="AM227" s="146"/>
      <c r="AN227" s="146"/>
      <c r="AO227" s="146"/>
      <c r="AP227" s="146"/>
      <c r="AQ227" s="146"/>
      <c r="AR227" s="146"/>
      <c r="AS227" s="146"/>
    </row>
    <row r="228" spans="1:45" s="222" customFormat="1" ht="14.4" x14ac:dyDescent="0.3">
      <c r="A228" s="146"/>
      <c r="B228" s="296">
        <v>22643045</v>
      </c>
      <c r="C228" s="297" t="s">
        <v>2099</v>
      </c>
      <c r="D228" s="146"/>
      <c r="E228" s="298" t="s">
        <v>1621</v>
      </c>
      <c r="F228" s="146" t="s">
        <v>2366</v>
      </c>
      <c r="G228" s="146" t="s">
        <v>2367</v>
      </c>
      <c r="H228" s="146"/>
      <c r="I228" s="146"/>
      <c r="J228" s="146"/>
      <c r="K228" s="146"/>
      <c r="L228" s="146"/>
      <c r="M228" s="146"/>
      <c r="N228" s="146"/>
      <c r="O228" s="146"/>
      <c r="P228" s="288">
        <f t="shared" si="11"/>
        <v>0</v>
      </c>
      <c r="Q228" s="146"/>
      <c r="R228" s="146"/>
      <c r="S228" s="146"/>
      <c r="T228" s="146"/>
      <c r="U228" s="146"/>
      <c r="V228" s="146"/>
      <c r="W228" s="146">
        <v>1</v>
      </c>
      <c r="X228" s="304">
        <v>43229</v>
      </c>
      <c r="Y228" s="273">
        <f t="shared" si="12"/>
        <v>1</v>
      </c>
      <c r="Z228" s="146"/>
      <c r="AA228" s="146"/>
      <c r="AB228" s="146"/>
      <c r="AC228" s="146"/>
      <c r="AD228" s="146"/>
      <c r="AE228" s="146"/>
      <c r="AF228" s="146"/>
      <c r="AG228" s="146"/>
      <c r="AH228" s="273">
        <f t="shared" si="13"/>
        <v>0</v>
      </c>
      <c r="AI228" s="146"/>
      <c r="AJ228" s="146" t="s">
        <v>2371</v>
      </c>
      <c r="AK228" s="146"/>
      <c r="AL228" s="146"/>
      <c r="AM228" s="146"/>
      <c r="AN228" s="146"/>
      <c r="AO228" s="146"/>
      <c r="AP228" s="146"/>
      <c r="AQ228" s="146"/>
      <c r="AR228" s="146"/>
      <c r="AS228" s="146"/>
    </row>
    <row r="229" spans="1:45" s="222" customFormat="1" ht="14.4" x14ac:dyDescent="0.3">
      <c r="A229" s="146"/>
      <c r="B229" s="296">
        <v>22460033</v>
      </c>
      <c r="C229" s="297" t="s">
        <v>2100</v>
      </c>
      <c r="D229" s="146"/>
      <c r="E229" s="298" t="s">
        <v>1622</v>
      </c>
      <c r="F229" s="146" t="s">
        <v>2366</v>
      </c>
      <c r="G229" s="146" t="s">
        <v>2367</v>
      </c>
      <c r="H229" s="146"/>
      <c r="I229" s="146"/>
      <c r="J229" s="146"/>
      <c r="K229" s="146"/>
      <c r="L229" s="146"/>
      <c r="M229" s="146"/>
      <c r="N229" s="146"/>
      <c r="O229" s="146"/>
      <c r="P229" s="288">
        <f t="shared" si="11"/>
        <v>0</v>
      </c>
      <c r="Q229" s="146"/>
      <c r="R229" s="146"/>
      <c r="S229" s="146"/>
      <c r="T229" s="146"/>
      <c r="U229" s="146"/>
      <c r="V229" s="146"/>
      <c r="W229" s="146">
        <v>1</v>
      </c>
      <c r="X229" s="304">
        <v>43229</v>
      </c>
      <c r="Y229" s="273">
        <f t="shared" si="12"/>
        <v>1</v>
      </c>
      <c r="Z229" s="146"/>
      <c r="AA229" s="146"/>
      <c r="AB229" s="146"/>
      <c r="AC229" s="146"/>
      <c r="AD229" s="146"/>
      <c r="AE229" s="146"/>
      <c r="AF229" s="146"/>
      <c r="AG229" s="146"/>
      <c r="AH229" s="273">
        <f t="shared" si="13"/>
        <v>0</v>
      </c>
      <c r="AI229" s="146"/>
      <c r="AJ229" s="146" t="s">
        <v>2371</v>
      </c>
      <c r="AK229" s="146"/>
      <c r="AL229" s="146"/>
      <c r="AM229" s="146"/>
      <c r="AN229" s="146"/>
      <c r="AO229" s="146"/>
      <c r="AP229" s="146"/>
      <c r="AQ229" s="146"/>
      <c r="AR229" s="146"/>
      <c r="AS229" s="146"/>
    </row>
    <row r="230" spans="1:45" s="222" customFormat="1" ht="14.4" x14ac:dyDescent="0.3">
      <c r="A230" s="146"/>
      <c r="B230" s="296">
        <v>22460034</v>
      </c>
      <c r="C230" s="297" t="s">
        <v>2101</v>
      </c>
      <c r="D230" s="146"/>
      <c r="E230" s="298" t="s">
        <v>1623</v>
      </c>
      <c r="F230" s="146" t="s">
        <v>2366</v>
      </c>
      <c r="G230" s="146" t="s">
        <v>2367</v>
      </c>
      <c r="H230" s="146"/>
      <c r="I230" s="146"/>
      <c r="J230" s="146"/>
      <c r="K230" s="146"/>
      <c r="L230" s="146"/>
      <c r="M230" s="146"/>
      <c r="N230" s="146"/>
      <c r="O230" s="146"/>
      <c r="P230" s="288">
        <f t="shared" si="11"/>
        <v>0</v>
      </c>
      <c r="Q230" s="146"/>
      <c r="R230" s="146"/>
      <c r="S230" s="146"/>
      <c r="T230" s="146"/>
      <c r="U230" s="146"/>
      <c r="V230" s="146"/>
      <c r="W230" s="146">
        <v>1</v>
      </c>
      <c r="X230" s="304">
        <v>43229</v>
      </c>
      <c r="Y230" s="273">
        <f t="shared" si="12"/>
        <v>1</v>
      </c>
      <c r="Z230" s="146"/>
      <c r="AA230" s="146"/>
      <c r="AB230" s="146"/>
      <c r="AC230" s="146"/>
      <c r="AD230" s="146"/>
      <c r="AE230" s="146"/>
      <c r="AF230" s="146"/>
      <c r="AG230" s="146"/>
      <c r="AH230" s="273">
        <f t="shared" si="13"/>
        <v>0</v>
      </c>
      <c r="AI230" s="146"/>
      <c r="AJ230" s="146" t="s">
        <v>2371</v>
      </c>
      <c r="AK230" s="146"/>
      <c r="AL230" s="146"/>
      <c r="AM230" s="146"/>
      <c r="AN230" s="146"/>
      <c r="AO230" s="146"/>
      <c r="AP230" s="146"/>
      <c r="AQ230" s="146"/>
      <c r="AR230" s="146"/>
      <c r="AS230" s="146"/>
    </row>
    <row r="231" spans="1:45" s="222" customFormat="1" ht="14.4" x14ac:dyDescent="0.3">
      <c r="A231" s="146"/>
      <c r="B231" s="296">
        <v>22460035</v>
      </c>
      <c r="C231" s="297" t="s">
        <v>2102</v>
      </c>
      <c r="D231" s="146"/>
      <c r="E231" s="298" t="s">
        <v>1624</v>
      </c>
      <c r="F231" s="146" t="s">
        <v>2366</v>
      </c>
      <c r="G231" s="146" t="s">
        <v>2367</v>
      </c>
      <c r="H231" s="146"/>
      <c r="I231" s="146"/>
      <c r="J231" s="146"/>
      <c r="K231" s="146"/>
      <c r="L231" s="146"/>
      <c r="M231" s="146"/>
      <c r="N231" s="146"/>
      <c r="O231" s="146"/>
      <c r="P231" s="288">
        <f t="shared" si="11"/>
        <v>0</v>
      </c>
      <c r="Q231" s="146"/>
      <c r="R231" s="146"/>
      <c r="S231" s="146"/>
      <c r="T231" s="146"/>
      <c r="U231" s="146"/>
      <c r="V231" s="146"/>
      <c r="W231" s="146">
        <v>1</v>
      </c>
      <c r="X231" s="304">
        <v>43229</v>
      </c>
      <c r="Y231" s="273">
        <f t="shared" si="12"/>
        <v>1</v>
      </c>
      <c r="Z231" s="146"/>
      <c r="AA231" s="146"/>
      <c r="AB231" s="146"/>
      <c r="AC231" s="146"/>
      <c r="AD231" s="146"/>
      <c r="AE231" s="146"/>
      <c r="AF231" s="146"/>
      <c r="AG231" s="146"/>
      <c r="AH231" s="273">
        <f t="shared" si="13"/>
        <v>0</v>
      </c>
      <c r="AI231" s="146"/>
      <c r="AJ231" s="146" t="s">
        <v>2371</v>
      </c>
      <c r="AK231" s="146"/>
      <c r="AL231" s="146"/>
      <c r="AM231" s="146"/>
      <c r="AN231" s="146"/>
      <c r="AO231" s="146"/>
      <c r="AP231" s="146"/>
      <c r="AQ231" s="146"/>
      <c r="AR231" s="146"/>
      <c r="AS231" s="146"/>
    </row>
    <row r="232" spans="1:45" s="222" customFormat="1" ht="14.4" x14ac:dyDescent="0.3">
      <c r="A232" s="146"/>
      <c r="B232" s="296">
        <v>22460036</v>
      </c>
      <c r="C232" s="297" t="s">
        <v>2103</v>
      </c>
      <c r="D232" s="146"/>
      <c r="E232" s="298" t="s">
        <v>1625</v>
      </c>
      <c r="F232" s="146" t="s">
        <v>2366</v>
      </c>
      <c r="G232" s="146" t="s">
        <v>2367</v>
      </c>
      <c r="H232" s="146"/>
      <c r="I232" s="146"/>
      <c r="J232" s="146"/>
      <c r="K232" s="146"/>
      <c r="L232" s="146"/>
      <c r="M232" s="146"/>
      <c r="N232" s="146"/>
      <c r="O232" s="146"/>
      <c r="P232" s="288">
        <f t="shared" si="11"/>
        <v>0</v>
      </c>
      <c r="Q232" s="146"/>
      <c r="R232" s="146"/>
      <c r="S232" s="146"/>
      <c r="T232" s="146"/>
      <c r="U232" s="146"/>
      <c r="V232" s="146"/>
      <c r="W232" s="146">
        <v>1</v>
      </c>
      <c r="X232" s="304">
        <v>43229</v>
      </c>
      <c r="Y232" s="273">
        <f t="shared" si="12"/>
        <v>1</v>
      </c>
      <c r="Z232" s="146"/>
      <c r="AA232" s="146"/>
      <c r="AB232" s="146"/>
      <c r="AC232" s="146"/>
      <c r="AD232" s="146"/>
      <c r="AE232" s="146"/>
      <c r="AF232" s="146"/>
      <c r="AG232" s="146"/>
      <c r="AH232" s="273">
        <f t="shared" si="13"/>
        <v>0</v>
      </c>
      <c r="AI232" s="146"/>
      <c r="AJ232" s="146" t="s">
        <v>2371</v>
      </c>
      <c r="AK232" s="146"/>
      <c r="AL232" s="146"/>
      <c r="AM232" s="146"/>
      <c r="AN232" s="146"/>
      <c r="AO232" s="146"/>
      <c r="AP232" s="146"/>
      <c r="AQ232" s="146"/>
      <c r="AR232" s="146"/>
      <c r="AS232" s="146"/>
    </row>
    <row r="233" spans="1:45" s="222" customFormat="1" ht="14.4" x14ac:dyDescent="0.3">
      <c r="A233" s="146"/>
      <c r="B233" s="296">
        <v>22647007</v>
      </c>
      <c r="C233" s="297" t="s">
        <v>2104</v>
      </c>
      <c r="D233" s="146"/>
      <c r="E233" s="298" t="s">
        <v>1626</v>
      </c>
      <c r="F233" s="146" t="s">
        <v>2366</v>
      </c>
      <c r="G233" s="146" t="s">
        <v>2367</v>
      </c>
      <c r="H233" s="146"/>
      <c r="I233" s="146"/>
      <c r="J233" s="146"/>
      <c r="K233" s="146"/>
      <c r="L233" s="146"/>
      <c r="M233" s="146"/>
      <c r="N233" s="146"/>
      <c r="O233" s="146"/>
      <c r="P233" s="288">
        <f t="shared" si="11"/>
        <v>0</v>
      </c>
      <c r="Q233" s="146"/>
      <c r="R233" s="146"/>
      <c r="S233" s="146"/>
      <c r="T233" s="146"/>
      <c r="U233" s="146"/>
      <c r="V233" s="146"/>
      <c r="W233" s="146">
        <v>1</v>
      </c>
      <c r="X233" s="304">
        <v>43229</v>
      </c>
      <c r="Y233" s="273">
        <f t="shared" si="12"/>
        <v>1</v>
      </c>
      <c r="Z233" s="146"/>
      <c r="AA233" s="146"/>
      <c r="AB233" s="146"/>
      <c r="AC233" s="146"/>
      <c r="AD233" s="146"/>
      <c r="AE233" s="146"/>
      <c r="AF233" s="146"/>
      <c r="AG233" s="146"/>
      <c r="AH233" s="273">
        <f t="shared" si="13"/>
        <v>0</v>
      </c>
      <c r="AI233" s="146"/>
      <c r="AJ233" s="146" t="s">
        <v>2371</v>
      </c>
      <c r="AK233" s="146"/>
      <c r="AL233" s="146"/>
      <c r="AM233" s="146"/>
      <c r="AN233" s="146"/>
      <c r="AO233" s="146"/>
      <c r="AP233" s="146"/>
      <c r="AQ233" s="146"/>
      <c r="AR233" s="146"/>
      <c r="AS233" s="146"/>
    </row>
    <row r="234" spans="1:45" s="222" customFormat="1" ht="14.4" x14ac:dyDescent="0.3">
      <c r="A234" s="146"/>
      <c r="B234" s="296">
        <v>22639043</v>
      </c>
      <c r="C234" s="297" t="s">
        <v>2105</v>
      </c>
      <c r="D234" s="146"/>
      <c r="E234" s="298" t="s">
        <v>1627</v>
      </c>
      <c r="F234" s="146" t="s">
        <v>2366</v>
      </c>
      <c r="G234" s="146" t="s">
        <v>2367</v>
      </c>
      <c r="H234" s="146"/>
      <c r="I234" s="146"/>
      <c r="J234" s="146"/>
      <c r="K234" s="146"/>
      <c r="L234" s="146"/>
      <c r="M234" s="146"/>
      <c r="N234" s="146"/>
      <c r="O234" s="146"/>
      <c r="P234" s="288">
        <f t="shared" si="11"/>
        <v>0</v>
      </c>
      <c r="Q234" s="146"/>
      <c r="R234" s="146"/>
      <c r="S234" s="146"/>
      <c r="T234" s="146"/>
      <c r="U234" s="146"/>
      <c r="V234" s="146"/>
      <c r="W234" s="146">
        <v>1</v>
      </c>
      <c r="X234" s="304">
        <v>43237</v>
      </c>
      <c r="Y234" s="273">
        <f t="shared" si="12"/>
        <v>1</v>
      </c>
      <c r="Z234" s="146"/>
      <c r="AA234" s="146"/>
      <c r="AB234" s="146"/>
      <c r="AC234" s="146"/>
      <c r="AD234" s="146"/>
      <c r="AE234" s="146"/>
      <c r="AF234" s="146"/>
      <c r="AG234" s="146"/>
      <c r="AH234" s="273">
        <f t="shared" si="13"/>
        <v>0</v>
      </c>
      <c r="AI234" s="146"/>
      <c r="AJ234" s="146" t="s">
        <v>2371</v>
      </c>
      <c r="AK234" s="146"/>
      <c r="AL234" s="146"/>
      <c r="AM234" s="146"/>
      <c r="AN234" s="146"/>
      <c r="AO234" s="146"/>
      <c r="AP234" s="146"/>
      <c r="AQ234" s="146"/>
      <c r="AR234" s="146"/>
      <c r="AS234" s="146"/>
    </row>
    <row r="235" spans="1:45" s="222" customFormat="1" ht="14.4" x14ac:dyDescent="0.3">
      <c r="A235" s="146"/>
      <c r="B235" s="296">
        <v>22639050</v>
      </c>
      <c r="C235" s="297" t="s">
        <v>2106</v>
      </c>
      <c r="D235" s="146"/>
      <c r="E235" s="298" t="s">
        <v>1628</v>
      </c>
      <c r="F235" s="146" t="s">
        <v>2366</v>
      </c>
      <c r="G235" s="146" t="s">
        <v>2367</v>
      </c>
      <c r="H235" s="146"/>
      <c r="I235" s="146"/>
      <c r="J235" s="146"/>
      <c r="K235" s="146"/>
      <c r="L235" s="146"/>
      <c r="M235" s="146"/>
      <c r="N235" s="146"/>
      <c r="O235" s="146"/>
      <c r="P235" s="288">
        <f t="shared" si="11"/>
        <v>0</v>
      </c>
      <c r="Q235" s="146"/>
      <c r="R235" s="146"/>
      <c r="S235" s="146"/>
      <c r="T235" s="146"/>
      <c r="U235" s="146"/>
      <c r="V235" s="146"/>
      <c r="W235" s="146">
        <v>1</v>
      </c>
      <c r="X235" s="304">
        <v>43237</v>
      </c>
      <c r="Y235" s="273">
        <f t="shared" si="12"/>
        <v>1</v>
      </c>
      <c r="Z235" s="146"/>
      <c r="AA235" s="146"/>
      <c r="AB235" s="146"/>
      <c r="AC235" s="146"/>
      <c r="AD235" s="146"/>
      <c r="AE235" s="146"/>
      <c r="AF235" s="146"/>
      <c r="AG235" s="146"/>
      <c r="AH235" s="273">
        <f t="shared" si="13"/>
        <v>0</v>
      </c>
      <c r="AI235" s="146"/>
      <c r="AJ235" s="146" t="s">
        <v>2371</v>
      </c>
      <c r="AK235" s="146"/>
      <c r="AL235" s="146"/>
      <c r="AM235" s="146"/>
      <c r="AN235" s="146"/>
      <c r="AO235" s="146"/>
      <c r="AP235" s="146"/>
      <c r="AQ235" s="146"/>
      <c r="AR235" s="146"/>
      <c r="AS235" s="146"/>
    </row>
    <row r="236" spans="1:45" s="222" customFormat="1" ht="14.4" x14ac:dyDescent="0.3">
      <c r="A236" s="146"/>
      <c r="B236" s="296">
        <v>22639061</v>
      </c>
      <c r="C236" s="297" t="s">
        <v>2107</v>
      </c>
      <c r="D236" s="146"/>
      <c r="E236" s="298" t="s">
        <v>1629</v>
      </c>
      <c r="F236" s="146" t="s">
        <v>2366</v>
      </c>
      <c r="G236" s="146" t="s">
        <v>2367</v>
      </c>
      <c r="H236" s="146"/>
      <c r="I236" s="146"/>
      <c r="J236" s="146"/>
      <c r="K236" s="146"/>
      <c r="L236" s="146"/>
      <c r="M236" s="146"/>
      <c r="N236" s="146"/>
      <c r="O236" s="146"/>
      <c r="P236" s="288">
        <f t="shared" si="11"/>
        <v>0</v>
      </c>
      <c r="Q236" s="146"/>
      <c r="R236" s="146"/>
      <c r="S236" s="146"/>
      <c r="T236" s="146"/>
      <c r="U236" s="146"/>
      <c r="V236" s="146"/>
      <c r="W236" s="146">
        <v>1</v>
      </c>
      <c r="X236" s="304">
        <v>43237</v>
      </c>
      <c r="Y236" s="273">
        <f t="shared" si="12"/>
        <v>1</v>
      </c>
      <c r="Z236" s="146"/>
      <c r="AA236" s="146"/>
      <c r="AB236" s="146"/>
      <c r="AC236" s="146"/>
      <c r="AD236" s="146"/>
      <c r="AE236" s="146"/>
      <c r="AF236" s="146"/>
      <c r="AG236" s="146"/>
      <c r="AH236" s="273">
        <f t="shared" si="13"/>
        <v>0</v>
      </c>
      <c r="AI236" s="146"/>
      <c r="AJ236" s="146" t="s">
        <v>2371</v>
      </c>
      <c r="AK236" s="146"/>
      <c r="AL236" s="146"/>
      <c r="AM236" s="146"/>
      <c r="AN236" s="146"/>
      <c r="AO236" s="146"/>
      <c r="AP236" s="146"/>
      <c r="AQ236" s="146"/>
      <c r="AR236" s="146"/>
      <c r="AS236" s="146"/>
    </row>
    <row r="237" spans="1:45" s="222" customFormat="1" ht="14.4" x14ac:dyDescent="0.3">
      <c r="A237" s="146"/>
      <c r="B237" s="296">
        <v>22640006</v>
      </c>
      <c r="C237" s="297" t="s">
        <v>2108</v>
      </c>
      <c r="D237" s="146"/>
      <c r="E237" s="298" t="s">
        <v>1630</v>
      </c>
      <c r="F237" s="146" t="s">
        <v>2366</v>
      </c>
      <c r="G237" s="146" t="s">
        <v>2367</v>
      </c>
      <c r="H237" s="146"/>
      <c r="I237" s="146"/>
      <c r="J237" s="146"/>
      <c r="K237" s="146"/>
      <c r="L237" s="146"/>
      <c r="M237" s="146"/>
      <c r="N237" s="146"/>
      <c r="O237" s="146"/>
      <c r="P237" s="288">
        <f t="shared" si="11"/>
        <v>0</v>
      </c>
      <c r="Q237" s="146"/>
      <c r="R237" s="146"/>
      <c r="S237" s="146"/>
      <c r="T237" s="146"/>
      <c r="U237" s="146"/>
      <c r="V237" s="146"/>
      <c r="W237" s="146">
        <v>1</v>
      </c>
      <c r="X237" s="304">
        <v>43237</v>
      </c>
      <c r="Y237" s="273">
        <f t="shared" si="12"/>
        <v>1</v>
      </c>
      <c r="Z237" s="146"/>
      <c r="AA237" s="146"/>
      <c r="AB237" s="146"/>
      <c r="AC237" s="146"/>
      <c r="AD237" s="146"/>
      <c r="AE237" s="146"/>
      <c r="AF237" s="146"/>
      <c r="AG237" s="146"/>
      <c r="AH237" s="273">
        <f t="shared" si="13"/>
        <v>0</v>
      </c>
      <c r="AI237" s="146"/>
      <c r="AJ237" s="146" t="s">
        <v>2371</v>
      </c>
      <c r="AK237" s="146"/>
      <c r="AL237" s="146"/>
      <c r="AM237" s="146"/>
      <c r="AN237" s="146"/>
      <c r="AO237" s="146"/>
      <c r="AP237" s="146"/>
      <c r="AQ237" s="146"/>
      <c r="AR237" s="146"/>
      <c r="AS237" s="146"/>
    </row>
    <row r="238" spans="1:45" s="222" customFormat="1" ht="14.4" x14ac:dyDescent="0.3">
      <c r="A238" s="146"/>
      <c r="B238" s="296">
        <v>22640007</v>
      </c>
      <c r="C238" s="297" t="s">
        <v>2109</v>
      </c>
      <c r="D238" s="146"/>
      <c r="E238" s="298" t="s">
        <v>1631</v>
      </c>
      <c r="F238" s="146" t="s">
        <v>2366</v>
      </c>
      <c r="G238" s="146" t="s">
        <v>2367</v>
      </c>
      <c r="H238" s="146"/>
      <c r="I238" s="146"/>
      <c r="J238" s="146"/>
      <c r="K238" s="146"/>
      <c r="L238" s="146"/>
      <c r="M238" s="146"/>
      <c r="N238" s="146"/>
      <c r="O238" s="146"/>
      <c r="P238" s="288">
        <f t="shared" si="11"/>
        <v>0</v>
      </c>
      <c r="Q238" s="146"/>
      <c r="R238" s="146"/>
      <c r="S238" s="146"/>
      <c r="T238" s="146"/>
      <c r="U238" s="146"/>
      <c r="V238" s="146"/>
      <c r="W238" s="146">
        <v>1</v>
      </c>
      <c r="X238" s="304">
        <v>43237</v>
      </c>
      <c r="Y238" s="273">
        <f t="shared" si="12"/>
        <v>1</v>
      </c>
      <c r="Z238" s="146"/>
      <c r="AA238" s="146"/>
      <c r="AB238" s="146"/>
      <c r="AC238" s="146"/>
      <c r="AD238" s="146"/>
      <c r="AE238" s="146"/>
      <c r="AF238" s="146"/>
      <c r="AG238" s="146"/>
      <c r="AH238" s="273">
        <f t="shared" si="13"/>
        <v>0</v>
      </c>
      <c r="AI238" s="146"/>
      <c r="AJ238" s="146" t="s">
        <v>2371</v>
      </c>
      <c r="AK238" s="146"/>
      <c r="AL238" s="146"/>
      <c r="AM238" s="146"/>
      <c r="AN238" s="146"/>
      <c r="AO238" s="146"/>
      <c r="AP238" s="146"/>
      <c r="AQ238" s="146"/>
      <c r="AR238" s="146"/>
      <c r="AS238" s="146"/>
    </row>
    <row r="239" spans="1:45" s="222" customFormat="1" ht="14.4" x14ac:dyDescent="0.3">
      <c r="A239" s="146"/>
      <c r="B239" s="296">
        <v>22648016</v>
      </c>
      <c r="C239" s="297" t="s">
        <v>2110</v>
      </c>
      <c r="D239" s="146"/>
      <c r="E239" s="298" t="s">
        <v>1632</v>
      </c>
      <c r="F239" s="146" t="s">
        <v>2366</v>
      </c>
      <c r="G239" s="146" t="s">
        <v>2367</v>
      </c>
      <c r="H239" s="146"/>
      <c r="I239" s="146"/>
      <c r="J239" s="146"/>
      <c r="K239" s="146"/>
      <c r="L239" s="146"/>
      <c r="M239" s="146"/>
      <c r="N239" s="146"/>
      <c r="O239" s="146"/>
      <c r="P239" s="288">
        <f t="shared" si="11"/>
        <v>0</v>
      </c>
      <c r="Q239" s="146"/>
      <c r="R239" s="146"/>
      <c r="S239" s="146"/>
      <c r="T239" s="146"/>
      <c r="U239" s="146"/>
      <c r="V239" s="146"/>
      <c r="W239" s="146">
        <v>1</v>
      </c>
      <c r="X239" s="304">
        <v>43230</v>
      </c>
      <c r="Y239" s="273">
        <f t="shared" si="12"/>
        <v>1</v>
      </c>
      <c r="Z239" s="146"/>
      <c r="AA239" s="146"/>
      <c r="AB239" s="146"/>
      <c r="AC239" s="146"/>
      <c r="AD239" s="146"/>
      <c r="AE239" s="146"/>
      <c r="AF239" s="146"/>
      <c r="AG239" s="146"/>
      <c r="AH239" s="273">
        <f t="shared" si="13"/>
        <v>0</v>
      </c>
      <c r="AI239" s="146"/>
      <c r="AJ239" s="146" t="s">
        <v>2371</v>
      </c>
      <c r="AK239" s="146"/>
      <c r="AL239" s="146"/>
      <c r="AM239" s="146"/>
      <c r="AN239" s="146"/>
      <c r="AO239" s="146"/>
      <c r="AP239" s="146"/>
      <c r="AQ239" s="146"/>
      <c r="AR239" s="146"/>
      <c r="AS239" s="146"/>
    </row>
    <row r="240" spans="1:45" s="222" customFormat="1" ht="14.4" x14ac:dyDescent="0.3">
      <c r="A240" s="146"/>
      <c r="B240" s="296">
        <v>22648015</v>
      </c>
      <c r="C240" s="297" t="s">
        <v>2111</v>
      </c>
      <c r="D240" s="146"/>
      <c r="E240" s="298" t="s">
        <v>1633</v>
      </c>
      <c r="F240" s="146" t="s">
        <v>2366</v>
      </c>
      <c r="G240" s="146" t="s">
        <v>2367</v>
      </c>
      <c r="H240" s="146"/>
      <c r="I240" s="146"/>
      <c r="J240" s="146"/>
      <c r="K240" s="146"/>
      <c r="L240" s="146"/>
      <c r="M240" s="146"/>
      <c r="N240" s="146"/>
      <c r="O240" s="146"/>
      <c r="P240" s="288">
        <f t="shared" si="11"/>
        <v>0</v>
      </c>
      <c r="Q240" s="146"/>
      <c r="R240" s="146"/>
      <c r="S240" s="146"/>
      <c r="T240" s="146"/>
      <c r="U240" s="146"/>
      <c r="V240" s="146"/>
      <c r="W240" s="146">
        <v>1</v>
      </c>
      <c r="X240" s="304">
        <v>43230</v>
      </c>
      <c r="Y240" s="273">
        <f t="shared" si="12"/>
        <v>1</v>
      </c>
      <c r="Z240" s="146"/>
      <c r="AA240" s="146"/>
      <c r="AB240" s="146"/>
      <c r="AC240" s="146"/>
      <c r="AD240" s="146"/>
      <c r="AE240" s="146"/>
      <c r="AF240" s="146"/>
      <c r="AG240" s="146"/>
      <c r="AH240" s="273">
        <f t="shared" si="13"/>
        <v>0</v>
      </c>
      <c r="AI240" s="146"/>
      <c r="AJ240" s="146" t="s">
        <v>2371</v>
      </c>
      <c r="AK240" s="146"/>
      <c r="AL240" s="146"/>
      <c r="AM240" s="146"/>
      <c r="AN240" s="146"/>
      <c r="AO240" s="146"/>
      <c r="AP240" s="146"/>
      <c r="AQ240" s="146"/>
      <c r="AR240" s="146"/>
      <c r="AS240" s="146"/>
    </row>
    <row r="241" spans="1:45" s="222" customFormat="1" ht="14.4" x14ac:dyDescent="0.3">
      <c r="A241" s="146"/>
      <c r="B241" s="296">
        <v>22643047</v>
      </c>
      <c r="C241" s="297" t="s">
        <v>2112</v>
      </c>
      <c r="D241" s="146"/>
      <c r="E241" s="298" t="s">
        <v>1634</v>
      </c>
      <c r="F241" s="146" t="s">
        <v>2366</v>
      </c>
      <c r="G241" s="146" t="s">
        <v>2367</v>
      </c>
      <c r="H241" s="146"/>
      <c r="I241" s="146"/>
      <c r="J241" s="146"/>
      <c r="K241" s="146"/>
      <c r="L241" s="146"/>
      <c r="M241" s="146"/>
      <c r="N241" s="146"/>
      <c r="O241" s="146"/>
      <c r="P241" s="288">
        <f t="shared" si="11"/>
        <v>0</v>
      </c>
      <c r="Q241" s="146"/>
      <c r="R241" s="146"/>
      <c r="S241" s="146"/>
      <c r="T241" s="146"/>
      <c r="U241" s="146"/>
      <c r="V241" s="146"/>
      <c r="W241" s="146">
        <v>1</v>
      </c>
      <c r="X241" s="304">
        <v>43234</v>
      </c>
      <c r="Y241" s="273">
        <f t="shared" si="12"/>
        <v>1</v>
      </c>
      <c r="Z241" s="146"/>
      <c r="AA241" s="146"/>
      <c r="AB241" s="146"/>
      <c r="AC241" s="146"/>
      <c r="AD241" s="146"/>
      <c r="AE241" s="146"/>
      <c r="AF241" s="146"/>
      <c r="AG241" s="146"/>
      <c r="AH241" s="273">
        <f t="shared" si="13"/>
        <v>0</v>
      </c>
      <c r="AI241" s="146"/>
      <c r="AJ241" s="146" t="s">
        <v>2371</v>
      </c>
      <c r="AK241" s="146"/>
      <c r="AL241" s="146"/>
      <c r="AM241" s="146"/>
      <c r="AN241" s="146"/>
      <c r="AO241" s="146"/>
      <c r="AP241" s="146"/>
      <c r="AQ241" s="146"/>
      <c r="AR241" s="146"/>
      <c r="AS241" s="146"/>
    </row>
    <row r="242" spans="1:45" s="222" customFormat="1" ht="14.4" x14ac:dyDescent="0.3">
      <c r="A242" s="146"/>
      <c r="B242" s="296">
        <v>22643062</v>
      </c>
      <c r="C242" s="297" t="s">
        <v>2113</v>
      </c>
      <c r="D242" s="146"/>
      <c r="E242" s="298" t="s">
        <v>1635</v>
      </c>
      <c r="F242" s="146" t="s">
        <v>2366</v>
      </c>
      <c r="G242" s="146" t="s">
        <v>2367</v>
      </c>
      <c r="H242" s="146"/>
      <c r="I242" s="146"/>
      <c r="J242" s="146"/>
      <c r="K242" s="146"/>
      <c r="L242" s="146"/>
      <c r="M242" s="146"/>
      <c r="N242" s="146"/>
      <c r="O242" s="146"/>
      <c r="P242" s="288">
        <f t="shared" si="11"/>
        <v>0</v>
      </c>
      <c r="Q242" s="146"/>
      <c r="R242" s="146"/>
      <c r="S242" s="146"/>
      <c r="T242" s="146"/>
      <c r="U242" s="146"/>
      <c r="V242" s="146"/>
      <c r="W242" s="146">
        <v>1</v>
      </c>
      <c r="X242" s="304">
        <v>43234</v>
      </c>
      <c r="Y242" s="273">
        <f t="shared" si="12"/>
        <v>1</v>
      </c>
      <c r="Z242" s="146"/>
      <c r="AA242" s="146"/>
      <c r="AB242" s="146"/>
      <c r="AC242" s="146"/>
      <c r="AD242" s="146"/>
      <c r="AE242" s="146"/>
      <c r="AF242" s="146"/>
      <c r="AG242" s="146"/>
      <c r="AH242" s="273">
        <f t="shared" si="13"/>
        <v>0</v>
      </c>
      <c r="AI242" s="146"/>
      <c r="AJ242" s="146" t="s">
        <v>2371</v>
      </c>
      <c r="AK242" s="146"/>
      <c r="AL242" s="146"/>
      <c r="AM242" s="146"/>
      <c r="AN242" s="146"/>
      <c r="AO242" s="146"/>
      <c r="AP242" s="146"/>
      <c r="AQ242" s="146"/>
      <c r="AR242" s="146"/>
      <c r="AS242" s="146"/>
    </row>
    <row r="243" spans="1:45" s="222" customFormat="1" ht="14.4" x14ac:dyDescent="0.3">
      <c r="A243" s="146"/>
      <c r="B243" s="296">
        <v>22460032</v>
      </c>
      <c r="C243" s="297" t="s">
        <v>2114</v>
      </c>
      <c r="D243" s="146"/>
      <c r="E243" s="298" t="s">
        <v>1636</v>
      </c>
      <c r="F243" s="146" t="s">
        <v>2366</v>
      </c>
      <c r="G243" s="146" t="s">
        <v>2367</v>
      </c>
      <c r="H243" s="146"/>
      <c r="I243" s="146"/>
      <c r="J243" s="146"/>
      <c r="K243" s="146"/>
      <c r="L243" s="146"/>
      <c r="M243" s="146"/>
      <c r="N243" s="146"/>
      <c r="O243" s="146"/>
      <c r="P243" s="288">
        <f t="shared" si="11"/>
        <v>0</v>
      </c>
      <c r="Q243" s="146"/>
      <c r="R243" s="146"/>
      <c r="S243" s="146"/>
      <c r="T243" s="146"/>
      <c r="U243" s="146"/>
      <c r="V243" s="146"/>
      <c r="W243" s="146">
        <v>1</v>
      </c>
      <c r="X243" s="304">
        <v>43241</v>
      </c>
      <c r="Y243" s="273">
        <f t="shared" si="12"/>
        <v>1</v>
      </c>
      <c r="Z243" s="146"/>
      <c r="AA243" s="146"/>
      <c r="AB243" s="146"/>
      <c r="AC243" s="146"/>
      <c r="AD243" s="146"/>
      <c r="AE243" s="146"/>
      <c r="AF243" s="146"/>
      <c r="AG243" s="146"/>
      <c r="AH243" s="273">
        <f t="shared" si="13"/>
        <v>0</v>
      </c>
      <c r="AI243" s="146"/>
      <c r="AJ243" s="146" t="s">
        <v>2371</v>
      </c>
      <c r="AK243" s="146"/>
      <c r="AL243" s="146"/>
      <c r="AM243" s="146"/>
      <c r="AN243" s="146"/>
      <c r="AO243" s="146"/>
      <c r="AP243" s="146"/>
      <c r="AQ243" s="146"/>
      <c r="AR243" s="146"/>
      <c r="AS243" s="146"/>
    </row>
    <row r="244" spans="1:45" s="222" customFormat="1" ht="14.4" x14ac:dyDescent="0.3">
      <c r="A244" s="146"/>
      <c r="B244" s="296">
        <v>22460037</v>
      </c>
      <c r="C244" s="297" t="s">
        <v>2115</v>
      </c>
      <c r="D244" s="146"/>
      <c r="E244" s="298" t="s">
        <v>1637</v>
      </c>
      <c r="F244" s="146" t="s">
        <v>2366</v>
      </c>
      <c r="G244" s="146" t="s">
        <v>2367</v>
      </c>
      <c r="H244" s="146"/>
      <c r="I244" s="146"/>
      <c r="J244" s="146"/>
      <c r="K244" s="146"/>
      <c r="L244" s="146"/>
      <c r="M244" s="146"/>
      <c r="N244" s="146"/>
      <c r="O244" s="146"/>
      <c r="P244" s="288">
        <f t="shared" si="11"/>
        <v>0</v>
      </c>
      <c r="Q244" s="146"/>
      <c r="R244" s="146"/>
      <c r="S244" s="146"/>
      <c r="T244" s="146"/>
      <c r="U244" s="146"/>
      <c r="V244" s="146"/>
      <c r="W244" s="146">
        <v>1</v>
      </c>
      <c r="X244" s="304">
        <v>43241</v>
      </c>
      <c r="Y244" s="273">
        <f t="shared" si="12"/>
        <v>1</v>
      </c>
      <c r="Z244" s="146"/>
      <c r="AA244" s="146"/>
      <c r="AB244" s="146"/>
      <c r="AC244" s="146"/>
      <c r="AD244" s="146"/>
      <c r="AE244" s="146"/>
      <c r="AF244" s="146"/>
      <c r="AG244" s="146"/>
      <c r="AH244" s="273">
        <f t="shared" si="13"/>
        <v>0</v>
      </c>
      <c r="AI244" s="146"/>
      <c r="AJ244" s="146" t="s">
        <v>2371</v>
      </c>
      <c r="AK244" s="146"/>
      <c r="AL244" s="146"/>
      <c r="AM244" s="146"/>
      <c r="AN244" s="146"/>
      <c r="AO244" s="146"/>
      <c r="AP244" s="146"/>
      <c r="AQ244" s="146"/>
      <c r="AR244" s="146"/>
      <c r="AS244" s="146"/>
    </row>
    <row r="245" spans="1:45" s="222" customFormat="1" ht="14.4" x14ac:dyDescent="0.3">
      <c r="A245" s="146"/>
      <c r="B245" s="296">
        <v>22460038</v>
      </c>
      <c r="C245" s="297" t="s">
        <v>2116</v>
      </c>
      <c r="D245" s="146"/>
      <c r="E245" s="298" t="s">
        <v>1638</v>
      </c>
      <c r="F245" s="146" t="s">
        <v>2366</v>
      </c>
      <c r="G245" s="146" t="s">
        <v>2367</v>
      </c>
      <c r="H245" s="146"/>
      <c r="I245" s="146"/>
      <c r="J245" s="146"/>
      <c r="K245" s="146"/>
      <c r="L245" s="146"/>
      <c r="M245" s="146"/>
      <c r="N245" s="146"/>
      <c r="O245" s="146"/>
      <c r="P245" s="288">
        <f t="shared" si="11"/>
        <v>0</v>
      </c>
      <c r="Q245" s="146"/>
      <c r="R245" s="146"/>
      <c r="S245" s="146"/>
      <c r="T245" s="146"/>
      <c r="U245" s="146"/>
      <c r="V245" s="146"/>
      <c r="W245" s="146">
        <v>1</v>
      </c>
      <c r="X245" s="304">
        <v>43241</v>
      </c>
      <c r="Y245" s="273">
        <f t="shared" si="12"/>
        <v>1</v>
      </c>
      <c r="Z245" s="146"/>
      <c r="AA245" s="146"/>
      <c r="AB245" s="146"/>
      <c r="AC245" s="146"/>
      <c r="AD245" s="146"/>
      <c r="AE245" s="146"/>
      <c r="AF245" s="146"/>
      <c r="AG245" s="146"/>
      <c r="AH245" s="273">
        <f t="shared" si="13"/>
        <v>0</v>
      </c>
      <c r="AI245" s="146"/>
      <c r="AJ245" s="146" t="s">
        <v>2371</v>
      </c>
      <c r="AK245" s="146"/>
      <c r="AL245" s="146"/>
      <c r="AM245" s="146"/>
      <c r="AN245" s="146"/>
      <c r="AO245" s="146"/>
      <c r="AP245" s="146"/>
      <c r="AQ245" s="146"/>
      <c r="AR245" s="146"/>
      <c r="AS245" s="146"/>
    </row>
    <row r="246" spans="1:45" s="222" customFormat="1" ht="14.4" x14ac:dyDescent="0.3">
      <c r="A246" s="146"/>
      <c r="B246" s="296">
        <v>22460039</v>
      </c>
      <c r="C246" s="297" t="s">
        <v>2117</v>
      </c>
      <c r="D246" s="146"/>
      <c r="E246" s="298" t="s">
        <v>1639</v>
      </c>
      <c r="F246" s="146" t="s">
        <v>2366</v>
      </c>
      <c r="G246" s="146" t="s">
        <v>2367</v>
      </c>
      <c r="H246" s="146"/>
      <c r="I246" s="146"/>
      <c r="J246" s="146"/>
      <c r="K246" s="146"/>
      <c r="L246" s="146"/>
      <c r="M246" s="146"/>
      <c r="N246" s="146"/>
      <c r="O246" s="146"/>
      <c r="P246" s="288">
        <f t="shared" si="11"/>
        <v>0</v>
      </c>
      <c r="Q246" s="146"/>
      <c r="R246" s="146"/>
      <c r="S246" s="146"/>
      <c r="T246" s="146"/>
      <c r="U246" s="146"/>
      <c r="V246" s="146"/>
      <c r="W246" s="146">
        <v>1</v>
      </c>
      <c r="X246" s="304">
        <v>43241</v>
      </c>
      <c r="Y246" s="273">
        <f t="shared" si="12"/>
        <v>1</v>
      </c>
      <c r="Z246" s="146"/>
      <c r="AA246" s="146"/>
      <c r="AB246" s="146"/>
      <c r="AC246" s="146"/>
      <c r="AD246" s="146"/>
      <c r="AE246" s="146"/>
      <c r="AF246" s="146"/>
      <c r="AG246" s="146"/>
      <c r="AH246" s="273">
        <f t="shared" si="13"/>
        <v>0</v>
      </c>
      <c r="AI246" s="146"/>
      <c r="AJ246" s="146" t="s">
        <v>2371</v>
      </c>
      <c r="AK246" s="146"/>
      <c r="AL246" s="146"/>
      <c r="AM246" s="146"/>
      <c r="AN246" s="146"/>
      <c r="AO246" s="146"/>
      <c r="AP246" s="146"/>
      <c r="AQ246" s="146"/>
      <c r="AR246" s="146"/>
      <c r="AS246" s="146"/>
    </row>
    <row r="247" spans="1:45" s="222" customFormat="1" ht="14.4" x14ac:dyDescent="0.3">
      <c r="A247" s="146"/>
      <c r="B247" s="296">
        <v>22647006</v>
      </c>
      <c r="C247" s="297" t="s">
        <v>2118</v>
      </c>
      <c r="D247" s="146"/>
      <c r="E247" s="298" t="s">
        <v>1640</v>
      </c>
      <c r="F247" s="146" t="s">
        <v>2366</v>
      </c>
      <c r="G247" s="146" t="s">
        <v>2367</v>
      </c>
      <c r="H247" s="146"/>
      <c r="I247" s="146"/>
      <c r="J247" s="146"/>
      <c r="K247" s="146"/>
      <c r="L247" s="146"/>
      <c r="M247" s="146"/>
      <c r="N247" s="146"/>
      <c r="O247" s="146"/>
      <c r="P247" s="288">
        <f t="shared" si="11"/>
        <v>0</v>
      </c>
      <c r="Q247" s="146"/>
      <c r="R247" s="146"/>
      <c r="S247" s="146"/>
      <c r="T247" s="146"/>
      <c r="U247" s="146"/>
      <c r="V247" s="146"/>
      <c r="W247" s="146">
        <v>1</v>
      </c>
      <c r="X247" s="304">
        <v>43236</v>
      </c>
      <c r="Y247" s="273">
        <f t="shared" si="12"/>
        <v>1</v>
      </c>
      <c r="Z247" s="146"/>
      <c r="AA247" s="146"/>
      <c r="AB247" s="146"/>
      <c r="AC247" s="146"/>
      <c r="AD247" s="146"/>
      <c r="AE247" s="146"/>
      <c r="AF247" s="146"/>
      <c r="AG247" s="146"/>
      <c r="AH247" s="273">
        <f t="shared" si="13"/>
        <v>0</v>
      </c>
      <c r="AI247" s="146"/>
      <c r="AJ247" s="146" t="s">
        <v>2371</v>
      </c>
      <c r="AK247" s="146"/>
      <c r="AL247" s="146"/>
      <c r="AM247" s="146"/>
      <c r="AN247" s="146"/>
      <c r="AO247" s="146"/>
      <c r="AP247" s="146"/>
      <c r="AQ247" s="146"/>
      <c r="AR247" s="146"/>
      <c r="AS247" s="146"/>
    </row>
    <row r="248" spans="1:45" s="222" customFormat="1" ht="14.4" x14ac:dyDescent="0.3">
      <c r="A248" s="146"/>
      <c r="B248" s="296">
        <v>22648017</v>
      </c>
      <c r="C248" s="297" t="s">
        <v>2119</v>
      </c>
      <c r="D248" s="146"/>
      <c r="E248" s="298" t="s">
        <v>1641</v>
      </c>
      <c r="F248" s="146" t="s">
        <v>2366</v>
      </c>
      <c r="G248" s="146" t="s">
        <v>2367</v>
      </c>
      <c r="H248" s="146"/>
      <c r="I248" s="146"/>
      <c r="J248" s="146"/>
      <c r="K248" s="146"/>
      <c r="L248" s="146"/>
      <c r="M248" s="146"/>
      <c r="N248" s="146"/>
      <c r="O248" s="146"/>
      <c r="P248" s="288">
        <f t="shared" si="11"/>
        <v>0</v>
      </c>
      <c r="Q248" s="146"/>
      <c r="R248" s="146"/>
      <c r="S248" s="146"/>
      <c r="T248" s="146"/>
      <c r="U248" s="146"/>
      <c r="V248" s="146"/>
      <c r="W248" s="146">
        <v>1</v>
      </c>
      <c r="X248" s="304">
        <v>43237</v>
      </c>
      <c r="Y248" s="273">
        <f t="shared" si="12"/>
        <v>1</v>
      </c>
      <c r="Z248" s="146"/>
      <c r="AA248" s="146"/>
      <c r="AB248" s="146"/>
      <c r="AC248" s="146"/>
      <c r="AD248" s="146"/>
      <c r="AE248" s="146"/>
      <c r="AF248" s="146"/>
      <c r="AG248" s="146"/>
      <c r="AH248" s="273">
        <f t="shared" si="13"/>
        <v>0</v>
      </c>
      <c r="AI248" s="146"/>
      <c r="AJ248" s="146" t="s">
        <v>2371</v>
      </c>
      <c r="AK248" s="146"/>
      <c r="AL248" s="146"/>
      <c r="AM248" s="146"/>
      <c r="AN248" s="146"/>
      <c r="AO248" s="146"/>
      <c r="AP248" s="146"/>
      <c r="AQ248" s="146"/>
      <c r="AR248" s="146"/>
      <c r="AS248" s="146"/>
    </row>
    <row r="249" spans="1:45" s="222" customFormat="1" ht="14.4" x14ac:dyDescent="0.3">
      <c r="A249" s="146"/>
      <c r="B249" s="296">
        <v>22648018</v>
      </c>
      <c r="C249" s="297" t="s">
        <v>2120</v>
      </c>
      <c r="D249" s="146"/>
      <c r="E249" s="298" t="s">
        <v>1642</v>
      </c>
      <c r="F249" s="146" t="s">
        <v>2366</v>
      </c>
      <c r="G249" s="146" t="s">
        <v>2367</v>
      </c>
      <c r="H249" s="146"/>
      <c r="I249" s="146"/>
      <c r="J249" s="146"/>
      <c r="K249" s="146"/>
      <c r="L249" s="146"/>
      <c r="M249" s="146"/>
      <c r="N249" s="146"/>
      <c r="O249" s="146"/>
      <c r="P249" s="288">
        <f t="shared" si="11"/>
        <v>0</v>
      </c>
      <c r="Q249" s="146"/>
      <c r="R249" s="146"/>
      <c r="S249" s="146"/>
      <c r="T249" s="146"/>
      <c r="U249" s="146"/>
      <c r="V249" s="146"/>
      <c r="W249" s="146">
        <v>1</v>
      </c>
      <c r="X249" s="304">
        <v>43237</v>
      </c>
      <c r="Y249" s="273">
        <f t="shared" si="12"/>
        <v>1</v>
      </c>
      <c r="Z249" s="146"/>
      <c r="AA249" s="146"/>
      <c r="AB249" s="146"/>
      <c r="AC249" s="146"/>
      <c r="AD249" s="146"/>
      <c r="AE249" s="146"/>
      <c r="AF249" s="146"/>
      <c r="AG249" s="146"/>
      <c r="AH249" s="273">
        <f t="shared" si="13"/>
        <v>0</v>
      </c>
      <c r="AI249" s="146"/>
      <c r="AJ249" s="146" t="s">
        <v>2371</v>
      </c>
      <c r="AK249" s="146"/>
      <c r="AL249" s="146"/>
      <c r="AM249" s="146"/>
      <c r="AN249" s="146"/>
      <c r="AO249" s="146"/>
      <c r="AP249" s="146"/>
      <c r="AQ249" s="146"/>
      <c r="AR249" s="146"/>
      <c r="AS249" s="146"/>
    </row>
    <row r="250" spans="1:45" s="222" customFormat="1" ht="14.4" x14ac:dyDescent="0.3">
      <c r="A250" s="146"/>
      <c r="B250" s="296">
        <v>22644031</v>
      </c>
      <c r="C250" s="297" t="s">
        <v>2121</v>
      </c>
      <c r="D250" s="146"/>
      <c r="E250" s="298" t="s">
        <v>1643</v>
      </c>
      <c r="F250" s="146" t="s">
        <v>2366</v>
      </c>
      <c r="G250" s="146" t="s">
        <v>2367</v>
      </c>
      <c r="H250" s="146"/>
      <c r="I250" s="146"/>
      <c r="J250" s="146"/>
      <c r="K250" s="146"/>
      <c r="L250" s="146"/>
      <c r="M250" s="146"/>
      <c r="N250" s="146"/>
      <c r="O250" s="146"/>
      <c r="P250" s="288">
        <f t="shared" si="11"/>
        <v>0</v>
      </c>
      <c r="Q250" s="146"/>
      <c r="R250" s="146"/>
      <c r="S250" s="146"/>
      <c r="T250" s="146"/>
      <c r="U250" s="146"/>
      <c r="V250" s="146"/>
      <c r="W250" s="146">
        <v>1</v>
      </c>
      <c r="X250" s="304">
        <v>43256</v>
      </c>
      <c r="Y250" s="273">
        <f t="shared" si="12"/>
        <v>1</v>
      </c>
      <c r="Z250" s="146"/>
      <c r="AA250" s="146"/>
      <c r="AB250" s="146"/>
      <c r="AC250" s="146"/>
      <c r="AD250" s="146"/>
      <c r="AE250" s="146"/>
      <c r="AF250" s="146"/>
      <c r="AG250" s="146"/>
      <c r="AH250" s="273">
        <f t="shared" si="13"/>
        <v>0</v>
      </c>
      <c r="AI250" s="146"/>
      <c r="AJ250" s="146" t="s">
        <v>2371</v>
      </c>
      <c r="AK250" s="146"/>
      <c r="AL250" s="146"/>
      <c r="AM250" s="146"/>
      <c r="AN250" s="146"/>
      <c r="AO250" s="146"/>
      <c r="AP250" s="146"/>
      <c r="AQ250" s="146"/>
      <c r="AR250" s="146"/>
      <c r="AS250" s="146"/>
    </row>
    <row r="251" spans="1:45" s="222" customFormat="1" ht="14.4" x14ac:dyDescent="0.3">
      <c r="A251" s="146"/>
      <c r="B251" s="296">
        <v>22647005</v>
      </c>
      <c r="C251" s="297" t="s">
        <v>2122</v>
      </c>
      <c r="D251" s="146"/>
      <c r="E251" s="298" t="s">
        <v>1644</v>
      </c>
      <c r="F251" s="146" t="s">
        <v>2366</v>
      </c>
      <c r="G251" s="146" t="s">
        <v>2367</v>
      </c>
      <c r="H251" s="146"/>
      <c r="I251" s="146"/>
      <c r="J251" s="146"/>
      <c r="K251" s="146"/>
      <c r="L251" s="146"/>
      <c r="M251" s="146"/>
      <c r="N251" s="146"/>
      <c r="O251" s="146"/>
      <c r="P251" s="288">
        <f t="shared" si="11"/>
        <v>0</v>
      </c>
      <c r="Q251" s="146"/>
      <c r="R251" s="146"/>
      <c r="S251" s="146"/>
      <c r="T251" s="146"/>
      <c r="U251" s="146"/>
      <c r="V251" s="146"/>
      <c r="W251" s="146">
        <v>1</v>
      </c>
      <c r="X251" s="304">
        <v>43238</v>
      </c>
      <c r="Y251" s="273">
        <f t="shared" si="12"/>
        <v>1</v>
      </c>
      <c r="Z251" s="146"/>
      <c r="AA251" s="146"/>
      <c r="AB251" s="146"/>
      <c r="AC251" s="146"/>
      <c r="AD251" s="146"/>
      <c r="AE251" s="146"/>
      <c r="AF251" s="146"/>
      <c r="AG251" s="146"/>
      <c r="AH251" s="273">
        <f t="shared" si="13"/>
        <v>0</v>
      </c>
      <c r="AI251" s="146"/>
      <c r="AJ251" s="146" t="s">
        <v>2371</v>
      </c>
      <c r="AK251" s="146"/>
      <c r="AL251" s="146"/>
      <c r="AM251" s="146"/>
      <c r="AN251" s="146"/>
      <c r="AO251" s="146"/>
      <c r="AP251" s="146"/>
      <c r="AQ251" s="146"/>
      <c r="AR251" s="146"/>
      <c r="AS251" s="146"/>
    </row>
    <row r="252" spans="1:45" s="222" customFormat="1" ht="14.4" x14ac:dyDescent="0.3">
      <c r="A252" s="146"/>
      <c r="B252" s="296">
        <v>22647004</v>
      </c>
      <c r="C252" s="297" t="s">
        <v>2123</v>
      </c>
      <c r="D252" s="146"/>
      <c r="E252" s="298" t="s">
        <v>1645</v>
      </c>
      <c r="F252" s="146" t="s">
        <v>2366</v>
      </c>
      <c r="G252" s="146" t="s">
        <v>2367</v>
      </c>
      <c r="H252" s="146"/>
      <c r="I252" s="146"/>
      <c r="J252" s="146"/>
      <c r="K252" s="146"/>
      <c r="L252" s="146"/>
      <c r="M252" s="146"/>
      <c r="N252" s="146"/>
      <c r="O252" s="146"/>
      <c r="P252" s="288">
        <f t="shared" si="11"/>
        <v>0</v>
      </c>
      <c r="Q252" s="146"/>
      <c r="R252" s="146"/>
      <c r="S252" s="146"/>
      <c r="T252" s="146"/>
      <c r="U252" s="146"/>
      <c r="V252" s="146"/>
      <c r="W252" s="146">
        <v>1</v>
      </c>
      <c r="X252" s="304">
        <v>43238</v>
      </c>
      <c r="Y252" s="273">
        <f t="shared" si="12"/>
        <v>1</v>
      </c>
      <c r="Z252" s="146"/>
      <c r="AA252" s="146"/>
      <c r="AB252" s="146"/>
      <c r="AC252" s="146"/>
      <c r="AD252" s="146"/>
      <c r="AE252" s="146"/>
      <c r="AF252" s="146"/>
      <c r="AG252" s="146"/>
      <c r="AH252" s="273">
        <f t="shared" si="13"/>
        <v>0</v>
      </c>
      <c r="AI252" s="146"/>
      <c r="AJ252" s="146" t="s">
        <v>2371</v>
      </c>
      <c r="AK252" s="146"/>
      <c r="AL252" s="146"/>
      <c r="AM252" s="146"/>
      <c r="AN252" s="146"/>
      <c r="AO252" s="146"/>
      <c r="AP252" s="146"/>
      <c r="AQ252" s="146"/>
      <c r="AR252" s="146"/>
      <c r="AS252" s="146"/>
    </row>
    <row r="253" spans="1:45" s="222" customFormat="1" ht="14.4" x14ac:dyDescent="0.3">
      <c r="A253" s="146"/>
      <c r="B253" s="296">
        <v>22643051</v>
      </c>
      <c r="C253" s="297" t="s">
        <v>2124</v>
      </c>
      <c r="D253" s="146"/>
      <c r="E253" s="298" t="s">
        <v>1646</v>
      </c>
      <c r="F253" s="146" t="s">
        <v>2366</v>
      </c>
      <c r="G253" s="146" t="s">
        <v>2367</v>
      </c>
      <c r="H253" s="146"/>
      <c r="I253" s="146"/>
      <c r="J253" s="146"/>
      <c r="K253" s="146"/>
      <c r="L253" s="146"/>
      <c r="M253" s="146"/>
      <c r="N253" s="146"/>
      <c r="O253" s="146"/>
      <c r="P253" s="288">
        <f t="shared" si="11"/>
        <v>0</v>
      </c>
      <c r="Q253" s="146"/>
      <c r="R253" s="146"/>
      <c r="S253" s="146"/>
      <c r="T253" s="146"/>
      <c r="U253" s="146"/>
      <c r="V253" s="146"/>
      <c r="W253" s="146">
        <v>1</v>
      </c>
      <c r="X253" s="304">
        <v>43242</v>
      </c>
      <c r="Y253" s="273">
        <f t="shared" si="12"/>
        <v>1</v>
      </c>
      <c r="Z253" s="146"/>
      <c r="AA253" s="146"/>
      <c r="AB253" s="146"/>
      <c r="AC253" s="146"/>
      <c r="AD253" s="146"/>
      <c r="AE253" s="146"/>
      <c r="AF253" s="146"/>
      <c r="AG253" s="146"/>
      <c r="AH253" s="273">
        <f t="shared" si="13"/>
        <v>0</v>
      </c>
      <c r="AI253" s="146"/>
      <c r="AJ253" s="146" t="s">
        <v>2371</v>
      </c>
      <c r="AK253" s="146"/>
      <c r="AL253" s="146"/>
      <c r="AM253" s="146"/>
      <c r="AN253" s="146"/>
      <c r="AO253" s="146"/>
      <c r="AP253" s="146"/>
      <c r="AQ253" s="146"/>
      <c r="AR253" s="146"/>
      <c r="AS253" s="146"/>
    </row>
    <row r="254" spans="1:45" s="222" customFormat="1" ht="14.4" x14ac:dyDescent="0.3">
      <c r="A254" s="146"/>
      <c r="B254" s="296">
        <v>22643052</v>
      </c>
      <c r="C254" s="297" t="s">
        <v>2125</v>
      </c>
      <c r="D254" s="146"/>
      <c r="E254" s="298" t="s">
        <v>1647</v>
      </c>
      <c r="F254" s="146" t="s">
        <v>2366</v>
      </c>
      <c r="G254" s="146" t="s">
        <v>2367</v>
      </c>
      <c r="H254" s="146"/>
      <c r="I254" s="146"/>
      <c r="J254" s="146"/>
      <c r="K254" s="146"/>
      <c r="L254" s="146"/>
      <c r="M254" s="146"/>
      <c r="N254" s="146"/>
      <c r="O254" s="146"/>
      <c r="P254" s="288">
        <f t="shared" si="11"/>
        <v>0</v>
      </c>
      <c r="Q254" s="146"/>
      <c r="R254" s="146"/>
      <c r="S254" s="146"/>
      <c r="T254" s="146"/>
      <c r="U254" s="146"/>
      <c r="V254" s="146"/>
      <c r="W254" s="146">
        <v>1</v>
      </c>
      <c r="X254" s="304">
        <v>43242</v>
      </c>
      <c r="Y254" s="273">
        <f t="shared" si="12"/>
        <v>1</v>
      </c>
      <c r="Z254" s="146"/>
      <c r="AA254" s="146"/>
      <c r="AB254" s="146"/>
      <c r="AC254" s="146"/>
      <c r="AD254" s="146"/>
      <c r="AE254" s="146"/>
      <c r="AF254" s="146"/>
      <c r="AG254" s="146"/>
      <c r="AH254" s="273">
        <f t="shared" si="13"/>
        <v>0</v>
      </c>
      <c r="AI254" s="146"/>
      <c r="AJ254" s="146" t="s">
        <v>2371</v>
      </c>
      <c r="AK254" s="146"/>
      <c r="AL254" s="146"/>
      <c r="AM254" s="146"/>
      <c r="AN254" s="146"/>
      <c r="AO254" s="146"/>
      <c r="AP254" s="146"/>
      <c r="AQ254" s="146"/>
      <c r="AR254" s="146"/>
      <c r="AS254" s="146"/>
    </row>
    <row r="255" spans="1:45" s="222" customFormat="1" ht="14.4" x14ac:dyDescent="0.3">
      <c r="A255" s="146"/>
      <c r="B255" s="296">
        <v>22643053</v>
      </c>
      <c r="C255" s="297" t="s">
        <v>2126</v>
      </c>
      <c r="D255" s="146"/>
      <c r="E255" s="298" t="s">
        <v>1648</v>
      </c>
      <c r="F255" s="146" t="s">
        <v>2366</v>
      </c>
      <c r="G255" s="146" t="s">
        <v>2367</v>
      </c>
      <c r="H255" s="146"/>
      <c r="I255" s="146"/>
      <c r="J255" s="146"/>
      <c r="K255" s="146"/>
      <c r="L255" s="146"/>
      <c r="M255" s="146"/>
      <c r="N255" s="146"/>
      <c r="O255" s="146"/>
      <c r="P255" s="288">
        <f t="shared" si="11"/>
        <v>0</v>
      </c>
      <c r="Q255" s="146"/>
      <c r="R255" s="146"/>
      <c r="S255" s="146"/>
      <c r="T255" s="146"/>
      <c r="U255" s="146"/>
      <c r="V255" s="146"/>
      <c r="W255" s="146">
        <v>1</v>
      </c>
      <c r="X255" s="304">
        <v>43242</v>
      </c>
      <c r="Y255" s="273">
        <f t="shared" si="12"/>
        <v>1</v>
      </c>
      <c r="Z255" s="146"/>
      <c r="AA255" s="146"/>
      <c r="AB255" s="146"/>
      <c r="AC255" s="146"/>
      <c r="AD255" s="146"/>
      <c r="AE255" s="146"/>
      <c r="AF255" s="146"/>
      <c r="AG255" s="146"/>
      <c r="AH255" s="273">
        <f t="shared" si="13"/>
        <v>0</v>
      </c>
      <c r="AI255" s="146"/>
      <c r="AJ255" s="146" t="s">
        <v>2371</v>
      </c>
      <c r="AK255" s="146"/>
      <c r="AL255" s="146"/>
      <c r="AM255" s="146"/>
      <c r="AN255" s="146"/>
      <c r="AO255" s="146"/>
      <c r="AP255" s="146"/>
      <c r="AQ255" s="146"/>
      <c r="AR255" s="146"/>
      <c r="AS255" s="146"/>
    </row>
    <row r="256" spans="1:45" s="222" customFormat="1" ht="14.4" x14ac:dyDescent="0.3">
      <c r="A256" s="146"/>
      <c r="B256" s="296">
        <v>22643048</v>
      </c>
      <c r="C256" s="297" t="s">
        <v>2127</v>
      </c>
      <c r="D256" s="146"/>
      <c r="E256" s="298" t="s">
        <v>1649</v>
      </c>
      <c r="F256" s="146" t="s">
        <v>2366</v>
      </c>
      <c r="G256" s="146" t="s">
        <v>2367</v>
      </c>
      <c r="H256" s="146"/>
      <c r="I256" s="146"/>
      <c r="J256" s="146"/>
      <c r="K256" s="146"/>
      <c r="L256" s="146"/>
      <c r="M256" s="146"/>
      <c r="N256" s="146"/>
      <c r="O256" s="146"/>
      <c r="P256" s="288">
        <f t="shared" si="11"/>
        <v>0</v>
      </c>
      <c r="Q256" s="146"/>
      <c r="R256" s="146"/>
      <c r="S256" s="146"/>
      <c r="T256" s="146"/>
      <c r="U256" s="146"/>
      <c r="V256" s="146"/>
      <c r="W256" s="146">
        <v>1</v>
      </c>
      <c r="X256" s="304">
        <v>43242</v>
      </c>
      <c r="Y256" s="273">
        <f t="shared" si="12"/>
        <v>1</v>
      </c>
      <c r="Z256" s="146"/>
      <c r="AA256" s="146"/>
      <c r="AB256" s="146"/>
      <c r="AC256" s="146"/>
      <c r="AD256" s="146"/>
      <c r="AE256" s="146"/>
      <c r="AF256" s="146"/>
      <c r="AG256" s="146"/>
      <c r="AH256" s="273">
        <f t="shared" si="13"/>
        <v>0</v>
      </c>
      <c r="AI256" s="146"/>
      <c r="AJ256" s="146" t="s">
        <v>2371</v>
      </c>
      <c r="AK256" s="146"/>
      <c r="AL256" s="146"/>
      <c r="AM256" s="146"/>
      <c r="AN256" s="146"/>
      <c r="AO256" s="146"/>
      <c r="AP256" s="146"/>
      <c r="AQ256" s="146"/>
      <c r="AR256" s="146"/>
      <c r="AS256" s="146"/>
    </row>
    <row r="257" spans="1:45" s="222" customFormat="1" ht="14.4" x14ac:dyDescent="0.3">
      <c r="A257" s="146"/>
      <c r="B257" s="296">
        <v>22648019</v>
      </c>
      <c r="C257" s="297" t="s">
        <v>2128</v>
      </c>
      <c r="D257" s="146"/>
      <c r="E257" s="298" t="s">
        <v>1650</v>
      </c>
      <c r="F257" s="146" t="s">
        <v>2366</v>
      </c>
      <c r="G257" s="146" t="s">
        <v>2367</v>
      </c>
      <c r="H257" s="146"/>
      <c r="I257" s="146"/>
      <c r="J257" s="146"/>
      <c r="K257" s="146"/>
      <c r="L257" s="146"/>
      <c r="M257" s="146"/>
      <c r="N257" s="146"/>
      <c r="O257" s="146"/>
      <c r="P257" s="288">
        <f t="shared" si="11"/>
        <v>0</v>
      </c>
      <c r="Q257" s="146"/>
      <c r="R257" s="146"/>
      <c r="S257" s="146"/>
      <c r="T257" s="146"/>
      <c r="U257" s="146"/>
      <c r="V257" s="146"/>
      <c r="W257" s="146">
        <v>1</v>
      </c>
      <c r="X257" s="304">
        <v>43242</v>
      </c>
      <c r="Y257" s="273">
        <f t="shared" si="12"/>
        <v>1</v>
      </c>
      <c r="Z257" s="146"/>
      <c r="AA257" s="146"/>
      <c r="AB257" s="146"/>
      <c r="AC257" s="146"/>
      <c r="AD257" s="146"/>
      <c r="AE257" s="146"/>
      <c r="AF257" s="146"/>
      <c r="AG257" s="146"/>
      <c r="AH257" s="273">
        <f t="shared" si="13"/>
        <v>0</v>
      </c>
      <c r="AI257" s="146"/>
      <c r="AJ257" s="146" t="s">
        <v>2371</v>
      </c>
      <c r="AK257" s="146"/>
      <c r="AL257" s="146"/>
      <c r="AM257" s="146"/>
      <c r="AN257" s="146"/>
      <c r="AO257" s="146"/>
      <c r="AP257" s="146"/>
      <c r="AQ257" s="146"/>
      <c r="AR257" s="146"/>
      <c r="AS257" s="146"/>
    </row>
    <row r="258" spans="1:45" s="222" customFormat="1" ht="14.4" x14ac:dyDescent="0.3">
      <c r="A258" s="146"/>
      <c r="B258" s="296">
        <v>22648020</v>
      </c>
      <c r="C258" s="297" t="s">
        <v>2129</v>
      </c>
      <c r="D258" s="146"/>
      <c r="E258" s="298" t="s">
        <v>1651</v>
      </c>
      <c r="F258" s="146" t="s">
        <v>2366</v>
      </c>
      <c r="G258" s="146" t="s">
        <v>2367</v>
      </c>
      <c r="H258" s="146"/>
      <c r="I258" s="146"/>
      <c r="J258" s="146"/>
      <c r="K258" s="146"/>
      <c r="L258" s="146"/>
      <c r="M258" s="146"/>
      <c r="N258" s="146"/>
      <c r="O258" s="146"/>
      <c r="P258" s="288">
        <f t="shared" si="11"/>
        <v>0</v>
      </c>
      <c r="Q258" s="146"/>
      <c r="R258" s="146"/>
      <c r="S258" s="146"/>
      <c r="T258" s="146"/>
      <c r="U258" s="146"/>
      <c r="V258" s="146"/>
      <c r="W258" s="146">
        <v>1</v>
      </c>
      <c r="X258" s="304">
        <v>43242</v>
      </c>
      <c r="Y258" s="273">
        <f t="shared" si="12"/>
        <v>1</v>
      </c>
      <c r="Z258" s="146"/>
      <c r="AA258" s="146"/>
      <c r="AB258" s="146"/>
      <c r="AC258" s="146"/>
      <c r="AD258" s="146"/>
      <c r="AE258" s="146"/>
      <c r="AF258" s="146"/>
      <c r="AG258" s="146"/>
      <c r="AH258" s="273">
        <f t="shared" si="13"/>
        <v>0</v>
      </c>
      <c r="AI258" s="146"/>
      <c r="AJ258" s="146" t="s">
        <v>2371</v>
      </c>
      <c r="AK258" s="146"/>
      <c r="AL258" s="146"/>
      <c r="AM258" s="146"/>
      <c r="AN258" s="146"/>
      <c r="AO258" s="146"/>
      <c r="AP258" s="146"/>
      <c r="AQ258" s="146"/>
      <c r="AR258" s="146"/>
      <c r="AS258" s="146"/>
    </row>
    <row r="259" spans="1:45" s="222" customFormat="1" ht="14.4" x14ac:dyDescent="0.3">
      <c r="A259" s="146"/>
      <c r="B259" s="296">
        <v>22648021</v>
      </c>
      <c r="C259" s="297" t="s">
        <v>2130</v>
      </c>
      <c r="D259" s="146"/>
      <c r="E259" s="298" t="s">
        <v>1652</v>
      </c>
      <c r="F259" s="146" t="s">
        <v>2366</v>
      </c>
      <c r="G259" s="146" t="s">
        <v>2367</v>
      </c>
      <c r="H259" s="146"/>
      <c r="I259" s="146"/>
      <c r="J259" s="146"/>
      <c r="K259" s="146"/>
      <c r="L259" s="146"/>
      <c r="M259" s="146"/>
      <c r="N259" s="146"/>
      <c r="O259" s="146"/>
      <c r="P259" s="288">
        <f t="shared" si="11"/>
        <v>0</v>
      </c>
      <c r="Q259" s="146"/>
      <c r="R259" s="146"/>
      <c r="S259" s="146"/>
      <c r="T259" s="146"/>
      <c r="U259" s="146"/>
      <c r="V259" s="146"/>
      <c r="W259" s="146">
        <v>1</v>
      </c>
      <c r="X259" s="304">
        <v>43242</v>
      </c>
      <c r="Y259" s="273">
        <f t="shared" si="12"/>
        <v>1</v>
      </c>
      <c r="Z259" s="146"/>
      <c r="AA259" s="146"/>
      <c r="AB259" s="146"/>
      <c r="AC259" s="146"/>
      <c r="AD259" s="146"/>
      <c r="AE259" s="146"/>
      <c r="AF259" s="146"/>
      <c r="AG259" s="146"/>
      <c r="AH259" s="273">
        <f t="shared" si="13"/>
        <v>0</v>
      </c>
      <c r="AI259" s="146"/>
      <c r="AJ259" s="146" t="s">
        <v>2371</v>
      </c>
      <c r="AK259" s="146"/>
      <c r="AL259" s="146"/>
      <c r="AM259" s="146"/>
      <c r="AN259" s="146"/>
      <c r="AO259" s="146"/>
      <c r="AP259" s="146"/>
      <c r="AQ259" s="146"/>
      <c r="AR259" s="146"/>
      <c r="AS259" s="146"/>
    </row>
    <row r="260" spans="1:45" s="222" customFormat="1" ht="14.4" x14ac:dyDescent="0.3">
      <c r="A260" s="146"/>
      <c r="B260" s="296">
        <v>22639046</v>
      </c>
      <c r="C260" s="297" t="s">
        <v>2131</v>
      </c>
      <c r="D260" s="146"/>
      <c r="E260" s="298" t="s">
        <v>1653</v>
      </c>
      <c r="F260" s="146" t="s">
        <v>2366</v>
      </c>
      <c r="G260" s="146" t="s">
        <v>2367</v>
      </c>
      <c r="H260" s="146"/>
      <c r="I260" s="146"/>
      <c r="J260" s="146"/>
      <c r="K260" s="146"/>
      <c r="L260" s="146"/>
      <c r="M260" s="146"/>
      <c r="N260" s="146"/>
      <c r="O260" s="146"/>
      <c r="P260" s="288">
        <f t="shared" si="11"/>
        <v>0</v>
      </c>
      <c r="Q260" s="146"/>
      <c r="R260" s="146"/>
      <c r="S260" s="146"/>
      <c r="T260" s="146"/>
      <c r="U260" s="146"/>
      <c r="V260" s="146"/>
      <c r="W260" s="146">
        <v>1</v>
      </c>
      <c r="X260" s="304">
        <v>43263</v>
      </c>
      <c r="Y260" s="273">
        <f t="shared" si="12"/>
        <v>1</v>
      </c>
      <c r="Z260" s="146"/>
      <c r="AA260" s="146"/>
      <c r="AB260" s="146"/>
      <c r="AC260" s="146"/>
      <c r="AD260" s="146"/>
      <c r="AE260" s="146"/>
      <c r="AF260" s="146"/>
      <c r="AG260" s="146"/>
      <c r="AH260" s="273">
        <f t="shared" si="13"/>
        <v>0</v>
      </c>
      <c r="AI260" s="146"/>
      <c r="AJ260" s="146" t="s">
        <v>2371</v>
      </c>
      <c r="AK260" s="146"/>
      <c r="AL260" s="146"/>
      <c r="AM260" s="146"/>
      <c r="AN260" s="146"/>
      <c r="AO260" s="146"/>
      <c r="AP260" s="146"/>
      <c r="AQ260" s="146"/>
      <c r="AR260" s="146"/>
      <c r="AS260" s="146"/>
    </row>
    <row r="261" spans="1:45" s="222" customFormat="1" ht="14.4" x14ac:dyDescent="0.3">
      <c r="A261" s="146"/>
      <c r="B261" s="296">
        <v>22639047</v>
      </c>
      <c r="C261" s="297" t="s">
        <v>2132</v>
      </c>
      <c r="D261" s="146"/>
      <c r="E261" s="298" t="s">
        <v>1654</v>
      </c>
      <c r="F261" s="146" t="s">
        <v>2366</v>
      </c>
      <c r="G261" s="146" t="s">
        <v>2367</v>
      </c>
      <c r="H261" s="146"/>
      <c r="I261" s="146"/>
      <c r="J261" s="146"/>
      <c r="K261" s="146"/>
      <c r="L261" s="146"/>
      <c r="M261" s="146"/>
      <c r="N261" s="146"/>
      <c r="O261" s="146"/>
      <c r="P261" s="288">
        <f t="shared" si="11"/>
        <v>0</v>
      </c>
      <c r="Q261" s="146"/>
      <c r="R261" s="146"/>
      <c r="S261" s="146"/>
      <c r="T261" s="146"/>
      <c r="U261" s="146"/>
      <c r="V261" s="146"/>
      <c r="W261" s="146">
        <v>1</v>
      </c>
      <c r="X261" s="304">
        <v>43251</v>
      </c>
      <c r="Y261" s="273">
        <f t="shared" si="12"/>
        <v>1</v>
      </c>
      <c r="Z261" s="146"/>
      <c r="AA261" s="146"/>
      <c r="AB261" s="146"/>
      <c r="AC261" s="146"/>
      <c r="AD261" s="146"/>
      <c r="AE261" s="146"/>
      <c r="AF261" s="146"/>
      <c r="AG261" s="146"/>
      <c r="AH261" s="273">
        <f t="shared" si="13"/>
        <v>0</v>
      </c>
      <c r="AI261" s="146"/>
      <c r="AJ261" s="146" t="s">
        <v>2371</v>
      </c>
      <c r="AK261" s="146"/>
      <c r="AL261" s="146"/>
      <c r="AM261" s="146"/>
      <c r="AN261" s="146"/>
      <c r="AO261" s="146"/>
      <c r="AP261" s="146"/>
      <c r="AQ261" s="146"/>
      <c r="AR261" s="146"/>
      <c r="AS261" s="146"/>
    </row>
    <row r="262" spans="1:45" s="222" customFormat="1" ht="14.4" x14ac:dyDescent="0.3">
      <c r="A262" s="146"/>
      <c r="B262" s="296">
        <v>22639048</v>
      </c>
      <c r="C262" s="297" t="s">
        <v>2133</v>
      </c>
      <c r="D262" s="146"/>
      <c r="E262" s="298" t="s">
        <v>1655</v>
      </c>
      <c r="F262" s="146" t="s">
        <v>2366</v>
      </c>
      <c r="G262" s="146" t="s">
        <v>2367</v>
      </c>
      <c r="H262" s="146"/>
      <c r="I262" s="146"/>
      <c r="J262" s="146"/>
      <c r="K262" s="146"/>
      <c r="L262" s="146"/>
      <c r="M262" s="146"/>
      <c r="N262" s="146"/>
      <c r="O262" s="146"/>
      <c r="P262" s="288">
        <f t="shared" si="11"/>
        <v>0</v>
      </c>
      <c r="Q262" s="146"/>
      <c r="R262" s="146"/>
      <c r="S262" s="146"/>
      <c r="T262" s="146"/>
      <c r="U262" s="146"/>
      <c r="V262" s="146"/>
      <c r="W262" s="146">
        <v>1</v>
      </c>
      <c r="X262" s="304">
        <v>43251</v>
      </c>
      <c r="Y262" s="273">
        <f t="shared" si="12"/>
        <v>1</v>
      </c>
      <c r="Z262" s="146"/>
      <c r="AA262" s="146"/>
      <c r="AB262" s="146"/>
      <c r="AC262" s="146"/>
      <c r="AD262" s="146"/>
      <c r="AE262" s="146"/>
      <c r="AF262" s="146"/>
      <c r="AG262" s="146"/>
      <c r="AH262" s="273">
        <f t="shared" si="13"/>
        <v>0</v>
      </c>
      <c r="AI262" s="146"/>
      <c r="AJ262" s="146" t="s">
        <v>2371</v>
      </c>
      <c r="AK262" s="146"/>
      <c r="AL262" s="146"/>
      <c r="AM262" s="146"/>
      <c r="AN262" s="146"/>
      <c r="AO262" s="146"/>
      <c r="AP262" s="146"/>
      <c r="AQ262" s="146"/>
      <c r="AR262" s="146"/>
      <c r="AS262" s="146"/>
    </row>
    <row r="263" spans="1:45" s="222" customFormat="1" ht="14.4" x14ac:dyDescent="0.3">
      <c r="A263" s="146"/>
      <c r="B263" s="296">
        <v>22640035</v>
      </c>
      <c r="C263" s="297" t="s">
        <v>2134</v>
      </c>
      <c r="D263" s="146"/>
      <c r="E263" s="298" t="s">
        <v>1656</v>
      </c>
      <c r="F263" s="146" t="s">
        <v>2366</v>
      </c>
      <c r="G263" s="146" t="s">
        <v>2367</v>
      </c>
      <c r="H263" s="146"/>
      <c r="I263" s="146"/>
      <c r="J263" s="146"/>
      <c r="K263" s="146"/>
      <c r="L263" s="146"/>
      <c r="M263" s="146"/>
      <c r="N263" s="146"/>
      <c r="O263" s="146"/>
      <c r="P263" s="288">
        <f t="shared" si="11"/>
        <v>0</v>
      </c>
      <c r="Q263" s="146"/>
      <c r="R263" s="146"/>
      <c r="S263" s="146"/>
      <c r="T263" s="146"/>
      <c r="U263" s="146"/>
      <c r="V263" s="146"/>
      <c r="W263" s="146">
        <v>1</v>
      </c>
      <c r="X263" s="304">
        <v>43251</v>
      </c>
      <c r="Y263" s="273">
        <f t="shared" si="12"/>
        <v>1</v>
      </c>
      <c r="Z263" s="146"/>
      <c r="AA263" s="146"/>
      <c r="AB263" s="146"/>
      <c r="AC263" s="146"/>
      <c r="AD263" s="146"/>
      <c r="AE263" s="146"/>
      <c r="AF263" s="146"/>
      <c r="AG263" s="146"/>
      <c r="AH263" s="273">
        <f t="shared" si="13"/>
        <v>0</v>
      </c>
      <c r="AI263" s="146"/>
      <c r="AJ263" s="146" t="s">
        <v>2371</v>
      </c>
      <c r="AK263" s="146"/>
      <c r="AL263" s="146"/>
      <c r="AM263" s="146"/>
      <c r="AN263" s="146"/>
      <c r="AO263" s="146"/>
      <c r="AP263" s="146"/>
      <c r="AQ263" s="146"/>
      <c r="AR263" s="146"/>
      <c r="AS263" s="146"/>
    </row>
    <row r="264" spans="1:45" s="222" customFormat="1" ht="14.4" x14ac:dyDescent="0.3">
      <c r="A264" s="146"/>
      <c r="B264" s="296">
        <v>22640036</v>
      </c>
      <c r="C264" s="297" t="s">
        <v>2135</v>
      </c>
      <c r="D264" s="146"/>
      <c r="E264" s="298" t="s">
        <v>1657</v>
      </c>
      <c r="F264" s="146" t="s">
        <v>2366</v>
      </c>
      <c r="G264" s="146" t="s">
        <v>2367</v>
      </c>
      <c r="H264" s="146"/>
      <c r="I264" s="146"/>
      <c r="J264" s="146"/>
      <c r="K264" s="146"/>
      <c r="L264" s="146"/>
      <c r="M264" s="146"/>
      <c r="N264" s="146"/>
      <c r="O264" s="146"/>
      <c r="P264" s="288">
        <f t="shared" si="11"/>
        <v>0</v>
      </c>
      <c r="Q264" s="146"/>
      <c r="R264" s="146"/>
      <c r="S264" s="146"/>
      <c r="T264" s="146"/>
      <c r="U264" s="146"/>
      <c r="V264" s="146"/>
      <c r="W264" s="146">
        <v>1</v>
      </c>
      <c r="X264" s="304">
        <v>43251</v>
      </c>
      <c r="Y264" s="273">
        <f t="shared" si="12"/>
        <v>1</v>
      </c>
      <c r="Z264" s="146"/>
      <c r="AA264" s="146"/>
      <c r="AB264" s="146"/>
      <c r="AC264" s="146"/>
      <c r="AD264" s="146"/>
      <c r="AE264" s="146"/>
      <c r="AF264" s="146"/>
      <c r="AG264" s="146"/>
      <c r="AH264" s="273">
        <f t="shared" si="13"/>
        <v>0</v>
      </c>
      <c r="AI264" s="146"/>
      <c r="AJ264" s="146" t="s">
        <v>2371</v>
      </c>
      <c r="AK264" s="146"/>
      <c r="AL264" s="146"/>
      <c r="AM264" s="146"/>
      <c r="AN264" s="146"/>
      <c r="AO264" s="146"/>
      <c r="AP264" s="146"/>
      <c r="AQ264" s="146"/>
      <c r="AR264" s="146"/>
      <c r="AS264" s="146"/>
    </row>
    <row r="265" spans="1:45" s="222" customFormat="1" ht="14.4" x14ac:dyDescent="0.3">
      <c r="A265" s="146"/>
      <c r="B265" s="296">
        <v>22460010</v>
      </c>
      <c r="C265" s="297" t="s">
        <v>2136</v>
      </c>
      <c r="D265" s="146"/>
      <c r="E265" s="298" t="s">
        <v>1658</v>
      </c>
      <c r="F265" s="146" t="s">
        <v>2366</v>
      </c>
      <c r="G265" s="146" t="s">
        <v>2367</v>
      </c>
      <c r="H265" s="146"/>
      <c r="I265" s="146"/>
      <c r="J265" s="146"/>
      <c r="K265" s="146"/>
      <c r="L265" s="146"/>
      <c r="M265" s="146"/>
      <c r="N265" s="146"/>
      <c r="O265" s="146"/>
      <c r="P265" s="288">
        <f t="shared" si="11"/>
        <v>0</v>
      </c>
      <c r="Q265" s="146"/>
      <c r="R265" s="146"/>
      <c r="S265" s="146"/>
      <c r="T265" s="146"/>
      <c r="U265" s="146"/>
      <c r="V265" s="146"/>
      <c r="W265" s="146">
        <v>1</v>
      </c>
      <c r="X265" s="304">
        <v>43249</v>
      </c>
      <c r="Y265" s="273">
        <f t="shared" si="12"/>
        <v>1</v>
      </c>
      <c r="Z265" s="146"/>
      <c r="AA265" s="146"/>
      <c r="AB265" s="146"/>
      <c r="AC265" s="146"/>
      <c r="AD265" s="146"/>
      <c r="AE265" s="146"/>
      <c r="AF265" s="146"/>
      <c r="AG265" s="146"/>
      <c r="AH265" s="273">
        <f t="shared" si="13"/>
        <v>0</v>
      </c>
      <c r="AI265" s="146"/>
      <c r="AJ265" s="146" t="s">
        <v>2371</v>
      </c>
      <c r="AK265" s="146"/>
      <c r="AL265" s="146"/>
      <c r="AM265" s="146"/>
      <c r="AN265" s="146"/>
      <c r="AO265" s="146"/>
      <c r="AP265" s="146"/>
      <c r="AQ265" s="146"/>
      <c r="AR265" s="146"/>
      <c r="AS265" s="146"/>
    </row>
    <row r="266" spans="1:45" s="222" customFormat="1" ht="14.4" x14ac:dyDescent="0.3">
      <c r="A266" s="146"/>
      <c r="B266" s="296">
        <v>22460011</v>
      </c>
      <c r="C266" s="297" t="s">
        <v>2137</v>
      </c>
      <c r="D266" s="146"/>
      <c r="E266" s="298" t="s">
        <v>1659</v>
      </c>
      <c r="F266" s="146" t="s">
        <v>2366</v>
      </c>
      <c r="G266" s="146" t="s">
        <v>2367</v>
      </c>
      <c r="H266" s="146"/>
      <c r="I266" s="146"/>
      <c r="J266" s="146"/>
      <c r="K266" s="146"/>
      <c r="L266" s="146"/>
      <c r="M266" s="146"/>
      <c r="N266" s="146"/>
      <c r="O266" s="146"/>
      <c r="P266" s="288">
        <f t="shared" si="11"/>
        <v>0</v>
      </c>
      <c r="Q266" s="146"/>
      <c r="R266" s="146"/>
      <c r="S266" s="146"/>
      <c r="T266" s="146"/>
      <c r="U266" s="146"/>
      <c r="V266" s="146"/>
      <c r="W266" s="146">
        <v>1</v>
      </c>
      <c r="X266" s="304">
        <v>43249</v>
      </c>
      <c r="Y266" s="273">
        <f t="shared" si="12"/>
        <v>1</v>
      </c>
      <c r="Z266" s="146"/>
      <c r="AA266" s="146"/>
      <c r="AB266" s="146"/>
      <c r="AC266" s="146"/>
      <c r="AD266" s="146"/>
      <c r="AE266" s="146"/>
      <c r="AF266" s="146"/>
      <c r="AG266" s="146"/>
      <c r="AH266" s="273">
        <f t="shared" si="13"/>
        <v>0</v>
      </c>
      <c r="AI266" s="146"/>
      <c r="AJ266" s="146" t="s">
        <v>2371</v>
      </c>
      <c r="AK266" s="146"/>
      <c r="AL266" s="146"/>
      <c r="AM266" s="146"/>
      <c r="AN266" s="146"/>
      <c r="AO266" s="146"/>
      <c r="AP266" s="146"/>
      <c r="AQ266" s="146"/>
      <c r="AR266" s="146"/>
      <c r="AS266" s="146"/>
    </row>
    <row r="267" spans="1:45" s="222" customFormat="1" ht="14.4" x14ac:dyDescent="0.3">
      <c r="A267" s="146"/>
      <c r="B267" s="296">
        <v>22460012</v>
      </c>
      <c r="C267" s="297" t="s">
        <v>2138</v>
      </c>
      <c r="D267" s="146"/>
      <c r="E267" s="298" t="s">
        <v>1660</v>
      </c>
      <c r="F267" s="146" t="s">
        <v>2366</v>
      </c>
      <c r="G267" s="146" t="s">
        <v>2367</v>
      </c>
      <c r="H267" s="146"/>
      <c r="I267" s="146"/>
      <c r="J267" s="146"/>
      <c r="K267" s="146"/>
      <c r="L267" s="146"/>
      <c r="M267" s="146"/>
      <c r="N267" s="146"/>
      <c r="O267" s="146"/>
      <c r="P267" s="288">
        <f t="shared" si="11"/>
        <v>0</v>
      </c>
      <c r="Q267" s="146"/>
      <c r="R267" s="146"/>
      <c r="S267" s="146"/>
      <c r="T267" s="146"/>
      <c r="U267" s="146"/>
      <c r="V267" s="146"/>
      <c r="W267" s="146">
        <v>1</v>
      </c>
      <c r="X267" s="304">
        <v>43249</v>
      </c>
      <c r="Y267" s="273">
        <f t="shared" si="12"/>
        <v>1</v>
      </c>
      <c r="Z267" s="146"/>
      <c r="AA267" s="146"/>
      <c r="AB267" s="146"/>
      <c r="AC267" s="146"/>
      <c r="AD267" s="146"/>
      <c r="AE267" s="146"/>
      <c r="AF267" s="146"/>
      <c r="AG267" s="146"/>
      <c r="AH267" s="273">
        <f t="shared" si="13"/>
        <v>0</v>
      </c>
      <c r="AI267" s="146"/>
      <c r="AJ267" s="146" t="s">
        <v>2371</v>
      </c>
      <c r="AK267" s="146"/>
      <c r="AL267" s="146"/>
      <c r="AM267" s="146"/>
      <c r="AN267" s="146"/>
      <c r="AO267" s="146"/>
      <c r="AP267" s="146"/>
      <c r="AQ267" s="146"/>
      <c r="AR267" s="146"/>
      <c r="AS267" s="146"/>
    </row>
    <row r="268" spans="1:45" s="222" customFormat="1" ht="14.4" x14ac:dyDescent="0.3">
      <c r="A268" s="146"/>
      <c r="B268" s="296">
        <v>22646061</v>
      </c>
      <c r="C268" s="297" t="s">
        <v>2139</v>
      </c>
      <c r="D268" s="146"/>
      <c r="E268" s="298" t="s">
        <v>1661</v>
      </c>
      <c r="F268" s="146" t="s">
        <v>2366</v>
      </c>
      <c r="G268" s="146" t="s">
        <v>2367</v>
      </c>
      <c r="H268" s="146"/>
      <c r="I268" s="146"/>
      <c r="J268" s="146"/>
      <c r="K268" s="146"/>
      <c r="L268" s="146"/>
      <c r="M268" s="146"/>
      <c r="N268" s="146"/>
      <c r="O268" s="146"/>
      <c r="P268" s="288">
        <f t="shared" si="11"/>
        <v>0</v>
      </c>
      <c r="Q268" s="146"/>
      <c r="R268" s="146"/>
      <c r="S268" s="146"/>
      <c r="T268" s="146"/>
      <c r="U268" s="146"/>
      <c r="V268" s="146"/>
      <c r="W268" s="146">
        <v>1</v>
      </c>
      <c r="X268" s="304">
        <v>43250</v>
      </c>
      <c r="Y268" s="273">
        <f t="shared" si="12"/>
        <v>1</v>
      </c>
      <c r="Z268" s="146"/>
      <c r="AA268" s="146"/>
      <c r="AB268" s="146"/>
      <c r="AC268" s="146"/>
      <c r="AD268" s="146"/>
      <c r="AE268" s="146"/>
      <c r="AF268" s="146"/>
      <c r="AG268" s="146"/>
      <c r="AH268" s="273">
        <f t="shared" si="13"/>
        <v>0</v>
      </c>
      <c r="AI268" s="146"/>
      <c r="AJ268" s="146" t="s">
        <v>2371</v>
      </c>
      <c r="AK268" s="146"/>
      <c r="AL268" s="146"/>
      <c r="AM268" s="146"/>
      <c r="AN268" s="146"/>
      <c r="AO268" s="146"/>
      <c r="AP268" s="146"/>
      <c r="AQ268" s="146"/>
      <c r="AR268" s="146"/>
      <c r="AS268" s="146"/>
    </row>
    <row r="269" spans="1:45" s="222" customFormat="1" ht="14.4" x14ac:dyDescent="0.3">
      <c r="A269" s="146"/>
      <c r="B269" s="296">
        <v>22646083</v>
      </c>
      <c r="C269" s="297" t="s">
        <v>2140</v>
      </c>
      <c r="D269" s="146"/>
      <c r="E269" s="298" t="s">
        <v>1662</v>
      </c>
      <c r="F269" s="146" t="s">
        <v>2366</v>
      </c>
      <c r="G269" s="146" t="s">
        <v>2367</v>
      </c>
      <c r="H269" s="146"/>
      <c r="I269" s="146"/>
      <c r="J269" s="146"/>
      <c r="K269" s="146"/>
      <c r="L269" s="146"/>
      <c r="M269" s="146"/>
      <c r="N269" s="146"/>
      <c r="O269" s="146"/>
      <c r="P269" s="288">
        <f t="shared" ref="P269:P332" si="14">SUM(H269:N269)</f>
        <v>0</v>
      </c>
      <c r="Q269" s="146"/>
      <c r="R269" s="146"/>
      <c r="S269" s="146"/>
      <c r="T269" s="146"/>
      <c r="U269" s="146"/>
      <c r="V269" s="146"/>
      <c r="W269" s="146">
        <v>1</v>
      </c>
      <c r="X269" s="304">
        <v>43250</v>
      </c>
      <c r="Y269" s="273">
        <f t="shared" ref="Y269:Y332" si="15">SUM(Q269:W269)</f>
        <v>1</v>
      </c>
      <c r="Z269" s="146"/>
      <c r="AA269" s="146"/>
      <c r="AB269" s="146"/>
      <c r="AC269" s="146"/>
      <c r="AD269" s="146"/>
      <c r="AE269" s="146"/>
      <c r="AF269" s="146"/>
      <c r="AG269" s="146"/>
      <c r="AH269" s="273">
        <f t="shared" si="13"/>
        <v>0</v>
      </c>
      <c r="AI269" s="146"/>
      <c r="AJ269" s="146" t="s">
        <v>2371</v>
      </c>
      <c r="AK269" s="146"/>
      <c r="AL269" s="146"/>
      <c r="AM269" s="146"/>
      <c r="AN269" s="146"/>
      <c r="AO269" s="146"/>
      <c r="AP269" s="146"/>
      <c r="AQ269" s="146"/>
      <c r="AR269" s="146"/>
      <c r="AS269" s="146"/>
    </row>
    <row r="270" spans="1:45" s="222" customFormat="1" ht="14.4" x14ac:dyDescent="0.3">
      <c r="A270" s="146"/>
      <c r="B270" s="296">
        <v>22646084</v>
      </c>
      <c r="C270" s="297" t="s">
        <v>2141</v>
      </c>
      <c r="D270" s="146"/>
      <c r="E270" s="298" t="s">
        <v>1663</v>
      </c>
      <c r="F270" s="146" t="s">
        <v>2366</v>
      </c>
      <c r="G270" s="146" t="s">
        <v>2367</v>
      </c>
      <c r="H270" s="146"/>
      <c r="I270" s="146"/>
      <c r="J270" s="146"/>
      <c r="K270" s="146"/>
      <c r="L270" s="146"/>
      <c r="M270" s="146"/>
      <c r="N270" s="146"/>
      <c r="O270" s="146"/>
      <c r="P270" s="288">
        <f t="shared" si="14"/>
        <v>0</v>
      </c>
      <c r="Q270" s="146"/>
      <c r="R270" s="146"/>
      <c r="S270" s="146"/>
      <c r="T270" s="146"/>
      <c r="U270" s="146"/>
      <c r="V270" s="146"/>
      <c r="W270" s="146">
        <v>1</v>
      </c>
      <c r="X270" s="304">
        <v>43250</v>
      </c>
      <c r="Y270" s="273">
        <f t="shared" si="15"/>
        <v>1</v>
      </c>
      <c r="Z270" s="146"/>
      <c r="AA270" s="146"/>
      <c r="AB270" s="146"/>
      <c r="AC270" s="146"/>
      <c r="AD270" s="146"/>
      <c r="AE270" s="146"/>
      <c r="AF270" s="146"/>
      <c r="AG270" s="146"/>
      <c r="AH270" s="273">
        <f t="shared" si="13"/>
        <v>0</v>
      </c>
      <c r="AI270" s="146"/>
      <c r="AJ270" s="146" t="s">
        <v>2371</v>
      </c>
      <c r="AK270" s="146"/>
      <c r="AL270" s="146"/>
      <c r="AM270" s="146"/>
      <c r="AN270" s="146"/>
      <c r="AO270" s="146"/>
      <c r="AP270" s="146"/>
      <c r="AQ270" s="146"/>
      <c r="AR270" s="146"/>
      <c r="AS270" s="146"/>
    </row>
    <row r="271" spans="1:45" s="222" customFormat="1" ht="14.4" x14ac:dyDescent="0.3">
      <c r="A271" s="146"/>
      <c r="B271" s="296">
        <v>22646085</v>
      </c>
      <c r="C271" s="297" t="s">
        <v>2142</v>
      </c>
      <c r="D271" s="146"/>
      <c r="E271" s="298" t="s">
        <v>1664</v>
      </c>
      <c r="F271" s="146" t="s">
        <v>2366</v>
      </c>
      <c r="G271" s="146" t="s">
        <v>2367</v>
      </c>
      <c r="H271" s="146"/>
      <c r="I271" s="146"/>
      <c r="J271" s="146"/>
      <c r="K271" s="146"/>
      <c r="L271" s="146"/>
      <c r="M271" s="146"/>
      <c r="N271" s="146"/>
      <c r="O271" s="146"/>
      <c r="P271" s="288">
        <f t="shared" si="14"/>
        <v>0</v>
      </c>
      <c r="Q271" s="146"/>
      <c r="R271" s="146"/>
      <c r="S271" s="146"/>
      <c r="T271" s="146"/>
      <c r="U271" s="146"/>
      <c r="V271" s="146"/>
      <c r="W271" s="146">
        <v>1</v>
      </c>
      <c r="X271" s="304">
        <v>43250</v>
      </c>
      <c r="Y271" s="273">
        <f t="shared" si="15"/>
        <v>1</v>
      </c>
      <c r="Z271" s="146"/>
      <c r="AA271" s="146"/>
      <c r="AB271" s="146"/>
      <c r="AC271" s="146"/>
      <c r="AD271" s="146"/>
      <c r="AE271" s="146"/>
      <c r="AF271" s="146"/>
      <c r="AG271" s="146"/>
      <c r="AH271" s="273">
        <f t="shared" si="13"/>
        <v>0</v>
      </c>
      <c r="AI271" s="146"/>
      <c r="AJ271" s="146" t="s">
        <v>2371</v>
      </c>
      <c r="AK271" s="146"/>
      <c r="AL271" s="146"/>
      <c r="AM271" s="146"/>
      <c r="AN271" s="146"/>
      <c r="AO271" s="146"/>
      <c r="AP271" s="146"/>
      <c r="AQ271" s="146"/>
      <c r="AR271" s="146"/>
      <c r="AS271" s="146"/>
    </row>
    <row r="272" spans="1:45" s="222" customFormat="1" ht="14.4" x14ac:dyDescent="0.3">
      <c r="A272" s="146"/>
      <c r="B272" s="296">
        <v>22645024</v>
      </c>
      <c r="C272" s="297" t="s">
        <v>2143</v>
      </c>
      <c r="D272" s="146"/>
      <c r="E272" s="298" t="s">
        <v>1665</v>
      </c>
      <c r="F272" s="146" t="s">
        <v>2366</v>
      </c>
      <c r="G272" s="146" t="s">
        <v>2367</v>
      </c>
      <c r="H272" s="146"/>
      <c r="I272" s="146"/>
      <c r="J272" s="146"/>
      <c r="K272" s="146"/>
      <c r="L272" s="146"/>
      <c r="M272" s="146"/>
      <c r="N272" s="146"/>
      <c r="O272" s="146"/>
      <c r="P272" s="288">
        <f t="shared" si="14"/>
        <v>0</v>
      </c>
      <c r="Q272" s="146"/>
      <c r="R272" s="146"/>
      <c r="S272" s="146"/>
      <c r="T272" s="146"/>
      <c r="U272" s="146"/>
      <c r="V272" s="146"/>
      <c r="W272" s="146">
        <v>1</v>
      </c>
      <c r="X272" s="304">
        <v>43250</v>
      </c>
      <c r="Y272" s="273">
        <f t="shared" si="15"/>
        <v>1</v>
      </c>
      <c r="Z272" s="146"/>
      <c r="AA272" s="146"/>
      <c r="AB272" s="146"/>
      <c r="AC272" s="146"/>
      <c r="AD272" s="146"/>
      <c r="AE272" s="146"/>
      <c r="AF272" s="146"/>
      <c r="AG272" s="146"/>
      <c r="AH272" s="273">
        <f t="shared" si="13"/>
        <v>0</v>
      </c>
      <c r="AI272" s="146"/>
      <c r="AJ272" s="146" t="s">
        <v>2371</v>
      </c>
      <c r="AK272" s="146"/>
      <c r="AL272" s="146"/>
      <c r="AM272" s="146"/>
      <c r="AN272" s="146"/>
      <c r="AO272" s="146"/>
      <c r="AP272" s="146"/>
      <c r="AQ272" s="146"/>
      <c r="AR272" s="146"/>
      <c r="AS272" s="146"/>
    </row>
    <row r="273" spans="1:45" s="222" customFormat="1" ht="14.4" x14ac:dyDescent="0.3">
      <c r="A273" s="146"/>
      <c r="B273" s="296">
        <v>22647002</v>
      </c>
      <c r="C273" s="297" t="s">
        <v>2144</v>
      </c>
      <c r="D273" s="146"/>
      <c r="E273" s="298" t="s">
        <v>1666</v>
      </c>
      <c r="F273" s="146" t="s">
        <v>2366</v>
      </c>
      <c r="G273" s="146" t="s">
        <v>2367</v>
      </c>
      <c r="H273" s="146"/>
      <c r="I273" s="146"/>
      <c r="J273" s="146"/>
      <c r="K273" s="146"/>
      <c r="L273" s="146"/>
      <c r="M273" s="146"/>
      <c r="N273" s="146"/>
      <c r="O273" s="146"/>
      <c r="P273" s="288">
        <f t="shared" si="14"/>
        <v>0</v>
      </c>
      <c r="Q273" s="146"/>
      <c r="R273" s="146"/>
      <c r="S273" s="146"/>
      <c r="T273" s="146"/>
      <c r="U273" s="146"/>
      <c r="V273" s="146"/>
      <c r="W273" s="146">
        <v>1</v>
      </c>
      <c r="X273" s="304">
        <v>43251</v>
      </c>
      <c r="Y273" s="273">
        <f t="shared" si="15"/>
        <v>1</v>
      </c>
      <c r="Z273" s="146"/>
      <c r="AA273" s="146"/>
      <c r="AB273" s="146"/>
      <c r="AC273" s="146"/>
      <c r="AD273" s="146"/>
      <c r="AE273" s="146"/>
      <c r="AF273" s="146"/>
      <c r="AG273" s="146"/>
      <c r="AH273" s="273">
        <f t="shared" si="13"/>
        <v>0</v>
      </c>
      <c r="AI273" s="146"/>
      <c r="AJ273" s="146" t="s">
        <v>2371</v>
      </c>
      <c r="AK273" s="146"/>
      <c r="AL273" s="146"/>
      <c r="AM273" s="146"/>
      <c r="AN273" s="146"/>
      <c r="AO273" s="146"/>
      <c r="AP273" s="146"/>
      <c r="AQ273" s="146"/>
      <c r="AR273" s="146"/>
      <c r="AS273" s="146"/>
    </row>
    <row r="274" spans="1:45" s="222" customFormat="1" ht="14.4" x14ac:dyDescent="0.3">
      <c r="A274" s="146"/>
      <c r="B274" s="296">
        <v>22647003</v>
      </c>
      <c r="C274" s="297" t="s">
        <v>2145</v>
      </c>
      <c r="D274" s="146"/>
      <c r="E274" s="298" t="s">
        <v>1667</v>
      </c>
      <c r="F274" s="146" t="s">
        <v>2366</v>
      </c>
      <c r="G274" s="146" t="s">
        <v>2367</v>
      </c>
      <c r="H274" s="146"/>
      <c r="I274" s="146"/>
      <c r="J274" s="146"/>
      <c r="K274" s="146"/>
      <c r="L274" s="146"/>
      <c r="M274" s="146"/>
      <c r="N274" s="146"/>
      <c r="O274" s="146"/>
      <c r="P274" s="288">
        <f t="shared" si="14"/>
        <v>0</v>
      </c>
      <c r="Q274" s="146"/>
      <c r="R274" s="146"/>
      <c r="S274" s="146"/>
      <c r="T274" s="146"/>
      <c r="U274" s="146"/>
      <c r="V274" s="146"/>
      <c r="W274" s="146">
        <v>1</v>
      </c>
      <c r="X274" s="304">
        <v>43251</v>
      </c>
      <c r="Y274" s="273">
        <f t="shared" si="15"/>
        <v>1</v>
      </c>
      <c r="Z274" s="146"/>
      <c r="AA274" s="146"/>
      <c r="AB274" s="146"/>
      <c r="AC274" s="146"/>
      <c r="AD274" s="146"/>
      <c r="AE274" s="146"/>
      <c r="AF274" s="146"/>
      <c r="AG274" s="146"/>
      <c r="AH274" s="273">
        <f t="shared" si="13"/>
        <v>0</v>
      </c>
      <c r="AI274" s="146"/>
      <c r="AJ274" s="146" t="s">
        <v>2371</v>
      </c>
      <c r="AK274" s="146"/>
      <c r="AL274" s="146"/>
      <c r="AM274" s="146"/>
      <c r="AN274" s="146"/>
      <c r="AO274" s="146"/>
      <c r="AP274" s="146"/>
      <c r="AQ274" s="146"/>
      <c r="AR274" s="146"/>
      <c r="AS274" s="146"/>
    </row>
    <row r="275" spans="1:45" s="222" customFormat="1" ht="14.4" x14ac:dyDescent="0.3">
      <c r="A275" s="146"/>
      <c r="B275" s="296">
        <v>22460040</v>
      </c>
      <c r="C275" s="297" t="s">
        <v>2146</v>
      </c>
      <c r="D275" s="146"/>
      <c r="E275" s="298" t="s">
        <v>1668</v>
      </c>
      <c r="F275" s="146" t="s">
        <v>2366</v>
      </c>
      <c r="G275" s="146" t="s">
        <v>2367</v>
      </c>
      <c r="H275" s="146"/>
      <c r="I275" s="146"/>
      <c r="J275" s="146"/>
      <c r="K275" s="146"/>
      <c r="L275" s="146"/>
      <c r="M275" s="146"/>
      <c r="N275" s="146"/>
      <c r="O275" s="146"/>
      <c r="P275" s="288">
        <f t="shared" si="14"/>
        <v>0</v>
      </c>
      <c r="Q275" s="146"/>
      <c r="R275" s="146"/>
      <c r="S275" s="146"/>
      <c r="T275" s="146"/>
      <c r="U275" s="146"/>
      <c r="V275" s="146"/>
      <c r="W275" s="146">
        <v>1</v>
      </c>
      <c r="X275" s="304">
        <v>43256</v>
      </c>
      <c r="Y275" s="273">
        <f t="shared" si="15"/>
        <v>1</v>
      </c>
      <c r="Z275" s="146"/>
      <c r="AA275" s="146"/>
      <c r="AB275" s="146"/>
      <c r="AC275" s="146"/>
      <c r="AD275" s="146"/>
      <c r="AE275" s="146"/>
      <c r="AF275" s="146"/>
      <c r="AG275" s="146"/>
      <c r="AH275" s="273">
        <f t="shared" si="13"/>
        <v>0</v>
      </c>
      <c r="AI275" s="146"/>
      <c r="AJ275" s="146" t="s">
        <v>2371</v>
      </c>
      <c r="AK275" s="146"/>
      <c r="AL275" s="146"/>
      <c r="AM275" s="146"/>
      <c r="AN275" s="146"/>
      <c r="AO275" s="146"/>
      <c r="AP275" s="146"/>
      <c r="AQ275" s="146"/>
      <c r="AR275" s="146"/>
      <c r="AS275" s="146"/>
    </row>
    <row r="276" spans="1:45" s="222" customFormat="1" ht="14.4" x14ac:dyDescent="0.3">
      <c r="A276" s="146"/>
      <c r="B276" s="296">
        <v>22460042</v>
      </c>
      <c r="C276" s="297" t="s">
        <v>2147</v>
      </c>
      <c r="D276" s="146"/>
      <c r="E276" s="298" t="s">
        <v>1669</v>
      </c>
      <c r="F276" s="146" t="s">
        <v>2366</v>
      </c>
      <c r="G276" s="146" t="s">
        <v>2367</v>
      </c>
      <c r="H276" s="146"/>
      <c r="I276" s="146"/>
      <c r="J276" s="146"/>
      <c r="K276" s="146"/>
      <c r="L276" s="146"/>
      <c r="M276" s="146"/>
      <c r="N276" s="146"/>
      <c r="O276" s="146"/>
      <c r="P276" s="288">
        <f t="shared" si="14"/>
        <v>0</v>
      </c>
      <c r="Q276" s="146"/>
      <c r="R276" s="146"/>
      <c r="S276" s="146"/>
      <c r="T276" s="146"/>
      <c r="U276" s="146"/>
      <c r="V276" s="146"/>
      <c r="W276" s="146">
        <v>1</v>
      </c>
      <c r="X276" s="304">
        <v>43256</v>
      </c>
      <c r="Y276" s="273">
        <f t="shared" si="15"/>
        <v>1</v>
      </c>
      <c r="Z276" s="146"/>
      <c r="AA276" s="146"/>
      <c r="AB276" s="146"/>
      <c r="AC276" s="146"/>
      <c r="AD276" s="146"/>
      <c r="AE276" s="146"/>
      <c r="AF276" s="146"/>
      <c r="AG276" s="146"/>
      <c r="AH276" s="273">
        <f t="shared" si="13"/>
        <v>0</v>
      </c>
      <c r="AI276" s="146"/>
      <c r="AJ276" s="146" t="s">
        <v>2371</v>
      </c>
      <c r="AK276" s="146"/>
      <c r="AL276" s="146"/>
      <c r="AM276" s="146"/>
      <c r="AN276" s="146"/>
      <c r="AO276" s="146"/>
      <c r="AP276" s="146"/>
      <c r="AQ276" s="146"/>
      <c r="AR276" s="146"/>
      <c r="AS276" s="146"/>
    </row>
    <row r="277" spans="1:45" s="222" customFormat="1" ht="14.4" x14ac:dyDescent="0.3">
      <c r="A277" s="146"/>
      <c r="B277" s="296">
        <v>22460043</v>
      </c>
      <c r="C277" s="297" t="s">
        <v>2148</v>
      </c>
      <c r="D277" s="146"/>
      <c r="E277" s="298" t="s">
        <v>1670</v>
      </c>
      <c r="F277" s="146" t="s">
        <v>2366</v>
      </c>
      <c r="G277" s="146" t="s">
        <v>2367</v>
      </c>
      <c r="H277" s="146"/>
      <c r="I277" s="146"/>
      <c r="J277" s="146"/>
      <c r="K277" s="146"/>
      <c r="L277" s="146"/>
      <c r="M277" s="146"/>
      <c r="N277" s="146"/>
      <c r="O277" s="146"/>
      <c r="P277" s="288">
        <f t="shared" si="14"/>
        <v>0</v>
      </c>
      <c r="Q277" s="146"/>
      <c r="R277" s="146"/>
      <c r="S277" s="146"/>
      <c r="T277" s="146"/>
      <c r="U277" s="146"/>
      <c r="V277" s="146"/>
      <c r="W277" s="146">
        <v>1</v>
      </c>
      <c r="X277" s="304">
        <v>43256</v>
      </c>
      <c r="Y277" s="273">
        <f t="shared" si="15"/>
        <v>1</v>
      </c>
      <c r="Z277" s="146"/>
      <c r="AA277" s="146"/>
      <c r="AB277" s="146"/>
      <c r="AC277" s="146"/>
      <c r="AD277" s="146"/>
      <c r="AE277" s="146"/>
      <c r="AF277" s="146"/>
      <c r="AG277" s="146"/>
      <c r="AH277" s="273">
        <f t="shared" si="13"/>
        <v>0</v>
      </c>
      <c r="AI277" s="146"/>
      <c r="AJ277" s="146" t="s">
        <v>2371</v>
      </c>
      <c r="AK277" s="146"/>
      <c r="AL277" s="146"/>
      <c r="AM277" s="146"/>
      <c r="AN277" s="146"/>
      <c r="AO277" s="146"/>
      <c r="AP277" s="146"/>
      <c r="AQ277" s="146"/>
      <c r="AR277" s="146"/>
      <c r="AS277" s="146"/>
    </row>
    <row r="278" spans="1:45" s="222" customFormat="1" ht="14.4" x14ac:dyDescent="0.3">
      <c r="A278" s="146"/>
      <c r="B278" s="296">
        <v>22460044</v>
      </c>
      <c r="C278" s="297" t="s">
        <v>2149</v>
      </c>
      <c r="D278" s="146"/>
      <c r="E278" s="298" t="s">
        <v>1671</v>
      </c>
      <c r="F278" s="146" t="s">
        <v>2366</v>
      </c>
      <c r="G278" s="146" t="s">
        <v>2367</v>
      </c>
      <c r="H278" s="146"/>
      <c r="I278" s="146"/>
      <c r="J278" s="146"/>
      <c r="K278" s="146"/>
      <c r="L278" s="146"/>
      <c r="M278" s="146"/>
      <c r="N278" s="146"/>
      <c r="O278" s="146"/>
      <c r="P278" s="288">
        <f t="shared" si="14"/>
        <v>0</v>
      </c>
      <c r="Q278" s="146"/>
      <c r="R278" s="146"/>
      <c r="S278" s="146"/>
      <c r="T278" s="146"/>
      <c r="U278" s="146"/>
      <c r="V278" s="146"/>
      <c r="W278" s="146">
        <v>1</v>
      </c>
      <c r="X278" s="304">
        <v>43256</v>
      </c>
      <c r="Y278" s="273">
        <f t="shared" si="15"/>
        <v>1</v>
      </c>
      <c r="Z278" s="146"/>
      <c r="AA278" s="146"/>
      <c r="AB278" s="146"/>
      <c r="AC278" s="146"/>
      <c r="AD278" s="146"/>
      <c r="AE278" s="146"/>
      <c r="AF278" s="146"/>
      <c r="AG278" s="146"/>
      <c r="AH278" s="273">
        <f t="shared" si="13"/>
        <v>0</v>
      </c>
      <c r="AI278" s="146"/>
      <c r="AJ278" s="146" t="s">
        <v>2371</v>
      </c>
      <c r="AK278" s="146"/>
      <c r="AL278" s="146"/>
      <c r="AM278" s="146"/>
      <c r="AN278" s="146"/>
      <c r="AO278" s="146"/>
      <c r="AP278" s="146"/>
      <c r="AQ278" s="146"/>
      <c r="AR278" s="146"/>
      <c r="AS278" s="146"/>
    </row>
    <row r="279" spans="1:45" s="222" customFormat="1" ht="14.4" x14ac:dyDescent="0.3">
      <c r="A279" s="146"/>
      <c r="B279" s="296">
        <v>22648022</v>
      </c>
      <c r="C279" s="297" t="s">
        <v>2150</v>
      </c>
      <c r="D279" s="146"/>
      <c r="E279" s="298" t="s">
        <v>1672</v>
      </c>
      <c r="F279" s="146" t="s">
        <v>2366</v>
      </c>
      <c r="G279" s="146" t="s">
        <v>2367</v>
      </c>
      <c r="H279" s="146"/>
      <c r="I279" s="146"/>
      <c r="J279" s="146"/>
      <c r="K279" s="146"/>
      <c r="L279" s="146"/>
      <c r="M279" s="146"/>
      <c r="N279" s="146"/>
      <c r="O279" s="146"/>
      <c r="P279" s="288">
        <f t="shared" si="14"/>
        <v>0</v>
      </c>
      <c r="Q279" s="146"/>
      <c r="R279" s="146"/>
      <c r="S279" s="146"/>
      <c r="T279" s="146"/>
      <c r="U279" s="146"/>
      <c r="V279" s="146"/>
      <c r="W279" s="146">
        <v>1</v>
      </c>
      <c r="X279" s="304">
        <v>43252</v>
      </c>
      <c r="Y279" s="273">
        <f t="shared" si="15"/>
        <v>1</v>
      </c>
      <c r="Z279" s="146"/>
      <c r="AA279" s="146"/>
      <c r="AB279" s="146"/>
      <c r="AC279" s="146"/>
      <c r="AD279" s="146"/>
      <c r="AE279" s="146"/>
      <c r="AF279" s="146"/>
      <c r="AG279" s="146"/>
      <c r="AH279" s="273">
        <f t="shared" si="13"/>
        <v>0</v>
      </c>
      <c r="AI279" s="146"/>
      <c r="AJ279" s="146" t="s">
        <v>2371</v>
      </c>
      <c r="AK279" s="146"/>
      <c r="AL279" s="146"/>
      <c r="AM279" s="146"/>
      <c r="AN279" s="146"/>
      <c r="AO279" s="146"/>
      <c r="AP279" s="146"/>
      <c r="AQ279" s="146"/>
      <c r="AR279" s="146"/>
      <c r="AS279" s="146"/>
    </row>
    <row r="280" spans="1:45" s="222" customFormat="1" ht="14.4" x14ac:dyDescent="0.3">
      <c r="A280" s="146"/>
      <c r="B280" s="296">
        <v>22643049</v>
      </c>
      <c r="C280" s="297" t="s">
        <v>2151</v>
      </c>
      <c r="D280" s="146"/>
      <c r="E280" s="298" t="s">
        <v>1673</v>
      </c>
      <c r="F280" s="146" t="s">
        <v>2366</v>
      </c>
      <c r="G280" s="146" t="s">
        <v>2367</v>
      </c>
      <c r="H280" s="146"/>
      <c r="I280" s="146"/>
      <c r="J280" s="146"/>
      <c r="K280" s="146"/>
      <c r="L280" s="146"/>
      <c r="M280" s="146"/>
      <c r="N280" s="146"/>
      <c r="O280" s="146"/>
      <c r="P280" s="288">
        <f t="shared" si="14"/>
        <v>0</v>
      </c>
      <c r="Q280" s="146"/>
      <c r="R280" s="146"/>
      <c r="S280" s="146"/>
      <c r="T280" s="146"/>
      <c r="U280" s="146"/>
      <c r="V280" s="146"/>
      <c r="W280" s="146">
        <v>1</v>
      </c>
      <c r="X280" s="304">
        <v>43257</v>
      </c>
      <c r="Y280" s="273">
        <f t="shared" si="15"/>
        <v>1</v>
      </c>
      <c r="Z280" s="146"/>
      <c r="AA280" s="146"/>
      <c r="AB280" s="146"/>
      <c r="AC280" s="146"/>
      <c r="AD280" s="146"/>
      <c r="AE280" s="146"/>
      <c r="AF280" s="146"/>
      <c r="AG280" s="146"/>
      <c r="AH280" s="273">
        <f t="shared" si="13"/>
        <v>0</v>
      </c>
      <c r="AI280" s="146"/>
      <c r="AJ280" s="146" t="s">
        <v>2371</v>
      </c>
      <c r="AK280" s="146"/>
      <c r="AL280" s="146"/>
      <c r="AM280" s="146"/>
      <c r="AN280" s="146"/>
      <c r="AO280" s="146"/>
      <c r="AP280" s="146"/>
      <c r="AQ280" s="146"/>
      <c r="AR280" s="146"/>
      <c r="AS280" s="146"/>
    </row>
    <row r="281" spans="1:45" s="222" customFormat="1" ht="14.4" x14ac:dyDescent="0.3">
      <c r="A281" s="146"/>
      <c r="B281" s="296">
        <v>22643060</v>
      </c>
      <c r="C281" s="297" t="s">
        <v>2152</v>
      </c>
      <c r="D281" s="146"/>
      <c r="E281" s="298" t="s">
        <v>1674</v>
      </c>
      <c r="F281" s="146" t="s">
        <v>2366</v>
      </c>
      <c r="G281" s="146" t="s">
        <v>2367</v>
      </c>
      <c r="H281" s="146"/>
      <c r="I281" s="146"/>
      <c r="J281" s="146"/>
      <c r="K281" s="146"/>
      <c r="L281" s="146"/>
      <c r="M281" s="146"/>
      <c r="N281" s="146"/>
      <c r="O281" s="146"/>
      <c r="P281" s="288">
        <f t="shared" si="14"/>
        <v>0</v>
      </c>
      <c r="Q281" s="146"/>
      <c r="R281" s="146"/>
      <c r="S281" s="146"/>
      <c r="T281" s="146"/>
      <c r="U281" s="146"/>
      <c r="V281" s="146"/>
      <c r="W281" s="146">
        <v>1</v>
      </c>
      <c r="X281" s="304">
        <v>43257</v>
      </c>
      <c r="Y281" s="273">
        <f t="shared" si="15"/>
        <v>1</v>
      </c>
      <c r="Z281" s="146"/>
      <c r="AA281" s="146"/>
      <c r="AB281" s="146"/>
      <c r="AC281" s="146"/>
      <c r="AD281" s="146"/>
      <c r="AE281" s="146"/>
      <c r="AF281" s="146"/>
      <c r="AG281" s="146"/>
      <c r="AH281" s="273">
        <f t="shared" si="13"/>
        <v>0</v>
      </c>
      <c r="AI281" s="146"/>
      <c r="AJ281" s="146" t="s">
        <v>2371</v>
      </c>
      <c r="AK281" s="146"/>
      <c r="AL281" s="146"/>
      <c r="AM281" s="146"/>
      <c r="AN281" s="146"/>
      <c r="AO281" s="146"/>
      <c r="AP281" s="146"/>
      <c r="AQ281" s="146"/>
      <c r="AR281" s="146"/>
      <c r="AS281" s="146"/>
    </row>
    <row r="282" spans="1:45" s="222" customFormat="1" ht="14.4" x14ac:dyDescent="0.3">
      <c r="A282" s="146"/>
      <c r="B282" s="296">
        <v>22643050</v>
      </c>
      <c r="C282" s="297" t="s">
        <v>2153</v>
      </c>
      <c r="D282" s="146"/>
      <c r="E282" s="298" t="s">
        <v>1675</v>
      </c>
      <c r="F282" s="146" t="s">
        <v>2366</v>
      </c>
      <c r="G282" s="146" t="s">
        <v>2367</v>
      </c>
      <c r="H282" s="146"/>
      <c r="I282" s="146"/>
      <c r="J282" s="146"/>
      <c r="K282" s="146"/>
      <c r="L282" s="146"/>
      <c r="M282" s="146"/>
      <c r="N282" s="146"/>
      <c r="O282" s="146"/>
      <c r="P282" s="288">
        <f t="shared" si="14"/>
        <v>0</v>
      </c>
      <c r="Q282" s="146"/>
      <c r="R282" s="146"/>
      <c r="S282" s="146"/>
      <c r="T282" s="146"/>
      <c r="U282" s="146"/>
      <c r="V282" s="146"/>
      <c r="W282" s="146">
        <v>1</v>
      </c>
      <c r="X282" s="304">
        <v>43257</v>
      </c>
      <c r="Y282" s="273">
        <f t="shared" si="15"/>
        <v>1</v>
      </c>
      <c r="Z282" s="146"/>
      <c r="AA282" s="146"/>
      <c r="AB282" s="146"/>
      <c r="AC282" s="146"/>
      <c r="AD282" s="146"/>
      <c r="AE282" s="146"/>
      <c r="AF282" s="146"/>
      <c r="AG282" s="146"/>
      <c r="AH282" s="273">
        <f t="shared" si="13"/>
        <v>0</v>
      </c>
      <c r="AI282" s="146"/>
      <c r="AJ282" s="146" t="s">
        <v>2371</v>
      </c>
      <c r="AK282" s="146"/>
      <c r="AL282" s="146"/>
      <c r="AM282" s="146"/>
      <c r="AN282" s="146"/>
      <c r="AO282" s="146"/>
      <c r="AP282" s="146"/>
      <c r="AQ282" s="146"/>
      <c r="AR282" s="146"/>
      <c r="AS282" s="146"/>
    </row>
    <row r="283" spans="1:45" s="222" customFormat="1" ht="14.4" x14ac:dyDescent="0.3">
      <c r="A283" s="146"/>
      <c r="B283" s="296">
        <v>22643059</v>
      </c>
      <c r="C283" s="297" t="s">
        <v>2154</v>
      </c>
      <c r="D283" s="146"/>
      <c r="E283" s="298" t="s">
        <v>1676</v>
      </c>
      <c r="F283" s="146" t="s">
        <v>2366</v>
      </c>
      <c r="G283" s="146" t="s">
        <v>2367</v>
      </c>
      <c r="H283" s="146"/>
      <c r="I283" s="146"/>
      <c r="J283" s="146"/>
      <c r="K283" s="146"/>
      <c r="L283" s="146"/>
      <c r="M283" s="146"/>
      <c r="N283" s="146"/>
      <c r="O283" s="146"/>
      <c r="P283" s="288">
        <f t="shared" si="14"/>
        <v>0</v>
      </c>
      <c r="Q283" s="146"/>
      <c r="R283" s="146"/>
      <c r="S283" s="146"/>
      <c r="T283" s="146"/>
      <c r="U283" s="146"/>
      <c r="V283" s="146"/>
      <c r="W283" s="146">
        <v>1</v>
      </c>
      <c r="X283" s="304">
        <v>43257</v>
      </c>
      <c r="Y283" s="273">
        <f t="shared" si="15"/>
        <v>1</v>
      </c>
      <c r="Z283" s="146"/>
      <c r="AA283" s="146"/>
      <c r="AB283" s="146"/>
      <c r="AC283" s="146"/>
      <c r="AD283" s="146"/>
      <c r="AE283" s="146"/>
      <c r="AF283" s="146"/>
      <c r="AG283" s="146"/>
      <c r="AH283" s="273">
        <f t="shared" si="13"/>
        <v>0</v>
      </c>
      <c r="AI283" s="146"/>
      <c r="AJ283" s="146" t="s">
        <v>2371</v>
      </c>
      <c r="AK283" s="146"/>
      <c r="AL283" s="146"/>
      <c r="AM283" s="146"/>
      <c r="AN283" s="146"/>
      <c r="AO283" s="146"/>
      <c r="AP283" s="146"/>
      <c r="AQ283" s="146"/>
      <c r="AR283" s="146"/>
      <c r="AS283" s="146"/>
    </row>
    <row r="284" spans="1:45" s="222" customFormat="1" ht="14.4" x14ac:dyDescent="0.3">
      <c r="A284" s="146"/>
      <c r="B284" s="296">
        <v>22643061</v>
      </c>
      <c r="C284" s="297" t="s">
        <v>2155</v>
      </c>
      <c r="D284" s="146"/>
      <c r="E284" s="298" t="s">
        <v>1677</v>
      </c>
      <c r="F284" s="146" t="s">
        <v>2366</v>
      </c>
      <c r="G284" s="146" t="s">
        <v>2367</v>
      </c>
      <c r="H284" s="146"/>
      <c r="I284" s="146"/>
      <c r="J284" s="146"/>
      <c r="K284" s="146"/>
      <c r="L284" s="146"/>
      <c r="M284" s="146"/>
      <c r="N284" s="146"/>
      <c r="O284" s="146"/>
      <c r="P284" s="288">
        <f t="shared" si="14"/>
        <v>0</v>
      </c>
      <c r="Q284" s="146"/>
      <c r="R284" s="146"/>
      <c r="S284" s="146"/>
      <c r="T284" s="146"/>
      <c r="U284" s="146"/>
      <c r="V284" s="146"/>
      <c r="W284" s="146">
        <v>1</v>
      </c>
      <c r="X284" s="304">
        <v>43257</v>
      </c>
      <c r="Y284" s="273">
        <f t="shared" si="15"/>
        <v>1</v>
      </c>
      <c r="Z284" s="146"/>
      <c r="AA284" s="146"/>
      <c r="AB284" s="146"/>
      <c r="AC284" s="146"/>
      <c r="AD284" s="146"/>
      <c r="AE284" s="146"/>
      <c r="AF284" s="146"/>
      <c r="AG284" s="146"/>
      <c r="AH284" s="273">
        <f t="shared" si="13"/>
        <v>0</v>
      </c>
      <c r="AI284" s="146"/>
      <c r="AJ284" s="146" t="s">
        <v>2371</v>
      </c>
      <c r="AK284" s="146"/>
      <c r="AL284" s="146"/>
      <c r="AM284" s="146"/>
      <c r="AN284" s="146"/>
      <c r="AO284" s="146"/>
      <c r="AP284" s="146"/>
      <c r="AQ284" s="146"/>
      <c r="AR284" s="146"/>
      <c r="AS284" s="146"/>
    </row>
    <row r="285" spans="1:45" s="222" customFormat="1" ht="14.4" x14ac:dyDescent="0.3">
      <c r="A285" s="146"/>
      <c r="B285" s="296">
        <v>22648023</v>
      </c>
      <c r="C285" s="297" t="s">
        <v>2156</v>
      </c>
      <c r="D285" s="146"/>
      <c r="E285" s="298" t="s">
        <v>1678</v>
      </c>
      <c r="F285" s="146" t="s">
        <v>2366</v>
      </c>
      <c r="G285" s="146" t="s">
        <v>2367</v>
      </c>
      <c r="H285" s="146"/>
      <c r="I285" s="146"/>
      <c r="J285" s="146"/>
      <c r="K285" s="146"/>
      <c r="L285" s="146"/>
      <c r="M285" s="146"/>
      <c r="N285" s="146"/>
      <c r="O285" s="146"/>
      <c r="P285" s="288">
        <f t="shared" si="14"/>
        <v>0</v>
      </c>
      <c r="Q285" s="146"/>
      <c r="R285" s="146"/>
      <c r="S285" s="146"/>
      <c r="T285" s="146"/>
      <c r="U285" s="146"/>
      <c r="V285" s="146"/>
      <c r="W285" s="146">
        <v>1</v>
      </c>
      <c r="X285" s="304">
        <v>43256</v>
      </c>
      <c r="Y285" s="273">
        <f t="shared" si="15"/>
        <v>1</v>
      </c>
      <c r="Z285" s="146"/>
      <c r="AA285" s="146"/>
      <c r="AB285" s="146"/>
      <c r="AC285" s="146"/>
      <c r="AD285" s="146"/>
      <c r="AE285" s="146"/>
      <c r="AF285" s="146"/>
      <c r="AG285" s="146"/>
      <c r="AH285" s="273">
        <f t="shared" si="13"/>
        <v>0</v>
      </c>
      <c r="AI285" s="146"/>
      <c r="AJ285" s="146" t="s">
        <v>2371</v>
      </c>
      <c r="AK285" s="146"/>
      <c r="AL285" s="146"/>
      <c r="AM285" s="146"/>
      <c r="AN285" s="146"/>
      <c r="AO285" s="146"/>
      <c r="AP285" s="146"/>
      <c r="AQ285" s="146"/>
      <c r="AR285" s="146"/>
      <c r="AS285" s="146"/>
    </row>
    <row r="286" spans="1:45" s="222" customFormat="1" ht="14.4" x14ac:dyDescent="0.3">
      <c r="A286" s="146"/>
      <c r="B286" s="296">
        <v>22648024</v>
      </c>
      <c r="C286" s="297" t="s">
        <v>2157</v>
      </c>
      <c r="D286" s="146"/>
      <c r="E286" s="298" t="s">
        <v>1679</v>
      </c>
      <c r="F286" s="146" t="s">
        <v>2366</v>
      </c>
      <c r="G286" s="146" t="s">
        <v>2367</v>
      </c>
      <c r="H286" s="146"/>
      <c r="I286" s="146"/>
      <c r="J286" s="146"/>
      <c r="K286" s="146"/>
      <c r="L286" s="146"/>
      <c r="M286" s="146"/>
      <c r="N286" s="146"/>
      <c r="O286" s="146"/>
      <c r="P286" s="288">
        <f t="shared" si="14"/>
        <v>0</v>
      </c>
      <c r="Q286" s="146"/>
      <c r="R286" s="146"/>
      <c r="S286" s="146"/>
      <c r="T286" s="146"/>
      <c r="U286" s="146"/>
      <c r="V286" s="146"/>
      <c r="W286" s="146">
        <v>1</v>
      </c>
      <c r="X286" s="304">
        <v>43256</v>
      </c>
      <c r="Y286" s="273">
        <f t="shared" si="15"/>
        <v>1</v>
      </c>
      <c r="Z286" s="146"/>
      <c r="AA286" s="146"/>
      <c r="AB286" s="146"/>
      <c r="AC286" s="146"/>
      <c r="AD286" s="146"/>
      <c r="AE286" s="146"/>
      <c r="AF286" s="146"/>
      <c r="AG286" s="146"/>
      <c r="AH286" s="273">
        <f t="shared" si="13"/>
        <v>0</v>
      </c>
      <c r="AI286" s="146"/>
      <c r="AJ286" s="146" t="s">
        <v>2371</v>
      </c>
      <c r="AK286" s="146"/>
      <c r="AL286" s="146"/>
      <c r="AM286" s="146"/>
      <c r="AN286" s="146"/>
      <c r="AO286" s="146"/>
      <c r="AP286" s="146"/>
      <c r="AQ286" s="146"/>
      <c r="AR286" s="146"/>
      <c r="AS286" s="146"/>
    </row>
    <row r="287" spans="1:45" s="222" customFormat="1" ht="14.4" x14ac:dyDescent="0.3">
      <c r="A287" s="146"/>
      <c r="B287" s="296">
        <v>22647001</v>
      </c>
      <c r="C287" s="297" t="s">
        <v>2158</v>
      </c>
      <c r="D287" s="146"/>
      <c r="E287" s="298" t="s">
        <v>1680</v>
      </c>
      <c r="F287" s="146" t="s">
        <v>2366</v>
      </c>
      <c r="G287" s="146" t="s">
        <v>2367</v>
      </c>
      <c r="H287" s="146"/>
      <c r="I287" s="146"/>
      <c r="J287" s="146"/>
      <c r="K287" s="146"/>
      <c r="L287" s="146"/>
      <c r="M287" s="146"/>
      <c r="N287" s="146"/>
      <c r="O287" s="146"/>
      <c r="P287" s="288">
        <f t="shared" si="14"/>
        <v>0</v>
      </c>
      <c r="Q287" s="146"/>
      <c r="R287" s="146"/>
      <c r="S287" s="146"/>
      <c r="T287" s="146"/>
      <c r="U287" s="146"/>
      <c r="V287" s="146"/>
      <c r="W287" s="146">
        <v>1</v>
      </c>
      <c r="X287" s="304">
        <v>43258</v>
      </c>
      <c r="Y287" s="273">
        <f t="shared" si="15"/>
        <v>1</v>
      </c>
      <c r="Z287" s="146"/>
      <c r="AA287" s="146"/>
      <c r="AB287" s="146"/>
      <c r="AC287" s="146"/>
      <c r="AD287" s="146"/>
      <c r="AE287" s="146"/>
      <c r="AF287" s="146"/>
      <c r="AG287" s="146"/>
      <c r="AH287" s="273">
        <f t="shared" si="13"/>
        <v>0</v>
      </c>
      <c r="AI287" s="146"/>
      <c r="AJ287" s="146" t="s">
        <v>2371</v>
      </c>
      <c r="AK287" s="146"/>
      <c r="AL287" s="146"/>
      <c r="AM287" s="146"/>
      <c r="AN287" s="146"/>
      <c r="AO287" s="146"/>
      <c r="AP287" s="146"/>
      <c r="AQ287" s="146"/>
      <c r="AR287" s="146"/>
      <c r="AS287" s="146"/>
    </row>
    <row r="288" spans="1:45" s="222" customFormat="1" ht="14.4" x14ac:dyDescent="0.3">
      <c r="A288" s="146"/>
      <c r="B288" s="296">
        <v>22647070</v>
      </c>
      <c r="C288" s="297" t="s">
        <v>2159</v>
      </c>
      <c r="D288" s="146"/>
      <c r="E288" s="298" t="s">
        <v>1681</v>
      </c>
      <c r="F288" s="146" t="s">
        <v>2366</v>
      </c>
      <c r="G288" s="146" t="s">
        <v>2367</v>
      </c>
      <c r="H288" s="146"/>
      <c r="I288" s="146"/>
      <c r="J288" s="146"/>
      <c r="K288" s="146"/>
      <c r="L288" s="146"/>
      <c r="M288" s="146"/>
      <c r="N288" s="146"/>
      <c r="O288" s="146"/>
      <c r="P288" s="288">
        <f t="shared" si="14"/>
        <v>0</v>
      </c>
      <c r="Q288" s="146"/>
      <c r="R288" s="146"/>
      <c r="S288" s="146"/>
      <c r="T288" s="146"/>
      <c r="U288" s="146"/>
      <c r="V288" s="146"/>
      <c r="W288" s="146">
        <v>1</v>
      </c>
      <c r="X288" s="304">
        <v>43258</v>
      </c>
      <c r="Y288" s="273">
        <f t="shared" si="15"/>
        <v>1</v>
      </c>
      <c r="Z288" s="146"/>
      <c r="AA288" s="146"/>
      <c r="AB288" s="146"/>
      <c r="AC288" s="146"/>
      <c r="AD288" s="146"/>
      <c r="AE288" s="146"/>
      <c r="AF288" s="146"/>
      <c r="AG288" s="146"/>
      <c r="AH288" s="273">
        <f t="shared" si="13"/>
        <v>0</v>
      </c>
      <c r="AI288" s="146"/>
      <c r="AJ288" s="146" t="s">
        <v>2371</v>
      </c>
      <c r="AK288" s="146"/>
      <c r="AL288" s="146"/>
      <c r="AM288" s="146"/>
      <c r="AN288" s="146"/>
      <c r="AO288" s="146"/>
      <c r="AP288" s="146"/>
      <c r="AQ288" s="146"/>
      <c r="AR288" s="146"/>
      <c r="AS288" s="146"/>
    </row>
    <row r="289" spans="1:45" s="222" customFormat="1" ht="14.4" x14ac:dyDescent="0.3">
      <c r="A289" s="146"/>
      <c r="B289" s="296">
        <v>22636026</v>
      </c>
      <c r="C289" s="297" t="s">
        <v>2160</v>
      </c>
      <c r="D289" s="146"/>
      <c r="E289" s="298" t="s">
        <v>1682</v>
      </c>
      <c r="F289" s="146" t="s">
        <v>2366</v>
      </c>
      <c r="G289" s="146" t="s">
        <v>2367</v>
      </c>
      <c r="H289" s="146"/>
      <c r="I289" s="146"/>
      <c r="J289" s="146"/>
      <c r="K289" s="146"/>
      <c r="L289" s="146"/>
      <c r="M289" s="146"/>
      <c r="N289" s="146"/>
      <c r="O289" s="146"/>
      <c r="P289" s="288">
        <f t="shared" si="14"/>
        <v>0</v>
      </c>
      <c r="Q289" s="146"/>
      <c r="R289" s="146"/>
      <c r="S289" s="146"/>
      <c r="T289" s="146"/>
      <c r="U289" s="146"/>
      <c r="V289" s="146"/>
      <c r="W289" s="146">
        <v>1</v>
      </c>
      <c r="X289" s="304">
        <v>43264</v>
      </c>
      <c r="Y289" s="273">
        <f t="shared" si="15"/>
        <v>1</v>
      </c>
      <c r="Z289" s="146"/>
      <c r="AA289" s="146"/>
      <c r="AB289" s="146"/>
      <c r="AC289" s="146"/>
      <c r="AD289" s="146"/>
      <c r="AE289" s="146"/>
      <c r="AF289" s="146"/>
      <c r="AG289" s="146"/>
      <c r="AH289" s="273">
        <f t="shared" ref="AH289:AH352" si="16">SUM(Z289:AF289)</f>
        <v>0</v>
      </c>
      <c r="AI289" s="146"/>
      <c r="AJ289" s="146" t="s">
        <v>2371</v>
      </c>
      <c r="AK289" s="146"/>
      <c r="AL289" s="146"/>
      <c r="AM289" s="146"/>
      <c r="AN289" s="146"/>
      <c r="AO289" s="146"/>
      <c r="AP289" s="146"/>
      <c r="AQ289" s="146"/>
      <c r="AR289" s="146"/>
      <c r="AS289" s="146"/>
    </row>
    <row r="290" spans="1:45" s="222" customFormat="1" ht="14.4" x14ac:dyDescent="0.3">
      <c r="A290" s="146"/>
      <c r="B290" s="296">
        <v>22636032</v>
      </c>
      <c r="C290" s="297" t="s">
        <v>2161</v>
      </c>
      <c r="D290" s="146"/>
      <c r="E290" s="298" t="s">
        <v>1683</v>
      </c>
      <c r="F290" s="146" t="s">
        <v>2366</v>
      </c>
      <c r="G290" s="146" t="s">
        <v>2367</v>
      </c>
      <c r="H290" s="146"/>
      <c r="I290" s="146"/>
      <c r="J290" s="146"/>
      <c r="K290" s="146"/>
      <c r="L290" s="146"/>
      <c r="M290" s="146"/>
      <c r="N290" s="146"/>
      <c r="O290" s="146"/>
      <c r="P290" s="288">
        <f t="shared" si="14"/>
        <v>0</v>
      </c>
      <c r="Q290" s="146"/>
      <c r="R290" s="146"/>
      <c r="S290" s="146"/>
      <c r="T290" s="146"/>
      <c r="U290" s="146"/>
      <c r="V290" s="146"/>
      <c r="W290" s="146">
        <v>1</v>
      </c>
      <c r="X290" s="304">
        <v>43264</v>
      </c>
      <c r="Y290" s="273">
        <f t="shared" si="15"/>
        <v>1</v>
      </c>
      <c r="Z290" s="146"/>
      <c r="AA290" s="146"/>
      <c r="AB290" s="146"/>
      <c r="AC290" s="146"/>
      <c r="AD290" s="146"/>
      <c r="AE290" s="146"/>
      <c r="AF290" s="146"/>
      <c r="AG290" s="146"/>
      <c r="AH290" s="273">
        <f t="shared" si="16"/>
        <v>0</v>
      </c>
      <c r="AI290" s="146"/>
      <c r="AJ290" s="146" t="s">
        <v>2371</v>
      </c>
      <c r="AK290" s="146"/>
      <c r="AL290" s="146"/>
      <c r="AM290" s="146"/>
      <c r="AN290" s="146"/>
      <c r="AO290" s="146"/>
      <c r="AP290" s="146"/>
      <c r="AQ290" s="146"/>
      <c r="AR290" s="146"/>
      <c r="AS290" s="146"/>
    </row>
    <row r="291" spans="1:45" s="222" customFormat="1" ht="14.4" x14ac:dyDescent="0.3">
      <c r="A291" s="146"/>
      <c r="B291" s="296">
        <v>22635028</v>
      </c>
      <c r="C291" s="297" t="s">
        <v>2162</v>
      </c>
      <c r="D291" s="146"/>
      <c r="E291" s="298" t="s">
        <v>1684</v>
      </c>
      <c r="F291" s="146" t="s">
        <v>2366</v>
      </c>
      <c r="G291" s="146" t="s">
        <v>2367</v>
      </c>
      <c r="H291" s="146"/>
      <c r="I291" s="146"/>
      <c r="J291" s="146"/>
      <c r="K291" s="146"/>
      <c r="L291" s="146"/>
      <c r="M291" s="146"/>
      <c r="N291" s="146"/>
      <c r="O291" s="146"/>
      <c r="P291" s="288">
        <f t="shared" si="14"/>
        <v>0</v>
      </c>
      <c r="Q291" s="146"/>
      <c r="R291" s="146"/>
      <c r="S291" s="146"/>
      <c r="T291" s="146"/>
      <c r="U291" s="146"/>
      <c r="V291" s="146"/>
      <c r="W291" s="146">
        <v>1</v>
      </c>
      <c r="X291" s="304">
        <v>43263</v>
      </c>
      <c r="Y291" s="273">
        <f t="shared" si="15"/>
        <v>1</v>
      </c>
      <c r="Z291" s="146"/>
      <c r="AA291" s="146"/>
      <c r="AB291" s="146"/>
      <c r="AC291" s="146"/>
      <c r="AD291" s="146"/>
      <c r="AE291" s="146"/>
      <c r="AF291" s="146"/>
      <c r="AG291" s="146"/>
      <c r="AH291" s="273">
        <f t="shared" si="16"/>
        <v>0</v>
      </c>
      <c r="AI291" s="146"/>
      <c r="AJ291" s="146" t="s">
        <v>2371</v>
      </c>
      <c r="AK291" s="146"/>
      <c r="AL291" s="146"/>
      <c r="AM291" s="146"/>
      <c r="AN291" s="146"/>
      <c r="AO291" s="146"/>
      <c r="AP291" s="146"/>
      <c r="AQ291" s="146"/>
      <c r="AR291" s="146"/>
      <c r="AS291" s="146"/>
    </row>
    <row r="292" spans="1:45" s="222" customFormat="1" ht="14.4" x14ac:dyDescent="0.3">
      <c r="A292" s="146"/>
      <c r="B292" s="296">
        <v>22636009</v>
      </c>
      <c r="C292" s="297" t="s">
        <v>2163</v>
      </c>
      <c r="D292" s="146"/>
      <c r="E292" s="298" t="s">
        <v>1685</v>
      </c>
      <c r="F292" s="146" t="s">
        <v>2366</v>
      </c>
      <c r="G292" s="146" t="s">
        <v>2367</v>
      </c>
      <c r="H292" s="146"/>
      <c r="I292" s="146"/>
      <c r="J292" s="146"/>
      <c r="K292" s="146"/>
      <c r="L292" s="146"/>
      <c r="M292" s="146"/>
      <c r="N292" s="146"/>
      <c r="O292" s="146"/>
      <c r="P292" s="288">
        <f t="shared" si="14"/>
        <v>0</v>
      </c>
      <c r="Q292" s="146"/>
      <c r="R292" s="146"/>
      <c r="S292" s="146"/>
      <c r="T292" s="146"/>
      <c r="U292" s="146"/>
      <c r="V292" s="146"/>
      <c r="W292" s="146">
        <v>1</v>
      </c>
      <c r="X292" s="304">
        <v>43263</v>
      </c>
      <c r="Y292" s="273">
        <f t="shared" si="15"/>
        <v>1</v>
      </c>
      <c r="Z292" s="146"/>
      <c r="AA292" s="146"/>
      <c r="AB292" s="146"/>
      <c r="AC292" s="146"/>
      <c r="AD292" s="146"/>
      <c r="AE292" s="146"/>
      <c r="AF292" s="146"/>
      <c r="AG292" s="146"/>
      <c r="AH292" s="273">
        <f t="shared" si="16"/>
        <v>0</v>
      </c>
      <c r="AI292" s="146"/>
      <c r="AJ292" s="146" t="s">
        <v>2371</v>
      </c>
      <c r="AK292" s="146"/>
      <c r="AL292" s="146"/>
      <c r="AM292" s="146"/>
      <c r="AN292" s="146"/>
      <c r="AO292" s="146"/>
      <c r="AP292" s="146"/>
      <c r="AQ292" s="146"/>
      <c r="AR292" s="146"/>
      <c r="AS292" s="146"/>
    </row>
    <row r="293" spans="1:45" s="222" customFormat="1" ht="14.4" x14ac:dyDescent="0.3">
      <c r="A293" s="146"/>
      <c r="B293" s="296">
        <v>22636011</v>
      </c>
      <c r="C293" s="297" t="s">
        <v>2164</v>
      </c>
      <c r="D293" s="146"/>
      <c r="E293" s="298" t="s">
        <v>1686</v>
      </c>
      <c r="F293" s="146" t="s">
        <v>2366</v>
      </c>
      <c r="G293" s="146" t="s">
        <v>2367</v>
      </c>
      <c r="H293" s="146"/>
      <c r="I293" s="146"/>
      <c r="J293" s="146"/>
      <c r="K293" s="146"/>
      <c r="L293" s="146"/>
      <c r="M293" s="146"/>
      <c r="N293" s="146"/>
      <c r="O293" s="146"/>
      <c r="P293" s="288">
        <f t="shared" si="14"/>
        <v>0</v>
      </c>
      <c r="Q293" s="146"/>
      <c r="R293" s="146"/>
      <c r="S293" s="146"/>
      <c r="T293" s="146"/>
      <c r="U293" s="146"/>
      <c r="V293" s="146"/>
      <c r="W293" s="146">
        <v>1</v>
      </c>
      <c r="X293" s="304">
        <v>43264</v>
      </c>
      <c r="Y293" s="273">
        <f t="shared" si="15"/>
        <v>1</v>
      </c>
      <c r="Z293" s="146"/>
      <c r="AA293" s="146"/>
      <c r="AB293" s="146"/>
      <c r="AC293" s="146"/>
      <c r="AD293" s="146"/>
      <c r="AE293" s="146"/>
      <c r="AF293" s="146"/>
      <c r="AG293" s="146"/>
      <c r="AH293" s="273">
        <f t="shared" si="16"/>
        <v>0</v>
      </c>
      <c r="AI293" s="146"/>
      <c r="AJ293" s="146" t="s">
        <v>2371</v>
      </c>
      <c r="AK293" s="146"/>
      <c r="AL293" s="146"/>
      <c r="AM293" s="146"/>
      <c r="AN293" s="146"/>
      <c r="AO293" s="146"/>
      <c r="AP293" s="146"/>
      <c r="AQ293" s="146"/>
      <c r="AR293" s="146"/>
      <c r="AS293" s="146"/>
    </row>
    <row r="294" spans="1:45" s="222" customFormat="1" ht="14.4" x14ac:dyDescent="0.3">
      <c r="A294" s="146"/>
      <c r="B294" s="296">
        <v>22460007</v>
      </c>
      <c r="C294" s="297" t="s">
        <v>2165</v>
      </c>
      <c r="D294" s="146"/>
      <c r="E294" s="298" t="s">
        <v>1687</v>
      </c>
      <c r="F294" s="146" t="s">
        <v>2366</v>
      </c>
      <c r="G294" s="146" t="s">
        <v>2367</v>
      </c>
      <c r="H294" s="146"/>
      <c r="I294" s="146"/>
      <c r="J294" s="146"/>
      <c r="K294" s="146"/>
      <c r="L294" s="146"/>
      <c r="M294" s="146"/>
      <c r="N294" s="146"/>
      <c r="O294" s="146"/>
      <c r="P294" s="288">
        <f t="shared" si="14"/>
        <v>0</v>
      </c>
      <c r="Q294" s="146"/>
      <c r="R294" s="146"/>
      <c r="S294" s="146"/>
      <c r="T294" s="146"/>
      <c r="U294" s="146"/>
      <c r="V294" s="146"/>
      <c r="W294" s="146">
        <v>1</v>
      </c>
      <c r="X294" s="304">
        <v>43264</v>
      </c>
      <c r="Y294" s="273">
        <f t="shared" si="15"/>
        <v>1</v>
      </c>
      <c r="Z294" s="146"/>
      <c r="AA294" s="146"/>
      <c r="AB294" s="146"/>
      <c r="AC294" s="146"/>
      <c r="AD294" s="146"/>
      <c r="AE294" s="146"/>
      <c r="AF294" s="146"/>
      <c r="AG294" s="146"/>
      <c r="AH294" s="273">
        <f t="shared" si="16"/>
        <v>0</v>
      </c>
      <c r="AI294" s="146"/>
      <c r="AJ294" s="146" t="s">
        <v>2371</v>
      </c>
      <c r="AK294" s="146"/>
      <c r="AL294" s="146"/>
      <c r="AM294" s="146"/>
      <c r="AN294" s="146"/>
      <c r="AO294" s="146"/>
      <c r="AP294" s="146"/>
      <c r="AQ294" s="146"/>
      <c r="AR294" s="146"/>
      <c r="AS294" s="146"/>
    </row>
    <row r="295" spans="1:45" s="222" customFormat="1" ht="14.4" x14ac:dyDescent="0.3">
      <c r="A295" s="146"/>
      <c r="B295" s="296">
        <v>22460008</v>
      </c>
      <c r="C295" s="297" t="s">
        <v>2166</v>
      </c>
      <c r="D295" s="146"/>
      <c r="E295" s="298" t="s">
        <v>1688</v>
      </c>
      <c r="F295" s="146" t="s">
        <v>2366</v>
      </c>
      <c r="G295" s="146" t="s">
        <v>2367</v>
      </c>
      <c r="H295" s="146"/>
      <c r="I295" s="146"/>
      <c r="J295" s="146"/>
      <c r="K295" s="146"/>
      <c r="L295" s="146"/>
      <c r="M295" s="146"/>
      <c r="N295" s="146"/>
      <c r="O295" s="146"/>
      <c r="P295" s="288">
        <f t="shared" si="14"/>
        <v>0</v>
      </c>
      <c r="Q295" s="146"/>
      <c r="R295" s="146"/>
      <c r="S295" s="146"/>
      <c r="T295" s="146"/>
      <c r="U295" s="146"/>
      <c r="V295" s="146"/>
      <c r="W295" s="146">
        <v>1</v>
      </c>
      <c r="X295" s="304">
        <v>43264</v>
      </c>
      <c r="Y295" s="273">
        <f t="shared" si="15"/>
        <v>1</v>
      </c>
      <c r="Z295" s="146"/>
      <c r="AA295" s="146"/>
      <c r="AB295" s="146"/>
      <c r="AC295" s="146"/>
      <c r="AD295" s="146"/>
      <c r="AE295" s="146"/>
      <c r="AF295" s="146"/>
      <c r="AG295" s="146"/>
      <c r="AH295" s="273">
        <f t="shared" si="16"/>
        <v>0</v>
      </c>
      <c r="AI295" s="146"/>
      <c r="AJ295" s="146" t="s">
        <v>2371</v>
      </c>
      <c r="AK295" s="146"/>
      <c r="AL295" s="146"/>
      <c r="AM295" s="146"/>
      <c r="AN295" s="146"/>
      <c r="AO295" s="146"/>
      <c r="AP295" s="146"/>
      <c r="AQ295" s="146"/>
      <c r="AR295" s="146"/>
      <c r="AS295" s="146"/>
    </row>
    <row r="296" spans="1:45" s="222" customFormat="1" ht="14.4" x14ac:dyDescent="0.3">
      <c r="A296" s="146"/>
      <c r="B296" s="296">
        <v>22460009</v>
      </c>
      <c r="C296" s="297" t="s">
        <v>2167</v>
      </c>
      <c r="D296" s="146"/>
      <c r="E296" s="298" t="s">
        <v>1689</v>
      </c>
      <c r="F296" s="146" t="s">
        <v>2366</v>
      </c>
      <c r="G296" s="146" t="s">
        <v>2367</v>
      </c>
      <c r="H296" s="146"/>
      <c r="I296" s="146"/>
      <c r="J296" s="146"/>
      <c r="K296" s="146"/>
      <c r="L296" s="146"/>
      <c r="M296" s="146"/>
      <c r="N296" s="146"/>
      <c r="O296" s="146"/>
      <c r="P296" s="288">
        <f t="shared" si="14"/>
        <v>0</v>
      </c>
      <c r="Q296" s="146"/>
      <c r="R296" s="146"/>
      <c r="S296" s="146"/>
      <c r="T296" s="146"/>
      <c r="U296" s="146"/>
      <c r="V296" s="146"/>
      <c r="W296" s="146">
        <v>1</v>
      </c>
      <c r="X296" s="304">
        <v>43264</v>
      </c>
      <c r="Y296" s="273">
        <f t="shared" si="15"/>
        <v>1</v>
      </c>
      <c r="Z296" s="146"/>
      <c r="AA296" s="146"/>
      <c r="AB296" s="146"/>
      <c r="AC296" s="146"/>
      <c r="AD296" s="146"/>
      <c r="AE296" s="146"/>
      <c r="AF296" s="146"/>
      <c r="AG296" s="146"/>
      <c r="AH296" s="273">
        <f t="shared" si="16"/>
        <v>0</v>
      </c>
      <c r="AI296" s="146"/>
      <c r="AJ296" s="146" t="s">
        <v>2371</v>
      </c>
      <c r="AK296" s="146"/>
      <c r="AL296" s="146"/>
      <c r="AM296" s="146"/>
      <c r="AN296" s="146"/>
      <c r="AO296" s="146"/>
      <c r="AP296" s="146"/>
      <c r="AQ296" s="146"/>
      <c r="AR296" s="146"/>
      <c r="AS296" s="146"/>
    </row>
    <row r="297" spans="1:45" s="222" customFormat="1" ht="14.4" x14ac:dyDescent="0.3">
      <c r="A297" s="146"/>
      <c r="B297" s="296">
        <v>22460041</v>
      </c>
      <c r="C297" s="297" t="s">
        <v>2168</v>
      </c>
      <c r="D297" s="146"/>
      <c r="E297" s="298" t="s">
        <v>1690</v>
      </c>
      <c r="F297" s="146" t="s">
        <v>2366</v>
      </c>
      <c r="G297" s="146" t="s">
        <v>2367</v>
      </c>
      <c r="H297" s="146"/>
      <c r="I297" s="146"/>
      <c r="J297" s="146"/>
      <c r="K297" s="146"/>
      <c r="L297" s="146"/>
      <c r="M297" s="146"/>
      <c r="N297" s="146"/>
      <c r="O297" s="146"/>
      <c r="P297" s="288">
        <f t="shared" si="14"/>
        <v>0</v>
      </c>
      <c r="Q297" s="146"/>
      <c r="R297" s="146"/>
      <c r="S297" s="146"/>
      <c r="T297" s="146"/>
      <c r="U297" s="146"/>
      <c r="V297" s="146"/>
      <c r="W297" s="146">
        <v>1</v>
      </c>
      <c r="X297" s="304">
        <v>43264</v>
      </c>
      <c r="Y297" s="273">
        <f t="shared" si="15"/>
        <v>1</v>
      </c>
      <c r="Z297" s="146"/>
      <c r="AA297" s="146"/>
      <c r="AB297" s="146"/>
      <c r="AC297" s="146"/>
      <c r="AD297" s="146"/>
      <c r="AE297" s="146"/>
      <c r="AF297" s="146"/>
      <c r="AG297" s="146"/>
      <c r="AH297" s="273">
        <f t="shared" si="16"/>
        <v>0</v>
      </c>
      <c r="AI297" s="146"/>
      <c r="AJ297" s="146" t="s">
        <v>2371</v>
      </c>
      <c r="AK297" s="146"/>
      <c r="AL297" s="146"/>
      <c r="AM297" s="146"/>
      <c r="AN297" s="146"/>
      <c r="AO297" s="146"/>
      <c r="AP297" s="146"/>
      <c r="AQ297" s="146"/>
      <c r="AR297" s="146"/>
      <c r="AS297" s="146"/>
    </row>
    <row r="298" spans="1:45" s="222" customFormat="1" ht="14.4" x14ac:dyDescent="0.3">
      <c r="A298" s="146"/>
      <c r="B298" s="296">
        <v>22648066</v>
      </c>
      <c r="C298" s="297" t="s">
        <v>2169</v>
      </c>
      <c r="D298" s="146"/>
      <c r="E298" s="298" t="s">
        <v>1691</v>
      </c>
      <c r="F298" s="146" t="s">
        <v>2366</v>
      </c>
      <c r="G298" s="146" t="s">
        <v>2367</v>
      </c>
      <c r="H298" s="146"/>
      <c r="I298" s="146"/>
      <c r="J298" s="146"/>
      <c r="K298" s="146"/>
      <c r="L298" s="146"/>
      <c r="M298" s="146"/>
      <c r="N298" s="146"/>
      <c r="O298" s="146"/>
      <c r="P298" s="288">
        <f t="shared" si="14"/>
        <v>0</v>
      </c>
      <c r="Q298" s="146"/>
      <c r="R298" s="146"/>
      <c r="S298" s="146"/>
      <c r="T298" s="146"/>
      <c r="U298" s="146"/>
      <c r="V298" s="146"/>
      <c r="W298" s="146">
        <v>1</v>
      </c>
      <c r="X298" s="304">
        <v>43258</v>
      </c>
      <c r="Y298" s="273">
        <f t="shared" si="15"/>
        <v>1</v>
      </c>
      <c r="Z298" s="146"/>
      <c r="AA298" s="146"/>
      <c r="AB298" s="146"/>
      <c r="AC298" s="146"/>
      <c r="AD298" s="146"/>
      <c r="AE298" s="146"/>
      <c r="AF298" s="146"/>
      <c r="AG298" s="146"/>
      <c r="AH298" s="273">
        <f t="shared" si="16"/>
        <v>0</v>
      </c>
      <c r="AI298" s="146"/>
      <c r="AJ298" s="146" t="s">
        <v>2371</v>
      </c>
      <c r="AK298" s="146"/>
      <c r="AL298" s="146"/>
      <c r="AM298" s="146"/>
      <c r="AN298" s="146"/>
      <c r="AO298" s="146"/>
      <c r="AP298" s="146"/>
      <c r="AQ298" s="146"/>
      <c r="AR298" s="146"/>
      <c r="AS298" s="146"/>
    </row>
    <row r="299" spans="1:45" s="222" customFormat="1" ht="14.4" x14ac:dyDescent="0.3">
      <c r="A299" s="146"/>
      <c r="B299" s="296">
        <v>22644032</v>
      </c>
      <c r="C299" s="297" t="s">
        <v>2170</v>
      </c>
      <c r="D299" s="146"/>
      <c r="E299" s="298" t="s">
        <v>1692</v>
      </c>
      <c r="F299" s="146" t="s">
        <v>2366</v>
      </c>
      <c r="G299" s="146" t="s">
        <v>2367</v>
      </c>
      <c r="H299" s="146"/>
      <c r="I299" s="146"/>
      <c r="J299" s="146"/>
      <c r="K299" s="146"/>
      <c r="L299" s="146"/>
      <c r="M299" s="146"/>
      <c r="N299" s="146"/>
      <c r="O299" s="146"/>
      <c r="P299" s="288">
        <f t="shared" si="14"/>
        <v>0</v>
      </c>
      <c r="Q299" s="146"/>
      <c r="R299" s="146"/>
      <c r="S299" s="146"/>
      <c r="T299" s="146"/>
      <c r="U299" s="146"/>
      <c r="V299" s="146"/>
      <c r="W299" s="146">
        <v>1</v>
      </c>
      <c r="X299" s="304">
        <v>43279</v>
      </c>
      <c r="Y299" s="273">
        <f t="shared" si="15"/>
        <v>1</v>
      </c>
      <c r="Z299" s="146"/>
      <c r="AA299" s="146"/>
      <c r="AB299" s="146"/>
      <c r="AC299" s="146"/>
      <c r="AD299" s="146"/>
      <c r="AE299" s="146"/>
      <c r="AF299" s="146"/>
      <c r="AG299" s="146"/>
      <c r="AH299" s="273">
        <f t="shared" si="16"/>
        <v>0</v>
      </c>
      <c r="AI299" s="146"/>
      <c r="AJ299" s="146" t="s">
        <v>2371</v>
      </c>
      <c r="AK299" s="146"/>
      <c r="AL299" s="146"/>
      <c r="AM299" s="146"/>
      <c r="AN299" s="146"/>
      <c r="AO299" s="146"/>
      <c r="AP299" s="146"/>
      <c r="AQ299" s="146"/>
      <c r="AR299" s="146"/>
      <c r="AS299" s="146"/>
    </row>
    <row r="300" spans="1:45" s="222" customFormat="1" ht="14.4" x14ac:dyDescent="0.3">
      <c r="A300" s="146"/>
      <c r="B300" s="296">
        <v>22643022</v>
      </c>
      <c r="C300" s="297" t="s">
        <v>2171</v>
      </c>
      <c r="D300" s="146"/>
      <c r="E300" s="298" t="s">
        <v>1693</v>
      </c>
      <c r="F300" s="146" t="s">
        <v>2366</v>
      </c>
      <c r="G300" s="146" t="s">
        <v>2367</v>
      </c>
      <c r="H300" s="146"/>
      <c r="I300" s="146"/>
      <c r="J300" s="146"/>
      <c r="K300" s="146"/>
      <c r="L300" s="146"/>
      <c r="M300" s="146"/>
      <c r="N300" s="146"/>
      <c r="O300" s="146"/>
      <c r="P300" s="288">
        <f t="shared" si="14"/>
        <v>0</v>
      </c>
      <c r="Q300" s="146"/>
      <c r="R300" s="146"/>
      <c r="S300" s="146"/>
      <c r="T300" s="146"/>
      <c r="U300" s="146"/>
      <c r="V300" s="146"/>
      <c r="W300" s="146">
        <v>1</v>
      </c>
      <c r="X300" s="304">
        <v>43279</v>
      </c>
      <c r="Y300" s="273">
        <f t="shared" si="15"/>
        <v>1</v>
      </c>
      <c r="Z300" s="146"/>
      <c r="AA300" s="146"/>
      <c r="AB300" s="146"/>
      <c r="AC300" s="146"/>
      <c r="AD300" s="146"/>
      <c r="AE300" s="146"/>
      <c r="AF300" s="146"/>
      <c r="AG300" s="146"/>
      <c r="AH300" s="273">
        <f t="shared" si="16"/>
        <v>0</v>
      </c>
      <c r="AI300" s="146"/>
      <c r="AJ300" s="146" t="s">
        <v>2371</v>
      </c>
      <c r="AK300" s="146"/>
      <c r="AL300" s="146"/>
      <c r="AM300" s="146"/>
      <c r="AN300" s="146"/>
      <c r="AO300" s="146"/>
      <c r="AP300" s="146"/>
      <c r="AQ300" s="146"/>
      <c r="AR300" s="146"/>
      <c r="AS300" s="146"/>
    </row>
    <row r="301" spans="1:45" s="222" customFormat="1" ht="14.4" x14ac:dyDescent="0.3">
      <c r="A301" s="146"/>
      <c r="B301" s="296">
        <v>22644033</v>
      </c>
      <c r="C301" s="297" t="s">
        <v>2172</v>
      </c>
      <c r="D301" s="146"/>
      <c r="E301" s="298" t="s">
        <v>1694</v>
      </c>
      <c r="F301" s="146" t="s">
        <v>2366</v>
      </c>
      <c r="G301" s="146" t="s">
        <v>2367</v>
      </c>
      <c r="H301" s="146"/>
      <c r="I301" s="146"/>
      <c r="J301" s="146"/>
      <c r="K301" s="146"/>
      <c r="L301" s="146"/>
      <c r="M301" s="146"/>
      <c r="N301" s="146"/>
      <c r="O301" s="146"/>
      <c r="P301" s="288">
        <f t="shared" si="14"/>
        <v>0</v>
      </c>
      <c r="Q301" s="146"/>
      <c r="R301" s="146"/>
      <c r="S301" s="146"/>
      <c r="T301" s="146"/>
      <c r="U301" s="146"/>
      <c r="V301" s="146"/>
      <c r="W301" s="146">
        <v>1</v>
      </c>
      <c r="X301" s="304">
        <v>43279</v>
      </c>
      <c r="Y301" s="273">
        <f t="shared" si="15"/>
        <v>1</v>
      </c>
      <c r="Z301" s="146"/>
      <c r="AA301" s="146"/>
      <c r="AB301" s="146"/>
      <c r="AC301" s="146"/>
      <c r="AD301" s="146"/>
      <c r="AE301" s="146"/>
      <c r="AF301" s="146"/>
      <c r="AG301" s="146"/>
      <c r="AH301" s="273">
        <f t="shared" si="16"/>
        <v>0</v>
      </c>
      <c r="AI301" s="146"/>
      <c r="AJ301" s="146" t="s">
        <v>2371</v>
      </c>
      <c r="AK301" s="146"/>
      <c r="AL301" s="146"/>
      <c r="AM301" s="146"/>
      <c r="AN301" s="146"/>
      <c r="AO301" s="146"/>
      <c r="AP301" s="146"/>
      <c r="AQ301" s="146"/>
      <c r="AR301" s="146"/>
      <c r="AS301" s="146"/>
    </row>
    <row r="302" spans="1:45" s="222" customFormat="1" ht="14.4" x14ac:dyDescent="0.3">
      <c r="A302" s="146"/>
      <c r="B302" s="296">
        <v>22644034</v>
      </c>
      <c r="C302" s="297" t="s">
        <v>2173</v>
      </c>
      <c r="D302" s="146"/>
      <c r="E302" s="298" t="s">
        <v>1695</v>
      </c>
      <c r="F302" s="146" t="s">
        <v>2366</v>
      </c>
      <c r="G302" s="146" t="s">
        <v>2367</v>
      </c>
      <c r="H302" s="146"/>
      <c r="I302" s="146"/>
      <c r="J302" s="146"/>
      <c r="K302" s="146"/>
      <c r="L302" s="146"/>
      <c r="M302" s="146"/>
      <c r="N302" s="146"/>
      <c r="O302" s="146"/>
      <c r="P302" s="288">
        <f t="shared" si="14"/>
        <v>0</v>
      </c>
      <c r="Q302" s="146"/>
      <c r="R302" s="146"/>
      <c r="S302" s="146"/>
      <c r="T302" s="146"/>
      <c r="U302" s="146"/>
      <c r="V302" s="146"/>
      <c r="W302" s="146">
        <v>1</v>
      </c>
      <c r="X302" s="304">
        <v>43279</v>
      </c>
      <c r="Y302" s="273">
        <f t="shared" si="15"/>
        <v>1</v>
      </c>
      <c r="Z302" s="146"/>
      <c r="AA302" s="146"/>
      <c r="AB302" s="146"/>
      <c r="AC302" s="146"/>
      <c r="AD302" s="146"/>
      <c r="AE302" s="146"/>
      <c r="AF302" s="146"/>
      <c r="AG302" s="146"/>
      <c r="AH302" s="273">
        <f t="shared" si="16"/>
        <v>0</v>
      </c>
      <c r="AI302" s="146"/>
      <c r="AJ302" s="146" t="s">
        <v>2371</v>
      </c>
      <c r="AK302" s="146"/>
      <c r="AL302" s="146"/>
      <c r="AM302" s="146"/>
      <c r="AN302" s="146"/>
      <c r="AO302" s="146"/>
      <c r="AP302" s="146"/>
      <c r="AQ302" s="146"/>
      <c r="AR302" s="146"/>
      <c r="AS302" s="146"/>
    </row>
    <row r="303" spans="1:45" s="222" customFormat="1" ht="14.4" x14ac:dyDescent="0.3">
      <c r="A303" s="146"/>
      <c r="B303" s="296">
        <v>22646087</v>
      </c>
      <c r="C303" s="297" t="s">
        <v>2174</v>
      </c>
      <c r="D303" s="146"/>
      <c r="E303" s="298" t="s">
        <v>1696</v>
      </c>
      <c r="F303" s="146" t="s">
        <v>2366</v>
      </c>
      <c r="G303" s="146" t="s">
        <v>2367</v>
      </c>
      <c r="H303" s="146"/>
      <c r="I303" s="146"/>
      <c r="J303" s="146"/>
      <c r="K303" s="146"/>
      <c r="L303" s="146"/>
      <c r="M303" s="146"/>
      <c r="N303" s="146"/>
      <c r="O303" s="146"/>
      <c r="P303" s="288">
        <f t="shared" si="14"/>
        <v>0</v>
      </c>
      <c r="Q303" s="146"/>
      <c r="R303" s="146"/>
      <c r="S303" s="146"/>
      <c r="T303" s="146"/>
      <c r="U303" s="146"/>
      <c r="V303" s="146"/>
      <c r="W303" s="146">
        <v>1</v>
      </c>
      <c r="X303" s="304">
        <v>43264</v>
      </c>
      <c r="Y303" s="273">
        <f t="shared" si="15"/>
        <v>1</v>
      </c>
      <c r="Z303" s="146"/>
      <c r="AA303" s="146"/>
      <c r="AB303" s="146"/>
      <c r="AC303" s="146"/>
      <c r="AD303" s="146"/>
      <c r="AE303" s="146"/>
      <c r="AF303" s="146"/>
      <c r="AG303" s="146"/>
      <c r="AH303" s="273">
        <f t="shared" si="16"/>
        <v>0</v>
      </c>
      <c r="AI303" s="146"/>
      <c r="AJ303" s="146" t="s">
        <v>2371</v>
      </c>
      <c r="AK303" s="146"/>
      <c r="AL303" s="146"/>
      <c r="AM303" s="146"/>
      <c r="AN303" s="146"/>
      <c r="AO303" s="146"/>
      <c r="AP303" s="146"/>
      <c r="AQ303" s="146"/>
      <c r="AR303" s="146"/>
      <c r="AS303" s="146"/>
    </row>
    <row r="304" spans="1:45" s="222" customFormat="1" ht="14.4" x14ac:dyDescent="0.3">
      <c r="A304" s="146"/>
      <c r="B304" s="296">
        <v>22645025</v>
      </c>
      <c r="C304" s="297" t="s">
        <v>2175</v>
      </c>
      <c r="D304" s="146"/>
      <c r="E304" s="298" t="s">
        <v>1697</v>
      </c>
      <c r="F304" s="146" t="s">
        <v>2366</v>
      </c>
      <c r="G304" s="146" t="s">
        <v>2367</v>
      </c>
      <c r="H304" s="146"/>
      <c r="I304" s="146"/>
      <c r="J304" s="146"/>
      <c r="K304" s="146"/>
      <c r="L304" s="146"/>
      <c r="M304" s="146"/>
      <c r="N304" s="146"/>
      <c r="O304" s="146"/>
      <c r="P304" s="288">
        <f t="shared" si="14"/>
        <v>0</v>
      </c>
      <c r="Q304" s="146"/>
      <c r="R304" s="146"/>
      <c r="S304" s="146"/>
      <c r="T304" s="146"/>
      <c r="U304" s="146"/>
      <c r="V304" s="146"/>
      <c r="W304" s="146">
        <v>1</v>
      </c>
      <c r="X304" s="304">
        <v>43264</v>
      </c>
      <c r="Y304" s="273">
        <f t="shared" si="15"/>
        <v>1</v>
      </c>
      <c r="Z304" s="146"/>
      <c r="AA304" s="146"/>
      <c r="AB304" s="146"/>
      <c r="AC304" s="146"/>
      <c r="AD304" s="146"/>
      <c r="AE304" s="146"/>
      <c r="AF304" s="146"/>
      <c r="AG304" s="146"/>
      <c r="AH304" s="273">
        <f t="shared" si="16"/>
        <v>0</v>
      </c>
      <c r="AI304" s="146"/>
      <c r="AJ304" s="146" t="s">
        <v>2371</v>
      </c>
      <c r="AK304" s="146"/>
      <c r="AL304" s="146"/>
      <c r="AM304" s="146"/>
      <c r="AN304" s="146"/>
      <c r="AO304" s="146"/>
      <c r="AP304" s="146"/>
      <c r="AQ304" s="146"/>
      <c r="AR304" s="146"/>
      <c r="AS304" s="146"/>
    </row>
    <row r="305" spans="1:45" s="222" customFormat="1" ht="14.4" x14ac:dyDescent="0.3">
      <c r="A305" s="146"/>
      <c r="B305" s="296">
        <v>22646086</v>
      </c>
      <c r="C305" s="297" t="s">
        <v>2176</v>
      </c>
      <c r="D305" s="146"/>
      <c r="E305" s="298" t="s">
        <v>1698</v>
      </c>
      <c r="F305" s="146" t="s">
        <v>2366</v>
      </c>
      <c r="G305" s="146" t="s">
        <v>2367</v>
      </c>
      <c r="H305" s="146"/>
      <c r="I305" s="146"/>
      <c r="J305" s="146"/>
      <c r="K305" s="146"/>
      <c r="L305" s="146"/>
      <c r="M305" s="146"/>
      <c r="N305" s="146"/>
      <c r="O305" s="146"/>
      <c r="P305" s="288">
        <f t="shared" si="14"/>
        <v>0</v>
      </c>
      <c r="Q305" s="146"/>
      <c r="R305" s="146"/>
      <c r="S305" s="146"/>
      <c r="T305" s="146"/>
      <c r="U305" s="146"/>
      <c r="V305" s="146"/>
      <c r="W305" s="146">
        <v>1</v>
      </c>
      <c r="X305" s="304">
        <v>43264</v>
      </c>
      <c r="Y305" s="273">
        <f t="shared" si="15"/>
        <v>1</v>
      </c>
      <c r="Z305" s="146"/>
      <c r="AA305" s="146"/>
      <c r="AB305" s="146"/>
      <c r="AC305" s="146"/>
      <c r="AD305" s="146"/>
      <c r="AE305" s="146"/>
      <c r="AF305" s="146"/>
      <c r="AG305" s="146"/>
      <c r="AH305" s="273">
        <f t="shared" si="16"/>
        <v>0</v>
      </c>
      <c r="AI305" s="146"/>
      <c r="AJ305" s="146" t="s">
        <v>2371</v>
      </c>
      <c r="AK305" s="146"/>
      <c r="AL305" s="146"/>
      <c r="AM305" s="146"/>
      <c r="AN305" s="146"/>
      <c r="AO305" s="146"/>
      <c r="AP305" s="146"/>
      <c r="AQ305" s="146"/>
      <c r="AR305" s="146"/>
      <c r="AS305" s="146"/>
    </row>
    <row r="306" spans="1:45" s="222" customFormat="1" ht="14.4" x14ac:dyDescent="0.3">
      <c r="A306" s="146"/>
      <c r="B306" s="296">
        <v>22648063</v>
      </c>
      <c r="C306" s="297" t="s">
        <v>2177</v>
      </c>
      <c r="D306" s="146"/>
      <c r="E306" s="298" t="s">
        <v>1699</v>
      </c>
      <c r="F306" s="146" t="s">
        <v>2366</v>
      </c>
      <c r="G306" s="146" t="s">
        <v>2367</v>
      </c>
      <c r="H306" s="146"/>
      <c r="I306" s="146"/>
      <c r="J306" s="146"/>
      <c r="K306" s="146"/>
      <c r="L306" s="146"/>
      <c r="M306" s="146"/>
      <c r="N306" s="146"/>
      <c r="O306" s="146"/>
      <c r="P306" s="288">
        <f t="shared" si="14"/>
        <v>0</v>
      </c>
      <c r="Q306" s="146"/>
      <c r="R306" s="146"/>
      <c r="S306" s="146"/>
      <c r="T306" s="146"/>
      <c r="U306" s="146"/>
      <c r="V306" s="146"/>
      <c r="W306" s="146">
        <v>1</v>
      </c>
      <c r="X306" s="304">
        <v>43264</v>
      </c>
      <c r="Y306" s="273">
        <f t="shared" si="15"/>
        <v>1</v>
      </c>
      <c r="Z306" s="146"/>
      <c r="AA306" s="146"/>
      <c r="AB306" s="146"/>
      <c r="AC306" s="146"/>
      <c r="AD306" s="146"/>
      <c r="AE306" s="146"/>
      <c r="AF306" s="146"/>
      <c r="AG306" s="146"/>
      <c r="AH306" s="273">
        <f t="shared" si="16"/>
        <v>0</v>
      </c>
      <c r="AI306" s="146"/>
      <c r="AJ306" s="146" t="s">
        <v>2371</v>
      </c>
      <c r="AK306" s="146"/>
      <c r="AL306" s="146"/>
      <c r="AM306" s="146"/>
      <c r="AN306" s="146"/>
      <c r="AO306" s="146"/>
      <c r="AP306" s="146"/>
      <c r="AQ306" s="146"/>
      <c r="AR306" s="146"/>
      <c r="AS306" s="146"/>
    </row>
    <row r="307" spans="1:45" s="222" customFormat="1" ht="14.4" x14ac:dyDescent="0.3">
      <c r="A307" s="146"/>
      <c r="B307" s="296">
        <v>22648064</v>
      </c>
      <c r="C307" s="297" t="s">
        <v>2178</v>
      </c>
      <c r="D307" s="146"/>
      <c r="E307" s="298" t="s">
        <v>1700</v>
      </c>
      <c r="F307" s="146" t="s">
        <v>2366</v>
      </c>
      <c r="G307" s="146" t="s">
        <v>2367</v>
      </c>
      <c r="H307" s="146"/>
      <c r="I307" s="146"/>
      <c r="J307" s="146"/>
      <c r="K307" s="146"/>
      <c r="L307" s="146"/>
      <c r="M307" s="146"/>
      <c r="N307" s="146"/>
      <c r="O307" s="146"/>
      <c r="P307" s="288">
        <f t="shared" si="14"/>
        <v>0</v>
      </c>
      <c r="Q307" s="146"/>
      <c r="R307" s="146"/>
      <c r="S307" s="146"/>
      <c r="T307" s="146"/>
      <c r="U307" s="146"/>
      <c r="V307" s="146"/>
      <c r="W307" s="146">
        <v>1</v>
      </c>
      <c r="X307" s="304">
        <v>43264</v>
      </c>
      <c r="Y307" s="273">
        <f t="shared" si="15"/>
        <v>1</v>
      </c>
      <c r="Z307" s="146"/>
      <c r="AA307" s="146"/>
      <c r="AB307" s="146"/>
      <c r="AC307" s="146"/>
      <c r="AD307" s="146"/>
      <c r="AE307" s="146"/>
      <c r="AF307" s="146"/>
      <c r="AG307" s="146"/>
      <c r="AH307" s="273">
        <f t="shared" si="16"/>
        <v>0</v>
      </c>
      <c r="AI307" s="146"/>
      <c r="AJ307" s="146" t="s">
        <v>2371</v>
      </c>
      <c r="AK307" s="146"/>
      <c r="AL307" s="146"/>
      <c r="AM307" s="146"/>
      <c r="AN307" s="146"/>
      <c r="AO307" s="146"/>
      <c r="AP307" s="146"/>
      <c r="AQ307" s="146"/>
      <c r="AR307" s="146"/>
      <c r="AS307" s="146"/>
    </row>
    <row r="308" spans="1:45" s="222" customFormat="1" ht="14.4" x14ac:dyDescent="0.3">
      <c r="A308" s="146"/>
      <c r="B308" s="296">
        <v>22648065</v>
      </c>
      <c r="C308" s="297" t="s">
        <v>2179</v>
      </c>
      <c r="D308" s="146"/>
      <c r="E308" s="298" t="s">
        <v>1701</v>
      </c>
      <c r="F308" s="146" t="s">
        <v>2366</v>
      </c>
      <c r="G308" s="146" t="s">
        <v>2367</v>
      </c>
      <c r="H308" s="146"/>
      <c r="I308" s="146"/>
      <c r="J308" s="146"/>
      <c r="K308" s="146"/>
      <c r="L308" s="146"/>
      <c r="M308" s="146"/>
      <c r="N308" s="146"/>
      <c r="O308" s="146"/>
      <c r="P308" s="288">
        <f t="shared" si="14"/>
        <v>0</v>
      </c>
      <c r="Q308" s="146"/>
      <c r="R308" s="146"/>
      <c r="S308" s="146"/>
      <c r="T308" s="146"/>
      <c r="U308" s="146"/>
      <c r="V308" s="146"/>
      <c r="W308" s="146">
        <v>1</v>
      </c>
      <c r="X308" s="304">
        <v>43264</v>
      </c>
      <c r="Y308" s="273">
        <f t="shared" si="15"/>
        <v>1</v>
      </c>
      <c r="Z308" s="146"/>
      <c r="AA308" s="146"/>
      <c r="AB308" s="146"/>
      <c r="AC308" s="146"/>
      <c r="AD308" s="146"/>
      <c r="AE308" s="146"/>
      <c r="AF308" s="146"/>
      <c r="AG308" s="146"/>
      <c r="AH308" s="273">
        <f t="shared" si="16"/>
        <v>0</v>
      </c>
      <c r="AI308" s="146"/>
      <c r="AJ308" s="146" t="s">
        <v>2371</v>
      </c>
      <c r="AK308" s="146"/>
      <c r="AL308" s="146"/>
      <c r="AM308" s="146"/>
      <c r="AN308" s="146"/>
      <c r="AO308" s="146"/>
      <c r="AP308" s="146"/>
      <c r="AQ308" s="146"/>
      <c r="AR308" s="146"/>
      <c r="AS308" s="146"/>
    </row>
    <row r="309" spans="1:45" s="222" customFormat="1" ht="14.4" x14ac:dyDescent="0.3">
      <c r="A309" s="146"/>
      <c r="B309" s="296">
        <v>22647069</v>
      </c>
      <c r="C309" s="297" t="s">
        <v>2180</v>
      </c>
      <c r="D309" s="146"/>
      <c r="E309" s="298" t="s">
        <v>1702</v>
      </c>
      <c r="F309" s="146" t="s">
        <v>2366</v>
      </c>
      <c r="G309" s="146" t="s">
        <v>2367</v>
      </c>
      <c r="H309" s="146"/>
      <c r="I309" s="146"/>
      <c r="J309" s="146"/>
      <c r="K309" s="146"/>
      <c r="L309" s="146"/>
      <c r="M309" s="146"/>
      <c r="N309" s="146"/>
      <c r="O309" s="146"/>
      <c r="P309" s="288">
        <f t="shared" si="14"/>
        <v>0</v>
      </c>
      <c r="Q309" s="146"/>
      <c r="R309" s="146"/>
      <c r="S309" s="146"/>
      <c r="T309" s="146"/>
      <c r="U309" s="146"/>
      <c r="V309" s="146"/>
      <c r="W309" s="146">
        <v>1</v>
      </c>
      <c r="X309" s="304">
        <v>43265</v>
      </c>
      <c r="Y309" s="273">
        <f t="shared" si="15"/>
        <v>1</v>
      </c>
      <c r="Z309" s="146"/>
      <c r="AA309" s="146"/>
      <c r="AB309" s="146"/>
      <c r="AC309" s="146"/>
      <c r="AD309" s="146"/>
      <c r="AE309" s="146"/>
      <c r="AF309" s="146"/>
      <c r="AG309" s="146"/>
      <c r="AH309" s="273">
        <f t="shared" si="16"/>
        <v>0</v>
      </c>
      <c r="AI309" s="146"/>
      <c r="AJ309" s="146" t="s">
        <v>2371</v>
      </c>
      <c r="AK309" s="146"/>
      <c r="AL309" s="146"/>
      <c r="AM309" s="146"/>
      <c r="AN309" s="146"/>
      <c r="AO309" s="146"/>
      <c r="AP309" s="146"/>
      <c r="AQ309" s="146"/>
      <c r="AR309" s="146"/>
      <c r="AS309" s="146"/>
    </row>
    <row r="310" spans="1:45" s="222" customFormat="1" ht="14.4" x14ac:dyDescent="0.3">
      <c r="A310" s="146"/>
      <c r="B310" s="296">
        <v>22647068</v>
      </c>
      <c r="C310" s="297" t="s">
        <v>2181</v>
      </c>
      <c r="D310" s="146"/>
      <c r="E310" s="298" t="s">
        <v>1703</v>
      </c>
      <c r="F310" s="146" t="s">
        <v>2366</v>
      </c>
      <c r="G310" s="146" t="s">
        <v>2367</v>
      </c>
      <c r="H310" s="146"/>
      <c r="I310" s="146"/>
      <c r="J310" s="146"/>
      <c r="K310" s="146"/>
      <c r="L310" s="146"/>
      <c r="M310" s="146"/>
      <c r="N310" s="146"/>
      <c r="O310" s="146"/>
      <c r="P310" s="288">
        <f t="shared" si="14"/>
        <v>0</v>
      </c>
      <c r="Q310" s="146"/>
      <c r="R310" s="146"/>
      <c r="S310" s="146"/>
      <c r="T310" s="146"/>
      <c r="U310" s="146"/>
      <c r="V310" s="146"/>
      <c r="W310" s="146">
        <v>1</v>
      </c>
      <c r="X310" s="304">
        <v>43265</v>
      </c>
      <c r="Y310" s="273">
        <f t="shared" si="15"/>
        <v>1</v>
      </c>
      <c r="Z310" s="146"/>
      <c r="AA310" s="146"/>
      <c r="AB310" s="146"/>
      <c r="AC310" s="146"/>
      <c r="AD310" s="146"/>
      <c r="AE310" s="146"/>
      <c r="AF310" s="146"/>
      <c r="AG310" s="146"/>
      <c r="AH310" s="273">
        <f t="shared" si="16"/>
        <v>0</v>
      </c>
      <c r="AI310" s="146"/>
      <c r="AJ310" s="146" t="s">
        <v>2371</v>
      </c>
      <c r="AK310" s="146"/>
      <c r="AL310" s="146"/>
      <c r="AM310" s="146"/>
      <c r="AN310" s="146"/>
      <c r="AO310" s="146"/>
      <c r="AP310" s="146"/>
      <c r="AQ310" s="146"/>
      <c r="AR310" s="146"/>
      <c r="AS310" s="146"/>
    </row>
    <row r="311" spans="1:45" s="222" customFormat="1" ht="14.4" x14ac:dyDescent="0.3">
      <c r="A311" s="146"/>
      <c r="B311" s="296">
        <v>22647066</v>
      </c>
      <c r="C311" s="297" t="s">
        <v>2182</v>
      </c>
      <c r="D311" s="146"/>
      <c r="E311" s="298" t="s">
        <v>1704</v>
      </c>
      <c r="F311" s="146" t="s">
        <v>2366</v>
      </c>
      <c r="G311" s="146" t="s">
        <v>2367</v>
      </c>
      <c r="H311" s="146"/>
      <c r="I311" s="146"/>
      <c r="J311" s="146"/>
      <c r="K311" s="146"/>
      <c r="L311" s="146"/>
      <c r="M311" s="146"/>
      <c r="N311" s="146"/>
      <c r="O311" s="146"/>
      <c r="P311" s="288">
        <f t="shared" si="14"/>
        <v>0</v>
      </c>
      <c r="Q311" s="146"/>
      <c r="R311" s="146"/>
      <c r="S311" s="146"/>
      <c r="T311" s="146"/>
      <c r="U311" s="146"/>
      <c r="V311" s="146"/>
      <c r="W311" s="146">
        <v>1</v>
      </c>
      <c r="X311" s="304">
        <v>43270</v>
      </c>
      <c r="Y311" s="273">
        <f t="shared" si="15"/>
        <v>1</v>
      </c>
      <c r="Z311" s="146"/>
      <c r="AA311" s="146"/>
      <c r="AB311" s="146"/>
      <c r="AC311" s="146"/>
      <c r="AD311" s="146"/>
      <c r="AE311" s="146"/>
      <c r="AF311" s="146"/>
      <c r="AG311" s="146"/>
      <c r="AH311" s="273">
        <f t="shared" si="16"/>
        <v>0</v>
      </c>
      <c r="AI311" s="146"/>
      <c r="AJ311" s="146" t="s">
        <v>2371</v>
      </c>
      <c r="AK311" s="146"/>
      <c r="AL311" s="146"/>
      <c r="AM311" s="146"/>
      <c r="AN311" s="146"/>
      <c r="AO311" s="146"/>
      <c r="AP311" s="146"/>
      <c r="AQ311" s="146"/>
      <c r="AR311" s="146"/>
      <c r="AS311" s="146"/>
    </row>
    <row r="312" spans="1:45" s="222" customFormat="1" ht="14.4" x14ac:dyDescent="0.3">
      <c r="A312" s="146"/>
      <c r="B312" s="296">
        <v>22647067</v>
      </c>
      <c r="C312" s="297" t="s">
        <v>2183</v>
      </c>
      <c r="D312" s="146"/>
      <c r="E312" s="298" t="s">
        <v>1705</v>
      </c>
      <c r="F312" s="146" t="s">
        <v>2366</v>
      </c>
      <c r="G312" s="146" t="s">
        <v>2367</v>
      </c>
      <c r="H312" s="146"/>
      <c r="I312" s="146"/>
      <c r="J312" s="146"/>
      <c r="K312" s="146"/>
      <c r="L312" s="146"/>
      <c r="M312" s="146"/>
      <c r="N312" s="146"/>
      <c r="O312" s="146"/>
      <c r="P312" s="288">
        <f t="shared" si="14"/>
        <v>0</v>
      </c>
      <c r="Q312" s="146"/>
      <c r="R312" s="146"/>
      <c r="S312" s="146"/>
      <c r="T312" s="146"/>
      <c r="U312" s="146"/>
      <c r="V312" s="146"/>
      <c r="W312" s="146">
        <v>1</v>
      </c>
      <c r="X312" s="304">
        <v>43270</v>
      </c>
      <c r="Y312" s="273">
        <f t="shared" si="15"/>
        <v>1</v>
      </c>
      <c r="Z312" s="146"/>
      <c r="AA312" s="146"/>
      <c r="AB312" s="146"/>
      <c r="AC312" s="146"/>
      <c r="AD312" s="146"/>
      <c r="AE312" s="146"/>
      <c r="AF312" s="146"/>
      <c r="AG312" s="146"/>
      <c r="AH312" s="273">
        <f t="shared" si="16"/>
        <v>0</v>
      </c>
      <c r="AI312" s="146"/>
      <c r="AJ312" s="146" t="s">
        <v>2371</v>
      </c>
      <c r="AK312" s="146"/>
      <c r="AL312" s="146"/>
      <c r="AM312" s="146"/>
      <c r="AN312" s="146"/>
      <c r="AO312" s="146"/>
      <c r="AP312" s="146"/>
      <c r="AQ312" s="146"/>
      <c r="AR312" s="146"/>
      <c r="AS312" s="146"/>
    </row>
    <row r="313" spans="1:45" s="222" customFormat="1" ht="14.4" x14ac:dyDescent="0.3">
      <c r="A313" s="146"/>
      <c r="B313" s="296">
        <v>22460045</v>
      </c>
      <c r="C313" s="297" t="s">
        <v>2184</v>
      </c>
      <c r="D313" s="146"/>
      <c r="E313" s="298" t="s">
        <v>1706</v>
      </c>
      <c r="F313" s="146" t="s">
        <v>2366</v>
      </c>
      <c r="G313" s="146" t="s">
        <v>2367</v>
      </c>
      <c r="H313" s="146"/>
      <c r="I313" s="146"/>
      <c r="J313" s="146"/>
      <c r="K313" s="146"/>
      <c r="L313" s="146"/>
      <c r="M313" s="146"/>
      <c r="N313" s="146"/>
      <c r="O313" s="146"/>
      <c r="P313" s="288">
        <f t="shared" si="14"/>
        <v>0</v>
      </c>
      <c r="Q313" s="146"/>
      <c r="R313" s="146"/>
      <c r="S313" s="146"/>
      <c r="T313" s="146"/>
      <c r="U313" s="146"/>
      <c r="V313" s="146"/>
      <c r="W313" s="146">
        <v>1</v>
      </c>
      <c r="X313" s="304">
        <v>43279</v>
      </c>
      <c r="Y313" s="273">
        <f t="shared" si="15"/>
        <v>1</v>
      </c>
      <c r="Z313" s="146"/>
      <c r="AA313" s="146"/>
      <c r="AB313" s="146"/>
      <c r="AC313" s="146"/>
      <c r="AD313" s="146"/>
      <c r="AE313" s="146"/>
      <c r="AF313" s="146"/>
      <c r="AG313" s="146"/>
      <c r="AH313" s="273">
        <f t="shared" si="16"/>
        <v>0</v>
      </c>
      <c r="AI313" s="146"/>
      <c r="AJ313" s="146" t="s">
        <v>2371</v>
      </c>
      <c r="AK313" s="146"/>
      <c r="AL313" s="146"/>
      <c r="AM313" s="146"/>
      <c r="AN313" s="146"/>
      <c r="AO313" s="146"/>
      <c r="AP313" s="146"/>
      <c r="AQ313" s="146"/>
      <c r="AR313" s="146"/>
      <c r="AS313" s="146"/>
    </row>
    <row r="314" spans="1:45" s="222" customFormat="1" ht="14.4" x14ac:dyDescent="0.3">
      <c r="A314" s="146"/>
      <c r="B314" s="296">
        <v>22460006</v>
      </c>
      <c r="C314" s="297" t="s">
        <v>2185</v>
      </c>
      <c r="D314" s="146"/>
      <c r="E314" s="298" t="s">
        <v>1707</v>
      </c>
      <c r="F314" s="146" t="s">
        <v>2366</v>
      </c>
      <c r="G314" s="146" t="s">
        <v>2367</v>
      </c>
      <c r="H314" s="146"/>
      <c r="I314" s="146"/>
      <c r="J314" s="146"/>
      <c r="K314" s="146"/>
      <c r="L314" s="146"/>
      <c r="M314" s="146"/>
      <c r="N314" s="146"/>
      <c r="O314" s="146"/>
      <c r="P314" s="288">
        <f t="shared" si="14"/>
        <v>0</v>
      </c>
      <c r="Q314" s="146"/>
      <c r="R314" s="146"/>
      <c r="S314" s="146"/>
      <c r="T314" s="146"/>
      <c r="U314" s="146"/>
      <c r="V314" s="146"/>
      <c r="W314" s="146">
        <v>1</v>
      </c>
      <c r="X314" s="304">
        <v>43279</v>
      </c>
      <c r="Y314" s="273">
        <f t="shared" si="15"/>
        <v>1</v>
      </c>
      <c r="Z314" s="146"/>
      <c r="AA314" s="146"/>
      <c r="AB314" s="146"/>
      <c r="AC314" s="146"/>
      <c r="AD314" s="146"/>
      <c r="AE314" s="146"/>
      <c r="AF314" s="146"/>
      <c r="AG314" s="146"/>
      <c r="AH314" s="273">
        <f t="shared" si="16"/>
        <v>0</v>
      </c>
      <c r="AI314" s="146"/>
      <c r="AJ314" s="146" t="s">
        <v>2371</v>
      </c>
      <c r="AK314" s="146"/>
      <c r="AL314" s="146"/>
      <c r="AM314" s="146"/>
      <c r="AN314" s="146"/>
      <c r="AO314" s="146"/>
      <c r="AP314" s="146"/>
      <c r="AQ314" s="146"/>
      <c r="AR314" s="146"/>
      <c r="AS314" s="146"/>
    </row>
    <row r="315" spans="1:45" s="222" customFormat="1" ht="14.4" x14ac:dyDescent="0.3">
      <c r="A315" s="146"/>
      <c r="B315" s="296">
        <v>22458008</v>
      </c>
      <c r="C315" s="297" t="s">
        <v>2186</v>
      </c>
      <c r="D315" s="146"/>
      <c r="E315" s="298" t="s">
        <v>1708</v>
      </c>
      <c r="F315" s="146" t="s">
        <v>2366</v>
      </c>
      <c r="G315" s="146" t="s">
        <v>2367</v>
      </c>
      <c r="H315" s="146"/>
      <c r="I315" s="146"/>
      <c r="J315" s="146"/>
      <c r="K315" s="146"/>
      <c r="L315" s="146"/>
      <c r="M315" s="146"/>
      <c r="N315" s="146"/>
      <c r="O315" s="146"/>
      <c r="P315" s="288">
        <f t="shared" si="14"/>
        <v>0</v>
      </c>
      <c r="Q315" s="146"/>
      <c r="R315" s="146"/>
      <c r="S315" s="146"/>
      <c r="T315" s="146"/>
      <c r="U315" s="146"/>
      <c r="V315" s="146"/>
      <c r="W315" s="146">
        <v>1</v>
      </c>
      <c r="X315" s="304">
        <v>43279</v>
      </c>
      <c r="Y315" s="273">
        <f t="shared" si="15"/>
        <v>1</v>
      </c>
      <c r="Z315" s="146"/>
      <c r="AA315" s="146"/>
      <c r="AB315" s="146"/>
      <c r="AC315" s="146"/>
      <c r="AD315" s="146"/>
      <c r="AE315" s="146"/>
      <c r="AF315" s="146"/>
      <c r="AG315" s="146"/>
      <c r="AH315" s="273">
        <f t="shared" si="16"/>
        <v>0</v>
      </c>
      <c r="AI315" s="146"/>
      <c r="AJ315" s="146" t="s">
        <v>2371</v>
      </c>
      <c r="AK315" s="146"/>
      <c r="AL315" s="146"/>
      <c r="AM315" s="146"/>
      <c r="AN315" s="146"/>
      <c r="AO315" s="146"/>
      <c r="AP315" s="146"/>
      <c r="AQ315" s="146"/>
      <c r="AR315" s="146"/>
      <c r="AS315" s="146"/>
    </row>
    <row r="316" spans="1:45" s="222" customFormat="1" ht="14.4" x14ac:dyDescent="0.3">
      <c r="A316" s="146"/>
      <c r="B316" s="296">
        <v>22648061</v>
      </c>
      <c r="C316" s="297" t="s">
        <v>2187</v>
      </c>
      <c r="D316" s="146"/>
      <c r="E316" s="298" t="s">
        <v>1709</v>
      </c>
      <c r="F316" s="146" t="s">
        <v>2366</v>
      </c>
      <c r="G316" s="146" t="s">
        <v>2367</v>
      </c>
      <c r="H316" s="146"/>
      <c r="I316" s="146"/>
      <c r="J316" s="146"/>
      <c r="K316" s="146"/>
      <c r="L316" s="146"/>
      <c r="M316" s="146"/>
      <c r="N316" s="146"/>
      <c r="O316" s="146"/>
      <c r="P316" s="288">
        <f t="shared" si="14"/>
        <v>0</v>
      </c>
      <c r="Q316" s="146"/>
      <c r="R316" s="146"/>
      <c r="S316" s="146"/>
      <c r="T316" s="146"/>
      <c r="U316" s="146"/>
      <c r="V316" s="146"/>
      <c r="W316" s="146">
        <v>1</v>
      </c>
      <c r="X316" s="304">
        <v>43270</v>
      </c>
      <c r="Y316" s="273">
        <f t="shared" si="15"/>
        <v>1</v>
      </c>
      <c r="Z316" s="146"/>
      <c r="AA316" s="146"/>
      <c r="AB316" s="146"/>
      <c r="AC316" s="146"/>
      <c r="AD316" s="146"/>
      <c r="AE316" s="146"/>
      <c r="AF316" s="146"/>
      <c r="AG316" s="146"/>
      <c r="AH316" s="273">
        <f t="shared" si="16"/>
        <v>0</v>
      </c>
      <c r="AI316" s="146"/>
      <c r="AJ316" s="146" t="s">
        <v>2371</v>
      </c>
      <c r="AK316" s="146"/>
      <c r="AL316" s="146"/>
      <c r="AM316" s="146"/>
      <c r="AN316" s="146"/>
      <c r="AO316" s="146"/>
      <c r="AP316" s="146"/>
      <c r="AQ316" s="146"/>
      <c r="AR316" s="146"/>
      <c r="AS316" s="146"/>
    </row>
    <row r="317" spans="1:45" s="222" customFormat="1" ht="14.4" x14ac:dyDescent="0.3">
      <c r="A317" s="146"/>
      <c r="B317" s="296">
        <v>22648062</v>
      </c>
      <c r="C317" s="297" t="s">
        <v>2188</v>
      </c>
      <c r="D317" s="146"/>
      <c r="E317" s="298" t="s">
        <v>1710</v>
      </c>
      <c r="F317" s="146" t="s">
        <v>2366</v>
      </c>
      <c r="G317" s="146" t="s">
        <v>2367</v>
      </c>
      <c r="H317" s="146"/>
      <c r="I317" s="146"/>
      <c r="J317" s="146"/>
      <c r="K317" s="146"/>
      <c r="L317" s="146"/>
      <c r="M317" s="146"/>
      <c r="N317" s="146"/>
      <c r="O317" s="146"/>
      <c r="P317" s="288">
        <f t="shared" si="14"/>
        <v>0</v>
      </c>
      <c r="Q317" s="146"/>
      <c r="R317" s="146"/>
      <c r="S317" s="146"/>
      <c r="T317" s="146"/>
      <c r="U317" s="146"/>
      <c r="V317" s="146"/>
      <c r="W317" s="146">
        <v>1</v>
      </c>
      <c r="X317" s="304">
        <v>43270</v>
      </c>
      <c r="Y317" s="273">
        <f t="shared" si="15"/>
        <v>1</v>
      </c>
      <c r="Z317" s="146"/>
      <c r="AA317" s="146"/>
      <c r="AB317" s="146"/>
      <c r="AC317" s="146"/>
      <c r="AD317" s="146"/>
      <c r="AE317" s="146"/>
      <c r="AF317" s="146"/>
      <c r="AG317" s="146"/>
      <c r="AH317" s="273">
        <f t="shared" si="16"/>
        <v>0</v>
      </c>
      <c r="AI317" s="146"/>
      <c r="AJ317" s="146" t="s">
        <v>2371</v>
      </c>
      <c r="AK317" s="146"/>
      <c r="AL317" s="146"/>
      <c r="AM317" s="146"/>
      <c r="AN317" s="146"/>
      <c r="AO317" s="146"/>
      <c r="AP317" s="146"/>
      <c r="AQ317" s="146"/>
      <c r="AR317" s="146"/>
      <c r="AS317" s="146"/>
    </row>
    <row r="318" spans="1:45" s="222" customFormat="1" ht="14.4" x14ac:dyDescent="0.3">
      <c r="A318" s="146"/>
      <c r="B318" s="296">
        <v>22648059</v>
      </c>
      <c r="C318" s="297" t="s">
        <v>2189</v>
      </c>
      <c r="D318" s="146"/>
      <c r="E318" s="298" t="s">
        <v>1711</v>
      </c>
      <c r="F318" s="146" t="s">
        <v>2366</v>
      </c>
      <c r="G318" s="146" t="s">
        <v>2367</v>
      </c>
      <c r="H318" s="146"/>
      <c r="I318" s="146"/>
      <c r="J318" s="146"/>
      <c r="K318" s="146"/>
      <c r="L318" s="146"/>
      <c r="M318" s="146"/>
      <c r="N318" s="146"/>
      <c r="O318" s="146"/>
      <c r="P318" s="288">
        <f t="shared" si="14"/>
        <v>0</v>
      </c>
      <c r="Q318" s="146"/>
      <c r="R318" s="146"/>
      <c r="S318" s="146"/>
      <c r="T318" s="146"/>
      <c r="U318" s="146"/>
      <c r="V318" s="146"/>
      <c r="W318" s="146">
        <v>1</v>
      </c>
      <c r="X318" s="304">
        <v>43278</v>
      </c>
      <c r="Y318" s="273">
        <f t="shared" si="15"/>
        <v>1</v>
      </c>
      <c r="Z318" s="146"/>
      <c r="AA318" s="146"/>
      <c r="AB318" s="146"/>
      <c r="AC318" s="146"/>
      <c r="AD318" s="146"/>
      <c r="AE318" s="146"/>
      <c r="AF318" s="146"/>
      <c r="AG318" s="146"/>
      <c r="AH318" s="273">
        <f t="shared" si="16"/>
        <v>0</v>
      </c>
      <c r="AI318" s="146"/>
      <c r="AJ318" s="146" t="s">
        <v>2371</v>
      </c>
      <c r="AK318" s="146"/>
      <c r="AL318" s="146"/>
      <c r="AM318" s="146"/>
      <c r="AN318" s="146"/>
      <c r="AO318" s="146"/>
      <c r="AP318" s="146"/>
      <c r="AQ318" s="146"/>
      <c r="AR318" s="146"/>
      <c r="AS318" s="146"/>
    </row>
    <row r="319" spans="1:45" s="222" customFormat="1" ht="14.4" x14ac:dyDescent="0.3">
      <c r="A319" s="146"/>
      <c r="B319" s="296">
        <v>22648060</v>
      </c>
      <c r="C319" s="297" t="s">
        <v>2190</v>
      </c>
      <c r="D319" s="146"/>
      <c r="E319" s="298" t="s">
        <v>1712</v>
      </c>
      <c r="F319" s="146" t="s">
        <v>2366</v>
      </c>
      <c r="G319" s="146" t="s">
        <v>2367</v>
      </c>
      <c r="H319" s="146"/>
      <c r="I319" s="146"/>
      <c r="J319" s="146"/>
      <c r="K319" s="146"/>
      <c r="L319" s="146"/>
      <c r="M319" s="146"/>
      <c r="N319" s="146"/>
      <c r="O319" s="146"/>
      <c r="P319" s="288">
        <f t="shared" si="14"/>
        <v>0</v>
      </c>
      <c r="Q319" s="146"/>
      <c r="R319" s="146"/>
      <c r="S319" s="146"/>
      <c r="T319" s="146"/>
      <c r="U319" s="146"/>
      <c r="V319" s="146"/>
      <c r="W319" s="146">
        <v>1</v>
      </c>
      <c r="X319" s="304">
        <v>43270</v>
      </c>
      <c r="Y319" s="273">
        <f t="shared" si="15"/>
        <v>1</v>
      </c>
      <c r="Z319" s="146"/>
      <c r="AA319" s="146"/>
      <c r="AB319" s="146"/>
      <c r="AC319" s="146"/>
      <c r="AD319" s="146"/>
      <c r="AE319" s="146"/>
      <c r="AF319" s="146"/>
      <c r="AG319" s="146"/>
      <c r="AH319" s="273">
        <f t="shared" si="16"/>
        <v>0</v>
      </c>
      <c r="AI319" s="146"/>
      <c r="AJ319" s="146" t="s">
        <v>2371</v>
      </c>
      <c r="AK319" s="146"/>
      <c r="AL319" s="146"/>
      <c r="AM319" s="146"/>
      <c r="AN319" s="146"/>
      <c r="AO319" s="146"/>
      <c r="AP319" s="146"/>
      <c r="AQ319" s="146"/>
      <c r="AR319" s="146"/>
      <c r="AS319" s="146"/>
    </row>
    <row r="320" spans="1:45" s="222" customFormat="1" ht="14.4" x14ac:dyDescent="0.3">
      <c r="A320" s="146"/>
      <c r="B320" s="296">
        <v>22636008</v>
      </c>
      <c r="C320" s="297" t="s">
        <v>2191</v>
      </c>
      <c r="D320" s="146"/>
      <c r="E320" s="298" t="s">
        <v>1713</v>
      </c>
      <c r="F320" s="146" t="s">
        <v>2366</v>
      </c>
      <c r="G320" s="146" t="s">
        <v>2367</v>
      </c>
      <c r="H320" s="146"/>
      <c r="I320" s="146"/>
      <c r="J320" s="146"/>
      <c r="K320" s="146"/>
      <c r="L320" s="146"/>
      <c r="M320" s="146"/>
      <c r="N320" s="146"/>
      <c r="O320" s="146"/>
      <c r="P320" s="288">
        <f t="shared" si="14"/>
        <v>0</v>
      </c>
      <c r="Q320" s="146"/>
      <c r="R320" s="146"/>
      <c r="S320" s="146"/>
      <c r="T320" s="146"/>
      <c r="U320" s="146"/>
      <c r="V320" s="146"/>
      <c r="W320" s="146">
        <v>1</v>
      </c>
      <c r="X320" s="304">
        <v>43283</v>
      </c>
      <c r="Y320" s="273">
        <f t="shared" si="15"/>
        <v>1</v>
      </c>
      <c r="Z320" s="146"/>
      <c r="AA320" s="146"/>
      <c r="AB320" s="146"/>
      <c r="AC320" s="146"/>
      <c r="AD320" s="146"/>
      <c r="AE320" s="146"/>
      <c r="AF320" s="146"/>
      <c r="AG320" s="146"/>
      <c r="AH320" s="273">
        <f t="shared" si="16"/>
        <v>0</v>
      </c>
      <c r="AI320" s="146"/>
      <c r="AJ320" s="146" t="s">
        <v>2371</v>
      </c>
      <c r="AK320" s="146"/>
      <c r="AL320" s="146"/>
      <c r="AM320" s="146"/>
      <c r="AN320" s="146"/>
      <c r="AO320" s="146"/>
      <c r="AP320" s="146"/>
      <c r="AQ320" s="146"/>
      <c r="AR320" s="146"/>
      <c r="AS320" s="146"/>
    </row>
    <row r="321" spans="1:45" s="222" customFormat="1" ht="14.4" x14ac:dyDescent="0.3">
      <c r="A321" s="146"/>
      <c r="B321" s="296">
        <v>22636010</v>
      </c>
      <c r="C321" s="297" t="s">
        <v>2192</v>
      </c>
      <c r="D321" s="146"/>
      <c r="E321" s="298" t="s">
        <v>1714</v>
      </c>
      <c r="F321" s="146" t="s">
        <v>2366</v>
      </c>
      <c r="G321" s="146" t="s">
        <v>2367</v>
      </c>
      <c r="H321" s="146"/>
      <c r="I321" s="146"/>
      <c r="J321" s="146"/>
      <c r="K321" s="146"/>
      <c r="L321" s="146"/>
      <c r="M321" s="146"/>
      <c r="N321" s="146"/>
      <c r="O321" s="146"/>
      <c r="P321" s="288">
        <f t="shared" si="14"/>
        <v>0</v>
      </c>
      <c r="Q321" s="146"/>
      <c r="R321" s="146"/>
      <c r="S321" s="146"/>
      <c r="T321" s="146"/>
      <c r="U321" s="146"/>
      <c r="V321" s="146"/>
      <c r="W321" s="146">
        <v>1</v>
      </c>
      <c r="X321" s="304">
        <v>43283</v>
      </c>
      <c r="Y321" s="273">
        <f t="shared" si="15"/>
        <v>1</v>
      </c>
      <c r="Z321" s="146"/>
      <c r="AA321" s="146"/>
      <c r="AB321" s="146"/>
      <c r="AC321" s="146"/>
      <c r="AD321" s="146"/>
      <c r="AE321" s="146"/>
      <c r="AF321" s="146"/>
      <c r="AG321" s="146"/>
      <c r="AH321" s="273">
        <f t="shared" si="16"/>
        <v>0</v>
      </c>
      <c r="AI321" s="146"/>
      <c r="AJ321" s="146" t="s">
        <v>2371</v>
      </c>
      <c r="AK321" s="146"/>
      <c r="AL321" s="146"/>
      <c r="AM321" s="146"/>
      <c r="AN321" s="146"/>
      <c r="AO321" s="146"/>
      <c r="AP321" s="146"/>
      <c r="AQ321" s="146"/>
      <c r="AR321" s="146"/>
      <c r="AS321" s="146"/>
    </row>
    <row r="322" spans="1:45" s="222" customFormat="1" ht="14.4" x14ac:dyDescent="0.3">
      <c r="A322" s="146"/>
      <c r="B322" s="296">
        <v>22636027</v>
      </c>
      <c r="C322" s="297" t="s">
        <v>2193</v>
      </c>
      <c r="D322" s="146"/>
      <c r="E322" s="298" t="s">
        <v>1715</v>
      </c>
      <c r="F322" s="146" t="s">
        <v>2366</v>
      </c>
      <c r="G322" s="146" t="s">
        <v>2367</v>
      </c>
      <c r="H322" s="146"/>
      <c r="I322" s="146"/>
      <c r="J322" s="146"/>
      <c r="K322" s="146"/>
      <c r="L322" s="146"/>
      <c r="M322" s="146"/>
      <c r="N322" s="146"/>
      <c r="O322" s="146"/>
      <c r="P322" s="288">
        <f t="shared" si="14"/>
        <v>0</v>
      </c>
      <c r="Q322" s="146"/>
      <c r="R322" s="146"/>
      <c r="S322" s="146"/>
      <c r="T322" s="146"/>
      <c r="U322" s="146"/>
      <c r="V322" s="146"/>
      <c r="W322" s="146">
        <v>1</v>
      </c>
      <c r="X322" s="304">
        <v>43283</v>
      </c>
      <c r="Y322" s="273">
        <f t="shared" si="15"/>
        <v>1</v>
      </c>
      <c r="Z322" s="146"/>
      <c r="AA322" s="146"/>
      <c r="AB322" s="146"/>
      <c r="AC322" s="146"/>
      <c r="AD322" s="146"/>
      <c r="AE322" s="146"/>
      <c r="AF322" s="146"/>
      <c r="AG322" s="146"/>
      <c r="AH322" s="273">
        <f t="shared" si="16"/>
        <v>0</v>
      </c>
      <c r="AI322" s="146"/>
      <c r="AJ322" s="146" t="s">
        <v>2371</v>
      </c>
      <c r="AK322" s="146"/>
      <c r="AL322" s="146"/>
      <c r="AM322" s="146"/>
      <c r="AN322" s="146"/>
      <c r="AO322" s="146"/>
      <c r="AP322" s="146"/>
      <c r="AQ322" s="146"/>
      <c r="AR322" s="146"/>
      <c r="AS322" s="146"/>
    </row>
    <row r="323" spans="1:45" s="222" customFormat="1" ht="14.4" x14ac:dyDescent="0.3">
      <c r="A323" s="146"/>
      <c r="B323" s="296">
        <v>22639042</v>
      </c>
      <c r="C323" s="297" t="s">
        <v>2194</v>
      </c>
      <c r="D323" s="146"/>
      <c r="E323" s="298" t="s">
        <v>1716</v>
      </c>
      <c r="F323" s="146" t="s">
        <v>2366</v>
      </c>
      <c r="G323" s="146" t="s">
        <v>2367</v>
      </c>
      <c r="H323" s="146"/>
      <c r="I323" s="146"/>
      <c r="J323" s="146"/>
      <c r="K323" s="146"/>
      <c r="L323" s="146"/>
      <c r="M323" s="146"/>
      <c r="N323" s="146"/>
      <c r="O323" s="146"/>
      <c r="P323" s="288">
        <f t="shared" si="14"/>
        <v>0</v>
      </c>
      <c r="Q323" s="146"/>
      <c r="R323" s="146"/>
      <c r="S323" s="146"/>
      <c r="T323" s="146"/>
      <c r="U323" s="146"/>
      <c r="V323" s="146"/>
      <c r="W323" s="146">
        <v>1</v>
      </c>
      <c r="X323" s="304">
        <v>43283</v>
      </c>
      <c r="Y323" s="273">
        <f t="shared" si="15"/>
        <v>1</v>
      </c>
      <c r="Z323" s="146"/>
      <c r="AA323" s="146"/>
      <c r="AB323" s="146"/>
      <c r="AC323" s="146"/>
      <c r="AD323" s="146"/>
      <c r="AE323" s="146"/>
      <c r="AF323" s="146"/>
      <c r="AG323" s="146"/>
      <c r="AH323" s="273">
        <f t="shared" si="16"/>
        <v>0</v>
      </c>
      <c r="AI323" s="146"/>
      <c r="AJ323" s="146" t="s">
        <v>2371</v>
      </c>
      <c r="AK323" s="146"/>
      <c r="AL323" s="146"/>
      <c r="AM323" s="146"/>
      <c r="AN323" s="146"/>
      <c r="AO323" s="146"/>
      <c r="AP323" s="146"/>
      <c r="AQ323" s="146"/>
      <c r="AR323" s="146"/>
      <c r="AS323" s="146"/>
    </row>
    <row r="324" spans="1:45" s="222" customFormat="1" ht="14.4" x14ac:dyDescent="0.3">
      <c r="A324" s="146"/>
      <c r="B324" s="296">
        <v>22639060</v>
      </c>
      <c r="C324" s="297" t="s">
        <v>2195</v>
      </c>
      <c r="D324" s="146"/>
      <c r="E324" s="298" t="s">
        <v>1717</v>
      </c>
      <c r="F324" s="146" t="s">
        <v>2366</v>
      </c>
      <c r="G324" s="146" t="s">
        <v>2367</v>
      </c>
      <c r="H324" s="146"/>
      <c r="I324" s="146"/>
      <c r="J324" s="146"/>
      <c r="K324" s="146"/>
      <c r="L324" s="146"/>
      <c r="M324" s="146"/>
      <c r="N324" s="146"/>
      <c r="O324" s="146"/>
      <c r="P324" s="288">
        <f t="shared" si="14"/>
        <v>0</v>
      </c>
      <c r="Q324" s="146"/>
      <c r="R324" s="146"/>
      <c r="S324" s="146"/>
      <c r="T324" s="146"/>
      <c r="U324" s="146"/>
      <c r="V324" s="146"/>
      <c r="W324" s="146">
        <v>1</v>
      </c>
      <c r="X324" s="304">
        <v>43283</v>
      </c>
      <c r="Y324" s="273">
        <f t="shared" si="15"/>
        <v>1</v>
      </c>
      <c r="Z324" s="146"/>
      <c r="AA324" s="146"/>
      <c r="AB324" s="146"/>
      <c r="AC324" s="146"/>
      <c r="AD324" s="146"/>
      <c r="AE324" s="146"/>
      <c r="AF324" s="146"/>
      <c r="AG324" s="146"/>
      <c r="AH324" s="273">
        <f t="shared" si="16"/>
        <v>0</v>
      </c>
      <c r="AI324" s="146"/>
      <c r="AJ324" s="146" t="s">
        <v>2371</v>
      </c>
      <c r="AK324" s="146"/>
      <c r="AL324" s="146"/>
      <c r="AM324" s="146"/>
      <c r="AN324" s="146"/>
      <c r="AO324" s="146"/>
      <c r="AP324" s="146"/>
      <c r="AQ324" s="146"/>
      <c r="AR324" s="146"/>
      <c r="AS324" s="146"/>
    </row>
    <row r="325" spans="1:45" s="222" customFormat="1" ht="14.4" x14ac:dyDescent="0.3">
      <c r="A325" s="146"/>
      <c r="B325" s="296">
        <v>22646088</v>
      </c>
      <c r="C325" s="297" t="s">
        <v>2196</v>
      </c>
      <c r="D325" s="146"/>
      <c r="E325" s="298" t="s">
        <v>1718</v>
      </c>
      <c r="F325" s="146" t="s">
        <v>2366</v>
      </c>
      <c r="G325" s="146" t="s">
        <v>2367</v>
      </c>
      <c r="H325" s="146"/>
      <c r="I325" s="146"/>
      <c r="J325" s="146"/>
      <c r="K325" s="146"/>
      <c r="L325" s="146"/>
      <c r="M325" s="146"/>
      <c r="N325" s="146"/>
      <c r="O325" s="146"/>
      <c r="P325" s="288">
        <f t="shared" si="14"/>
        <v>0</v>
      </c>
      <c r="Q325" s="146"/>
      <c r="R325" s="146"/>
      <c r="S325" s="146"/>
      <c r="T325" s="146"/>
      <c r="U325" s="146"/>
      <c r="V325" s="146"/>
      <c r="W325" s="146">
        <v>1</v>
      </c>
      <c r="X325" s="304">
        <v>43271</v>
      </c>
      <c r="Y325" s="273">
        <f t="shared" si="15"/>
        <v>1</v>
      </c>
      <c r="Z325" s="146"/>
      <c r="AA325" s="146"/>
      <c r="AB325" s="146"/>
      <c r="AC325" s="146"/>
      <c r="AD325" s="146"/>
      <c r="AE325" s="146"/>
      <c r="AF325" s="146"/>
      <c r="AG325" s="146"/>
      <c r="AH325" s="273">
        <f t="shared" si="16"/>
        <v>0</v>
      </c>
      <c r="AI325" s="146"/>
      <c r="AJ325" s="146" t="s">
        <v>2371</v>
      </c>
      <c r="AK325" s="146"/>
      <c r="AL325" s="146"/>
      <c r="AM325" s="146"/>
      <c r="AN325" s="146"/>
      <c r="AO325" s="146"/>
      <c r="AP325" s="146"/>
      <c r="AQ325" s="146"/>
      <c r="AR325" s="146"/>
      <c r="AS325" s="146"/>
    </row>
    <row r="326" spans="1:45" s="222" customFormat="1" ht="14.4" x14ac:dyDescent="0.3">
      <c r="A326" s="146"/>
      <c r="B326" s="296">
        <v>22645026</v>
      </c>
      <c r="C326" s="297" t="s">
        <v>2197</v>
      </c>
      <c r="D326" s="146"/>
      <c r="E326" s="298" t="s">
        <v>1719</v>
      </c>
      <c r="F326" s="146" t="s">
        <v>2366</v>
      </c>
      <c r="G326" s="146" t="s">
        <v>2367</v>
      </c>
      <c r="H326" s="146"/>
      <c r="I326" s="146"/>
      <c r="J326" s="146"/>
      <c r="K326" s="146"/>
      <c r="L326" s="146"/>
      <c r="M326" s="146"/>
      <c r="N326" s="146"/>
      <c r="O326" s="146"/>
      <c r="P326" s="288">
        <f t="shared" si="14"/>
        <v>0</v>
      </c>
      <c r="Q326" s="146"/>
      <c r="R326" s="146"/>
      <c r="S326" s="146"/>
      <c r="T326" s="146"/>
      <c r="U326" s="146"/>
      <c r="V326" s="146"/>
      <c r="W326" s="146">
        <v>1</v>
      </c>
      <c r="X326" s="304">
        <v>43271</v>
      </c>
      <c r="Y326" s="273">
        <f t="shared" si="15"/>
        <v>1</v>
      </c>
      <c r="Z326" s="146"/>
      <c r="AA326" s="146"/>
      <c r="AB326" s="146"/>
      <c r="AC326" s="146"/>
      <c r="AD326" s="146"/>
      <c r="AE326" s="146"/>
      <c r="AF326" s="146"/>
      <c r="AG326" s="146"/>
      <c r="AH326" s="273">
        <f t="shared" si="16"/>
        <v>0</v>
      </c>
      <c r="AI326" s="146"/>
      <c r="AJ326" s="146" t="s">
        <v>2371</v>
      </c>
      <c r="AK326" s="146"/>
      <c r="AL326" s="146"/>
      <c r="AM326" s="146"/>
      <c r="AN326" s="146"/>
      <c r="AO326" s="146"/>
      <c r="AP326" s="146"/>
      <c r="AQ326" s="146"/>
      <c r="AR326" s="146"/>
      <c r="AS326" s="146"/>
    </row>
    <row r="327" spans="1:45" s="222" customFormat="1" ht="14.4" x14ac:dyDescent="0.3">
      <c r="A327" s="146"/>
      <c r="B327" s="296">
        <v>22645027</v>
      </c>
      <c r="C327" s="297" t="s">
        <v>2198</v>
      </c>
      <c r="D327" s="146"/>
      <c r="E327" s="298" t="s">
        <v>1720</v>
      </c>
      <c r="F327" s="146" t="s">
        <v>2366</v>
      </c>
      <c r="G327" s="146" t="s">
        <v>2367</v>
      </c>
      <c r="H327" s="146"/>
      <c r="I327" s="146"/>
      <c r="J327" s="146"/>
      <c r="K327" s="146"/>
      <c r="L327" s="146"/>
      <c r="M327" s="146"/>
      <c r="N327" s="146"/>
      <c r="O327" s="146"/>
      <c r="P327" s="288">
        <f t="shared" si="14"/>
        <v>0</v>
      </c>
      <c r="Q327" s="146"/>
      <c r="R327" s="146"/>
      <c r="S327" s="146"/>
      <c r="T327" s="146"/>
      <c r="U327" s="146"/>
      <c r="V327" s="146"/>
      <c r="W327" s="146">
        <v>1</v>
      </c>
      <c r="X327" s="304">
        <v>43271</v>
      </c>
      <c r="Y327" s="273">
        <f t="shared" si="15"/>
        <v>1</v>
      </c>
      <c r="Z327" s="146"/>
      <c r="AA327" s="146"/>
      <c r="AB327" s="146"/>
      <c r="AC327" s="146"/>
      <c r="AD327" s="146"/>
      <c r="AE327" s="146"/>
      <c r="AF327" s="146"/>
      <c r="AG327" s="146"/>
      <c r="AH327" s="273">
        <f t="shared" si="16"/>
        <v>0</v>
      </c>
      <c r="AI327" s="146"/>
      <c r="AJ327" s="146" t="s">
        <v>2371</v>
      </c>
      <c r="AK327" s="146"/>
      <c r="AL327" s="146"/>
      <c r="AM327" s="146"/>
      <c r="AN327" s="146"/>
      <c r="AO327" s="146"/>
      <c r="AP327" s="146"/>
      <c r="AQ327" s="146"/>
      <c r="AR327" s="146"/>
      <c r="AS327" s="146"/>
    </row>
    <row r="328" spans="1:45" s="222" customFormat="1" ht="14.4" x14ac:dyDescent="0.3">
      <c r="A328" s="146"/>
      <c r="B328" s="296">
        <v>22645028</v>
      </c>
      <c r="C328" s="297" t="s">
        <v>2199</v>
      </c>
      <c r="D328" s="146"/>
      <c r="E328" s="298" t="s">
        <v>1721</v>
      </c>
      <c r="F328" s="146" t="s">
        <v>2366</v>
      </c>
      <c r="G328" s="146" t="s">
        <v>2367</v>
      </c>
      <c r="H328" s="146"/>
      <c r="I328" s="146"/>
      <c r="J328" s="146"/>
      <c r="K328" s="146"/>
      <c r="L328" s="146"/>
      <c r="M328" s="146"/>
      <c r="N328" s="146"/>
      <c r="O328" s="146"/>
      <c r="P328" s="288">
        <f t="shared" si="14"/>
        <v>0</v>
      </c>
      <c r="Q328" s="146"/>
      <c r="R328" s="146"/>
      <c r="S328" s="146"/>
      <c r="T328" s="146"/>
      <c r="U328" s="146"/>
      <c r="V328" s="146"/>
      <c r="W328" s="146">
        <v>1</v>
      </c>
      <c r="X328" s="304">
        <v>43271</v>
      </c>
      <c r="Y328" s="273">
        <f t="shared" si="15"/>
        <v>1</v>
      </c>
      <c r="Z328" s="146"/>
      <c r="AA328" s="146"/>
      <c r="AB328" s="146"/>
      <c r="AC328" s="146"/>
      <c r="AD328" s="146"/>
      <c r="AE328" s="146"/>
      <c r="AF328" s="146"/>
      <c r="AG328" s="146"/>
      <c r="AH328" s="273">
        <f t="shared" si="16"/>
        <v>0</v>
      </c>
      <c r="AI328" s="146"/>
      <c r="AJ328" s="146" t="s">
        <v>2371</v>
      </c>
      <c r="AK328" s="146"/>
      <c r="AL328" s="146"/>
      <c r="AM328" s="146"/>
      <c r="AN328" s="146"/>
      <c r="AO328" s="146"/>
      <c r="AP328" s="146"/>
      <c r="AQ328" s="146"/>
      <c r="AR328" s="146"/>
      <c r="AS328" s="146"/>
    </row>
    <row r="329" spans="1:45" s="222" customFormat="1" ht="14.4" x14ac:dyDescent="0.3">
      <c r="A329" s="146"/>
      <c r="B329" s="296">
        <v>22643058</v>
      </c>
      <c r="C329" s="297" t="s">
        <v>2200</v>
      </c>
      <c r="D329" s="146"/>
      <c r="E329" s="298" t="s">
        <v>1722</v>
      </c>
      <c r="F329" s="146" t="s">
        <v>2366</v>
      </c>
      <c r="G329" s="146" t="s">
        <v>2367</v>
      </c>
      <c r="H329" s="146"/>
      <c r="I329" s="146"/>
      <c r="J329" s="146"/>
      <c r="K329" s="146"/>
      <c r="L329" s="146"/>
      <c r="M329" s="146"/>
      <c r="N329" s="146"/>
      <c r="O329" s="146"/>
      <c r="P329" s="288">
        <f t="shared" si="14"/>
        <v>0</v>
      </c>
      <c r="Q329" s="146"/>
      <c r="R329" s="146"/>
      <c r="S329" s="146"/>
      <c r="T329" s="146"/>
      <c r="U329" s="146"/>
      <c r="V329" s="146"/>
      <c r="W329" s="146">
        <v>1</v>
      </c>
      <c r="X329" s="304">
        <v>43272</v>
      </c>
      <c r="Y329" s="273">
        <f t="shared" si="15"/>
        <v>1</v>
      </c>
      <c r="Z329" s="146"/>
      <c r="AA329" s="146"/>
      <c r="AB329" s="146"/>
      <c r="AC329" s="146"/>
      <c r="AD329" s="146"/>
      <c r="AE329" s="146"/>
      <c r="AF329" s="146"/>
      <c r="AG329" s="146"/>
      <c r="AH329" s="273">
        <f t="shared" si="16"/>
        <v>0</v>
      </c>
      <c r="AI329" s="146"/>
      <c r="AJ329" s="146" t="s">
        <v>2371</v>
      </c>
      <c r="AK329" s="146"/>
      <c r="AL329" s="146"/>
      <c r="AM329" s="146"/>
      <c r="AN329" s="146"/>
      <c r="AO329" s="146"/>
      <c r="AP329" s="146"/>
      <c r="AQ329" s="146"/>
      <c r="AR329" s="146"/>
      <c r="AS329" s="146"/>
    </row>
    <row r="330" spans="1:45" s="222" customFormat="1" ht="14.4" x14ac:dyDescent="0.3">
      <c r="A330" s="146"/>
      <c r="B330" s="296">
        <v>22647065</v>
      </c>
      <c r="C330" s="297" t="s">
        <v>2201</v>
      </c>
      <c r="D330" s="146"/>
      <c r="E330" s="298" t="s">
        <v>1723</v>
      </c>
      <c r="F330" s="146" t="s">
        <v>2366</v>
      </c>
      <c r="G330" s="146" t="s">
        <v>2367</v>
      </c>
      <c r="H330" s="146"/>
      <c r="I330" s="146"/>
      <c r="J330" s="146"/>
      <c r="K330" s="146"/>
      <c r="L330" s="146"/>
      <c r="M330" s="146"/>
      <c r="N330" s="146"/>
      <c r="O330" s="146"/>
      <c r="P330" s="288">
        <f t="shared" si="14"/>
        <v>0</v>
      </c>
      <c r="Q330" s="146"/>
      <c r="R330" s="146"/>
      <c r="S330" s="146"/>
      <c r="T330" s="146"/>
      <c r="U330" s="146"/>
      <c r="V330" s="146"/>
      <c r="W330" s="146">
        <v>1</v>
      </c>
      <c r="X330" s="304">
        <v>43279</v>
      </c>
      <c r="Y330" s="273">
        <f t="shared" si="15"/>
        <v>1</v>
      </c>
      <c r="Z330" s="146"/>
      <c r="AA330" s="146"/>
      <c r="AB330" s="146"/>
      <c r="AC330" s="146"/>
      <c r="AD330" s="146"/>
      <c r="AE330" s="146"/>
      <c r="AF330" s="146"/>
      <c r="AG330" s="146"/>
      <c r="AH330" s="273">
        <f t="shared" si="16"/>
        <v>0</v>
      </c>
      <c r="AI330" s="146"/>
      <c r="AJ330" s="146" t="s">
        <v>2371</v>
      </c>
      <c r="AK330" s="146"/>
      <c r="AL330" s="146"/>
      <c r="AM330" s="146"/>
      <c r="AN330" s="146"/>
      <c r="AO330" s="146"/>
      <c r="AP330" s="146"/>
      <c r="AQ330" s="146"/>
      <c r="AR330" s="146"/>
      <c r="AS330" s="146"/>
    </row>
    <row r="331" spans="1:45" s="222" customFormat="1" ht="14.4" x14ac:dyDescent="0.3">
      <c r="A331" s="146"/>
      <c r="B331" s="296">
        <v>22647064</v>
      </c>
      <c r="C331" s="297" t="s">
        <v>2202</v>
      </c>
      <c r="D331" s="146"/>
      <c r="E331" s="298" t="s">
        <v>1724</v>
      </c>
      <c r="F331" s="146" t="s">
        <v>2366</v>
      </c>
      <c r="G331" s="146" t="s">
        <v>2367</v>
      </c>
      <c r="H331" s="146"/>
      <c r="I331" s="146"/>
      <c r="J331" s="146"/>
      <c r="K331" s="146"/>
      <c r="L331" s="146"/>
      <c r="M331" s="146"/>
      <c r="N331" s="146"/>
      <c r="O331" s="146"/>
      <c r="P331" s="288">
        <f t="shared" si="14"/>
        <v>0</v>
      </c>
      <c r="Q331" s="146"/>
      <c r="R331" s="146"/>
      <c r="S331" s="146"/>
      <c r="T331" s="146"/>
      <c r="U331" s="146"/>
      <c r="V331" s="146"/>
      <c r="W331" s="146">
        <v>1</v>
      </c>
      <c r="X331" s="304">
        <v>43279</v>
      </c>
      <c r="Y331" s="273">
        <f t="shared" si="15"/>
        <v>1</v>
      </c>
      <c r="Z331" s="146"/>
      <c r="AA331" s="146"/>
      <c r="AB331" s="146"/>
      <c r="AC331" s="146"/>
      <c r="AD331" s="146"/>
      <c r="AE331" s="146"/>
      <c r="AF331" s="146"/>
      <c r="AG331" s="146"/>
      <c r="AH331" s="273">
        <f t="shared" si="16"/>
        <v>0</v>
      </c>
      <c r="AI331" s="146"/>
      <c r="AJ331" s="146" t="s">
        <v>2371</v>
      </c>
      <c r="AK331" s="146"/>
      <c r="AL331" s="146"/>
      <c r="AM331" s="146"/>
      <c r="AN331" s="146"/>
      <c r="AO331" s="146"/>
      <c r="AP331" s="146"/>
      <c r="AQ331" s="146"/>
      <c r="AR331" s="146"/>
      <c r="AS331" s="146"/>
    </row>
    <row r="332" spans="1:45" s="222" customFormat="1" ht="14.4" x14ac:dyDescent="0.3">
      <c r="A332" s="146"/>
      <c r="B332" s="296">
        <v>22647062</v>
      </c>
      <c r="C332" s="297" t="s">
        <v>2203</v>
      </c>
      <c r="D332" s="146"/>
      <c r="E332" s="298" t="s">
        <v>1725</v>
      </c>
      <c r="F332" s="146" t="s">
        <v>2366</v>
      </c>
      <c r="G332" s="146" t="s">
        <v>2367</v>
      </c>
      <c r="H332" s="146"/>
      <c r="I332" s="146"/>
      <c r="J332" s="146"/>
      <c r="K332" s="146"/>
      <c r="L332" s="146"/>
      <c r="M332" s="146"/>
      <c r="N332" s="146"/>
      <c r="O332" s="146"/>
      <c r="P332" s="288">
        <f t="shared" si="14"/>
        <v>0</v>
      </c>
      <c r="Q332" s="146"/>
      <c r="R332" s="146"/>
      <c r="S332" s="146"/>
      <c r="T332" s="146"/>
      <c r="U332" s="146"/>
      <c r="V332" s="146"/>
      <c r="W332" s="146">
        <v>1</v>
      </c>
      <c r="X332" s="304">
        <v>43286</v>
      </c>
      <c r="Y332" s="273">
        <f t="shared" si="15"/>
        <v>1</v>
      </c>
      <c r="Z332" s="146"/>
      <c r="AA332" s="146"/>
      <c r="AB332" s="146"/>
      <c r="AC332" s="146"/>
      <c r="AD332" s="146"/>
      <c r="AE332" s="146"/>
      <c r="AF332" s="146"/>
      <c r="AG332" s="146"/>
      <c r="AH332" s="273">
        <f t="shared" si="16"/>
        <v>0</v>
      </c>
      <c r="AI332" s="146"/>
      <c r="AJ332" s="146" t="s">
        <v>2371</v>
      </c>
      <c r="AK332" s="146"/>
      <c r="AL332" s="146"/>
      <c r="AM332" s="146"/>
      <c r="AN332" s="146"/>
      <c r="AO332" s="146"/>
      <c r="AP332" s="146"/>
      <c r="AQ332" s="146"/>
      <c r="AR332" s="146"/>
      <c r="AS332" s="146"/>
    </row>
    <row r="333" spans="1:45" s="222" customFormat="1" ht="14.4" x14ac:dyDescent="0.3">
      <c r="A333" s="146"/>
      <c r="B333" s="296">
        <v>22647063</v>
      </c>
      <c r="C333" s="297" t="s">
        <v>2204</v>
      </c>
      <c r="D333" s="146"/>
      <c r="E333" s="298" t="s">
        <v>1726</v>
      </c>
      <c r="F333" s="146" t="s">
        <v>2366</v>
      </c>
      <c r="G333" s="146" t="s">
        <v>2367</v>
      </c>
      <c r="H333" s="146"/>
      <c r="I333" s="146"/>
      <c r="J333" s="146"/>
      <c r="K333" s="146"/>
      <c r="L333" s="146"/>
      <c r="M333" s="146"/>
      <c r="N333" s="146"/>
      <c r="O333" s="146"/>
      <c r="P333" s="288">
        <f t="shared" ref="P333:P396" si="17">SUM(H333:N333)</f>
        <v>0</v>
      </c>
      <c r="Q333" s="146"/>
      <c r="R333" s="146"/>
      <c r="S333" s="146"/>
      <c r="T333" s="146"/>
      <c r="U333" s="146"/>
      <c r="V333" s="146"/>
      <c r="W333" s="146">
        <v>1</v>
      </c>
      <c r="X333" s="304">
        <v>43286</v>
      </c>
      <c r="Y333" s="273">
        <f t="shared" ref="Y333:Y396" si="18">SUM(Q333:W333)</f>
        <v>1</v>
      </c>
      <c r="Z333" s="146"/>
      <c r="AA333" s="146"/>
      <c r="AB333" s="146"/>
      <c r="AC333" s="146"/>
      <c r="AD333" s="146"/>
      <c r="AE333" s="146"/>
      <c r="AF333" s="146"/>
      <c r="AG333" s="146"/>
      <c r="AH333" s="273">
        <f t="shared" si="16"/>
        <v>0</v>
      </c>
      <c r="AI333" s="146"/>
      <c r="AJ333" s="146" t="s">
        <v>2371</v>
      </c>
      <c r="AK333" s="146"/>
      <c r="AL333" s="146"/>
      <c r="AM333" s="146"/>
      <c r="AN333" s="146"/>
      <c r="AO333" s="146"/>
      <c r="AP333" s="146"/>
      <c r="AQ333" s="146"/>
      <c r="AR333" s="146"/>
      <c r="AS333" s="146"/>
    </row>
    <row r="334" spans="1:45" s="222" customFormat="1" ht="14.4" x14ac:dyDescent="0.3">
      <c r="A334" s="146"/>
      <c r="B334" s="296">
        <v>22643057</v>
      </c>
      <c r="C334" s="297" t="s">
        <v>2205</v>
      </c>
      <c r="D334" s="146"/>
      <c r="E334" s="298" t="s">
        <v>1727</v>
      </c>
      <c r="F334" s="146" t="s">
        <v>2366</v>
      </c>
      <c r="G334" s="146" t="s">
        <v>2367</v>
      </c>
      <c r="H334" s="146"/>
      <c r="I334" s="146"/>
      <c r="J334" s="146"/>
      <c r="K334" s="146"/>
      <c r="L334" s="146"/>
      <c r="M334" s="146"/>
      <c r="N334" s="146"/>
      <c r="O334" s="146"/>
      <c r="P334" s="288">
        <f t="shared" si="17"/>
        <v>0</v>
      </c>
      <c r="Q334" s="146"/>
      <c r="R334" s="146"/>
      <c r="S334" s="146"/>
      <c r="T334" s="146"/>
      <c r="U334" s="146"/>
      <c r="V334" s="146"/>
      <c r="W334" s="146">
        <v>1</v>
      </c>
      <c r="X334" s="304">
        <v>43297</v>
      </c>
      <c r="Y334" s="273">
        <f t="shared" si="18"/>
        <v>1</v>
      </c>
      <c r="Z334" s="146"/>
      <c r="AA334" s="146"/>
      <c r="AB334" s="146"/>
      <c r="AC334" s="146"/>
      <c r="AD334" s="146"/>
      <c r="AE334" s="146"/>
      <c r="AF334" s="146"/>
      <c r="AG334" s="146"/>
      <c r="AH334" s="273">
        <f t="shared" si="16"/>
        <v>0</v>
      </c>
      <c r="AI334" s="146"/>
      <c r="AJ334" s="146" t="s">
        <v>2371</v>
      </c>
      <c r="AK334" s="146"/>
      <c r="AL334" s="146"/>
      <c r="AM334" s="146"/>
      <c r="AN334" s="146"/>
      <c r="AO334" s="146"/>
      <c r="AP334" s="146"/>
      <c r="AQ334" s="146"/>
      <c r="AR334" s="146"/>
      <c r="AS334" s="146"/>
    </row>
    <row r="335" spans="1:45" s="222" customFormat="1" ht="14.4" x14ac:dyDescent="0.3">
      <c r="A335" s="146"/>
      <c r="B335" s="296">
        <v>22635025</v>
      </c>
      <c r="C335" s="297" t="s">
        <v>2206</v>
      </c>
      <c r="D335" s="146"/>
      <c r="E335" s="298" t="s">
        <v>1728</v>
      </c>
      <c r="F335" s="146" t="s">
        <v>2366</v>
      </c>
      <c r="G335" s="146" t="s">
        <v>2367</v>
      </c>
      <c r="H335" s="146"/>
      <c r="I335" s="146"/>
      <c r="J335" s="146"/>
      <c r="K335" s="146"/>
      <c r="L335" s="146"/>
      <c r="M335" s="146"/>
      <c r="N335" s="146"/>
      <c r="O335" s="146"/>
      <c r="P335" s="288">
        <f t="shared" si="17"/>
        <v>0</v>
      </c>
      <c r="Q335" s="146"/>
      <c r="R335" s="146"/>
      <c r="S335" s="146"/>
      <c r="T335" s="146"/>
      <c r="U335" s="146"/>
      <c r="V335" s="146"/>
      <c r="W335" s="146">
        <v>1</v>
      </c>
      <c r="X335" s="304">
        <v>43293</v>
      </c>
      <c r="Y335" s="273">
        <f t="shared" si="18"/>
        <v>1</v>
      </c>
      <c r="Z335" s="146"/>
      <c r="AA335" s="146"/>
      <c r="AB335" s="146"/>
      <c r="AC335" s="146"/>
      <c r="AD335" s="146"/>
      <c r="AE335" s="146"/>
      <c r="AF335" s="146"/>
      <c r="AG335" s="146"/>
      <c r="AH335" s="273">
        <f t="shared" si="16"/>
        <v>0</v>
      </c>
      <c r="AI335" s="146"/>
      <c r="AJ335" s="146" t="s">
        <v>2371</v>
      </c>
      <c r="AK335" s="146"/>
      <c r="AL335" s="146"/>
      <c r="AM335" s="146"/>
      <c r="AN335" s="146"/>
      <c r="AO335" s="146"/>
      <c r="AP335" s="146"/>
      <c r="AQ335" s="146"/>
      <c r="AR335" s="146"/>
      <c r="AS335" s="146"/>
    </row>
    <row r="336" spans="1:45" s="222" customFormat="1" ht="14.4" x14ac:dyDescent="0.3">
      <c r="A336" s="146"/>
      <c r="B336" s="296">
        <v>22635026</v>
      </c>
      <c r="C336" s="297" t="s">
        <v>2207</v>
      </c>
      <c r="D336" s="146"/>
      <c r="E336" s="298" t="s">
        <v>1729</v>
      </c>
      <c r="F336" s="146" t="s">
        <v>2366</v>
      </c>
      <c r="G336" s="146" t="s">
        <v>2367</v>
      </c>
      <c r="H336" s="146"/>
      <c r="I336" s="146"/>
      <c r="J336" s="146"/>
      <c r="K336" s="146"/>
      <c r="L336" s="146"/>
      <c r="M336" s="146"/>
      <c r="N336" s="146"/>
      <c r="O336" s="146"/>
      <c r="P336" s="288">
        <f t="shared" si="17"/>
        <v>0</v>
      </c>
      <c r="Q336" s="146"/>
      <c r="R336" s="146"/>
      <c r="S336" s="146"/>
      <c r="T336" s="146"/>
      <c r="U336" s="146"/>
      <c r="V336" s="146"/>
      <c r="W336" s="146">
        <v>1</v>
      </c>
      <c r="X336" s="304">
        <v>43293</v>
      </c>
      <c r="Y336" s="273">
        <f t="shared" si="18"/>
        <v>1</v>
      </c>
      <c r="Z336" s="146"/>
      <c r="AA336" s="146"/>
      <c r="AB336" s="146"/>
      <c r="AC336" s="146"/>
      <c r="AD336" s="146"/>
      <c r="AE336" s="146"/>
      <c r="AF336" s="146"/>
      <c r="AG336" s="146"/>
      <c r="AH336" s="273">
        <f t="shared" si="16"/>
        <v>0</v>
      </c>
      <c r="AI336" s="146"/>
      <c r="AJ336" s="146" t="s">
        <v>2371</v>
      </c>
      <c r="AK336" s="146"/>
      <c r="AL336" s="146"/>
      <c r="AM336" s="146"/>
      <c r="AN336" s="146"/>
      <c r="AO336" s="146"/>
      <c r="AP336" s="146"/>
      <c r="AQ336" s="146"/>
      <c r="AR336" s="146"/>
      <c r="AS336" s="146"/>
    </row>
    <row r="337" spans="1:45" s="222" customFormat="1" ht="14.4" x14ac:dyDescent="0.3">
      <c r="A337" s="146"/>
      <c r="B337" s="296">
        <v>22635027</v>
      </c>
      <c r="C337" s="297" t="s">
        <v>2208</v>
      </c>
      <c r="D337" s="146"/>
      <c r="E337" s="298" t="s">
        <v>1730</v>
      </c>
      <c r="F337" s="146" t="s">
        <v>2366</v>
      </c>
      <c r="G337" s="146" t="s">
        <v>2367</v>
      </c>
      <c r="H337" s="146"/>
      <c r="I337" s="146"/>
      <c r="J337" s="146"/>
      <c r="K337" s="146"/>
      <c r="L337" s="146"/>
      <c r="M337" s="146"/>
      <c r="N337" s="146"/>
      <c r="O337" s="146"/>
      <c r="P337" s="288">
        <f t="shared" si="17"/>
        <v>0</v>
      </c>
      <c r="Q337" s="146"/>
      <c r="R337" s="146"/>
      <c r="S337" s="146"/>
      <c r="T337" s="146"/>
      <c r="U337" s="146"/>
      <c r="V337" s="146"/>
      <c r="W337" s="146">
        <v>1</v>
      </c>
      <c r="X337" s="304">
        <v>43293</v>
      </c>
      <c r="Y337" s="273">
        <f t="shared" si="18"/>
        <v>1</v>
      </c>
      <c r="Z337" s="146"/>
      <c r="AA337" s="146"/>
      <c r="AB337" s="146"/>
      <c r="AC337" s="146"/>
      <c r="AD337" s="146"/>
      <c r="AE337" s="146"/>
      <c r="AF337" s="146"/>
      <c r="AG337" s="146"/>
      <c r="AH337" s="273">
        <f t="shared" si="16"/>
        <v>0</v>
      </c>
      <c r="AI337" s="146"/>
      <c r="AJ337" s="146" t="s">
        <v>2371</v>
      </c>
      <c r="AK337" s="146"/>
      <c r="AL337" s="146"/>
      <c r="AM337" s="146"/>
      <c r="AN337" s="146"/>
      <c r="AO337" s="146"/>
      <c r="AP337" s="146"/>
      <c r="AQ337" s="146"/>
      <c r="AR337" s="146"/>
      <c r="AS337" s="146"/>
    </row>
    <row r="338" spans="1:45" s="222" customFormat="1" ht="14.4" x14ac:dyDescent="0.3">
      <c r="A338" s="146"/>
      <c r="B338" s="296">
        <v>22636007</v>
      </c>
      <c r="C338" s="297" t="s">
        <v>2209</v>
      </c>
      <c r="D338" s="146"/>
      <c r="E338" s="298" t="s">
        <v>1731</v>
      </c>
      <c r="F338" s="146" t="s">
        <v>2366</v>
      </c>
      <c r="G338" s="146" t="s">
        <v>2367</v>
      </c>
      <c r="H338" s="146"/>
      <c r="I338" s="146"/>
      <c r="J338" s="146"/>
      <c r="K338" s="146"/>
      <c r="L338" s="146"/>
      <c r="M338" s="146"/>
      <c r="N338" s="146"/>
      <c r="O338" s="146"/>
      <c r="P338" s="288">
        <f t="shared" si="17"/>
        <v>0</v>
      </c>
      <c r="Q338" s="146"/>
      <c r="R338" s="146"/>
      <c r="S338" s="146"/>
      <c r="T338" s="146"/>
      <c r="U338" s="146"/>
      <c r="V338" s="146"/>
      <c r="W338" s="146">
        <v>1</v>
      </c>
      <c r="X338" s="304">
        <v>43293</v>
      </c>
      <c r="Y338" s="273">
        <f t="shared" si="18"/>
        <v>1</v>
      </c>
      <c r="Z338" s="146"/>
      <c r="AA338" s="146"/>
      <c r="AB338" s="146"/>
      <c r="AC338" s="146"/>
      <c r="AD338" s="146"/>
      <c r="AE338" s="146"/>
      <c r="AF338" s="146"/>
      <c r="AG338" s="146"/>
      <c r="AH338" s="273">
        <f t="shared" si="16"/>
        <v>0</v>
      </c>
      <c r="AI338" s="146"/>
      <c r="AJ338" s="146" t="s">
        <v>2371</v>
      </c>
      <c r="AK338" s="146"/>
      <c r="AL338" s="146"/>
      <c r="AM338" s="146"/>
      <c r="AN338" s="146"/>
      <c r="AO338" s="146"/>
      <c r="AP338" s="146"/>
      <c r="AQ338" s="146"/>
      <c r="AR338" s="146"/>
      <c r="AS338" s="146"/>
    </row>
    <row r="339" spans="1:45" s="222" customFormat="1" ht="14.4" x14ac:dyDescent="0.3">
      <c r="A339" s="146"/>
      <c r="B339" s="296">
        <v>22639057</v>
      </c>
      <c r="C339" s="297" t="s">
        <v>2210</v>
      </c>
      <c r="D339" s="146"/>
      <c r="E339" s="298" t="s">
        <v>1732</v>
      </c>
      <c r="F339" s="146" t="s">
        <v>2366</v>
      </c>
      <c r="G339" s="146" t="s">
        <v>2367</v>
      </c>
      <c r="H339" s="146"/>
      <c r="I339" s="146"/>
      <c r="J339" s="146"/>
      <c r="K339" s="146"/>
      <c r="L339" s="146"/>
      <c r="M339" s="146"/>
      <c r="N339" s="146"/>
      <c r="O339" s="146"/>
      <c r="P339" s="288">
        <f t="shared" si="17"/>
        <v>0</v>
      </c>
      <c r="Q339" s="146"/>
      <c r="R339" s="146"/>
      <c r="S339" s="146"/>
      <c r="T339" s="146"/>
      <c r="U339" s="146"/>
      <c r="V339" s="146"/>
      <c r="W339" s="146">
        <v>1</v>
      </c>
      <c r="X339" s="304">
        <v>43293</v>
      </c>
      <c r="Y339" s="273">
        <f t="shared" si="18"/>
        <v>1</v>
      </c>
      <c r="Z339" s="146"/>
      <c r="AA339" s="146"/>
      <c r="AB339" s="146"/>
      <c r="AC339" s="146"/>
      <c r="AD339" s="146"/>
      <c r="AE339" s="146"/>
      <c r="AF339" s="146"/>
      <c r="AG339" s="146"/>
      <c r="AH339" s="273">
        <f t="shared" si="16"/>
        <v>0</v>
      </c>
      <c r="AI339" s="146"/>
      <c r="AJ339" s="146" t="s">
        <v>2371</v>
      </c>
      <c r="AK339" s="146"/>
      <c r="AL339" s="146"/>
      <c r="AM339" s="146"/>
      <c r="AN339" s="146"/>
      <c r="AO339" s="146"/>
      <c r="AP339" s="146"/>
      <c r="AQ339" s="146"/>
      <c r="AR339" s="146"/>
      <c r="AS339" s="146"/>
    </row>
    <row r="340" spans="1:45" s="222" customFormat="1" ht="14.4" x14ac:dyDescent="0.3">
      <c r="A340" s="146"/>
      <c r="B340" s="296">
        <v>22647038</v>
      </c>
      <c r="C340" s="297" t="s">
        <v>2211</v>
      </c>
      <c r="D340" s="146"/>
      <c r="E340" s="298" t="s">
        <v>1733</v>
      </c>
      <c r="F340" s="146" t="s">
        <v>2366</v>
      </c>
      <c r="G340" s="146" t="s">
        <v>2367</v>
      </c>
      <c r="H340" s="146"/>
      <c r="I340" s="146"/>
      <c r="J340" s="146"/>
      <c r="K340" s="146"/>
      <c r="L340" s="146"/>
      <c r="M340" s="146"/>
      <c r="N340" s="146"/>
      <c r="O340" s="146"/>
      <c r="P340" s="288">
        <f t="shared" si="17"/>
        <v>0</v>
      </c>
      <c r="Q340" s="146"/>
      <c r="R340" s="146"/>
      <c r="S340" s="146"/>
      <c r="T340" s="146"/>
      <c r="U340" s="146"/>
      <c r="V340" s="146"/>
      <c r="W340" s="146">
        <v>1</v>
      </c>
      <c r="X340" s="304">
        <v>43293</v>
      </c>
      <c r="Y340" s="273">
        <f t="shared" si="18"/>
        <v>1</v>
      </c>
      <c r="Z340" s="146"/>
      <c r="AA340" s="146"/>
      <c r="AB340" s="146"/>
      <c r="AC340" s="146"/>
      <c r="AD340" s="146"/>
      <c r="AE340" s="146"/>
      <c r="AF340" s="146"/>
      <c r="AG340" s="146"/>
      <c r="AH340" s="273">
        <f t="shared" si="16"/>
        <v>0</v>
      </c>
      <c r="AI340" s="146"/>
      <c r="AJ340" s="146" t="s">
        <v>2371</v>
      </c>
      <c r="AK340" s="146"/>
      <c r="AL340" s="146"/>
      <c r="AM340" s="146"/>
      <c r="AN340" s="146"/>
      <c r="AO340" s="146"/>
      <c r="AP340" s="146"/>
      <c r="AQ340" s="146"/>
      <c r="AR340" s="146"/>
      <c r="AS340" s="146"/>
    </row>
    <row r="341" spans="1:45" s="222" customFormat="1" ht="14.4" x14ac:dyDescent="0.3">
      <c r="A341" s="146"/>
      <c r="B341" s="296">
        <v>22647037</v>
      </c>
      <c r="C341" s="297" t="s">
        <v>2212</v>
      </c>
      <c r="D341" s="146"/>
      <c r="E341" s="298" t="s">
        <v>1734</v>
      </c>
      <c r="F341" s="146" t="s">
        <v>2366</v>
      </c>
      <c r="G341" s="146" t="s">
        <v>2367</v>
      </c>
      <c r="H341" s="146"/>
      <c r="I341" s="146"/>
      <c r="J341" s="146"/>
      <c r="K341" s="146"/>
      <c r="L341" s="146"/>
      <c r="M341" s="146"/>
      <c r="N341" s="146"/>
      <c r="O341" s="146"/>
      <c r="P341" s="288">
        <f t="shared" si="17"/>
        <v>0</v>
      </c>
      <c r="Q341" s="146"/>
      <c r="R341" s="146"/>
      <c r="S341" s="146"/>
      <c r="T341" s="146"/>
      <c r="U341" s="146"/>
      <c r="V341" s="146"/>
      <c r="W341" s="146">
        <v>1</v>
      </c>
      <c r="X341" s="304">
        <v>43293</v>
      </c>
      <c r="Y341" s="273">
        <f t="shared" si="18"/>
        <v>1</v>
      </c>
      <c r="Z341" s="146"/>
      <c r="AA341" s="146"/>
      <c r="AB341" s="146"/>
      <c r="AC341" s="146"/>
      <c r="AD341" s="146"/>
      <c r="AE341" s="146"/>
      <c r="AF341" s="146"/>
      <c r="AG341" s="146"/>
      <c r="AH341" s="273">
        <f t="shared" si="16"/>
        <v>0</v>
      </c>
      <c r="AI341" s="146"/>
      <c r="AJ341" s="146" t="s">
        <v>2371</v>
      </c>
      <c r="AK341" s="146"/>
      <c r="AL341" s="146"/>
      <c r="AM341" s="146"/>
      <c r="AN341" s="146"/>
      <c r="AO341" s="146"/>
      <c r="AP341" s="146"/>
      <c r="AQ341" s="146"/>
      <c r="AR341" s="146"/>
      <c r="AS341" s="146"/>
    </row>
    <row r="342" spans="1:45" s="222" customFormat="1" ht="14.4" x14ac:dyDescent="0.3">
      <c r="A342" s="146"/>
      <c r="B342" s="296">
        <v>22648025</v>
      </c>
      <c r="C342" s="297" t="s">
        <v>2213</v>
      </c>
      <c r="D342" s="146"/>
      <c r="E342" s="298" t="s">
        <v>1735</v>
      </c>
      <c r="F342" s="146" t="s">
        <v>2366</v>
      </c>
      <c r="G342" s="146" t="s">
        <v>2367</v>
      </c>
      <c r="H342" s="146"/>
      <c r="I342" s="146"/>
      <c r="J342" s="146"/>
      <c r="K342" s="146"/>
      <c r="L342" s="146"/>
      <c r="M342" s="146"/>
      <c r="N342" s="146"/>
      <c r="O342" s="146"/>
      <c r="P342" s="288">
        <f t="shared" si="17"/>
        <v>0</v>
      </c>
      <c r="Q342" s="146"/>
      <c r="R342" s="146"/>
      <c r="S342" s="146"/>
      <c r="T342" s="146"/>
      <c r="U342" s="146"/>
      <c r="V342" s="146"/>
      <c r="W342" s="146">
        <v>1</v>
      </c>
      <c r="X342" s="304">
        <v>43291</v>
      </c>
      <c r="Y342" s="273">
        <f t="shared" si="18"/>
        <v>1</v>
      </c>
      <c r="Z342" s="146"/>
      <c r="AA342" s="146"/>
      <c r="AB342" s="146"/>
      <c r="AC342" s="146"/>
      <c r="AD342" s="146"/>
      <c r="AE342" s="146"/>
      <c r="AF342" s="146"/>
      <c r="AG342" s="146"/>
      <c r="AH342" s="273">
        <f t="shared" si="16"/>
        <v>0</v>
      </c>
      <c r="AI342" s="146"/>
      <c r="AJ342" s="146" t="s">
        <v>2371</v>
      </c>
      <c r="AK342" s="146"/>
      <c r="AL342" s="146"/>
      <c r="AM342" s="146"/>
      <c r="AN342" s="146"/>
      <c r="AO342" s="146"/>
      <c r="AP342" s="146"/>
      <c r="AQ342" s="146"/>
      <c r="AR342" s="146"/>
      <c r="AS342" s="146"/>
    </row>
    <row r="343" spans="1:45" s="222" customFormat="1" ht="14.4" x14ac:dyDescent="0.3">
      <c r="A343" s="146"/>
      <c r="B343" s="296">
        <v>22648026</v>
      </c>
      <c r="C343" s="297" t="s">
        <v>2214</v>
      </c>
      <c r="D343" s="146"/>
      <c r="E343" s="298" t="s">
        <v>1736</v>
      </c>
      <c r="F343" s="146" t="s">
        <v>2366</v>
      </c>
      <c r="G343" s="146" t="s">
        <v>2367</v>
      </c>
      <c r="H343" s="146"/>
      <c r="I343" s="146"/>
      <c r="J343" s="146"/>
      <c r="K343" s="146"/>
      <c r="L343" s="146"/>
      <c r="M343" s="146"/>
      <c r="N343" s="146"/>
      <c r="O343" s="146"/>
      <c r="P343" s="288">
        <f t="shared" si="17"/>
        <v>0</v>
      </c>
      <c r="Q343" s="146"/>
      <c r="R343" s="146"/>
      <c r="S343" s="146"/>
      <c r="T343" s="146"/>
      <c r="U343" s="146"/>
      <c r="V343" s="146"/>
      <c r="W343" s="146">
        <v>1</v>
      </c>
      <c r="X343" s="304">
        <v>43291</v>
      </c>
      <c r="Y343" s="273">
        <f t="shared" si="18"/>
        <v>1</v>
      </c>
      <c r="Z343" s="146"/>
      <c r="AA343" s="146"/>
      <c r="AB343" s="146"/>
      <c r="AC343" s="146"/>
      <c r="AD343" s="146"/>
      <c r="AE343" s="146"/>
      <c r="AF343" s="146"/>
      <c r="AG343" s="146"/>
      <c r="AH343" s="273">
        <f t="shared" si="16"/>
        <v>0</v>
      </c>
      <c r="AI343" s="146"/>
      <c r="AJ343" s="146" t="s">
        <v>2371</v>
      </c>
      <c r="AK343" s="146"/>
      <c r="AL343" s="146"/>
      <c r="AM343" s="146"/>
      <c r="AN343" s="146"/>
      <c r="AO343" s="146"/>
      <c r="AP343" s="146"/>
      <c r="AQ343" s="146"/>
      <c r="AR343" s="146"/>
      <c r="AS343" s="146"/>
    </row>
    <row r="344" spans="1:45" s="222" customFormat="1" ht="14.4" x14ac:dyDescent="0.3">
      <c r="A344" s="146"/>
      <c r="B344" s="296">
        <v>22643033</v>
      </c>
      <c r="C344" s="297" t="s">
        <v>2215</v>
      </c>
      <c r="D344" s="146"/>
      <c r="E344" s="298" t="s">
        <v>1737</v>
      </c>
      <c r="F344" s="146" t="s">
        <v>2366</v>
      </c>
      <c r="G344" s="146" t="s">
        <v>2367</v>
      </c>
      <c r="H344" s="146"/>
      <c r="I344" s="146"/>
      <c r="J344" s="146"/>
      <c r="K344" s="146"/>
      <c r="L344" s="146"/>
      <c r="M344" s="146"/>
      <c r="N344" s="146"/>
      <c r="O344" s="146"/>
      <c r="P344" s="288">
        <f t="shared" si="17"/>
        <v>0</v>
      </c>
      <c r="Q344" s="146"/>
      <c r="R344" s="146"/>
      <c r="S344" s="146"/>
      <c r="T344" s="146"/>
      <c r="U344" s="146"/>
      <c r="V344" s="146"/>
      <c r="W344" s="146">
        <v>1</v>
      </c>
      <c r="X344" s="304">
        <v>43314</v>
      </c>
      <c r="Y344" s="273">
        <f t="shared" si="18"/>
        <v>1</v>
      </c>
      <c r="Z344" s="146"/>
      <c r="AA344" s="146"/>
      <c r="AB344" s="146"/>
      <c r="AC344" s="146"/>
      <c r="AD344" s="146"/>
      <c r="AE344" s="146"/>
      <c r="AF344" s="146"/>
      <c r="AG344" s="146"/>
      <c r="AH344" s="273">
        <f t="shared" si="16"/>
        <v>0</v>
      </c>
      <c r="AI344" s="146"/>
      <c r="AJ344" s="146" t="s">
        <v>2371</v>
      </c>
      <c r="AK344" s="146"/>
      <c r="AL344" s="146"/>
      <c r="AM344" s="146"/>
      <c r="AN344" s="146"/>
      <c r="AO344" s="146"/>
      <c r="AP344" s="146"/>
      <c r="AQ344" s="146"/>
      <c r="AR344" s="146"/>
      <c r="AS344" s="146"/>
    </row>
    <row r="345" spans="1:45" s="222" customFormat="1" ht="14.4" x14ac:dyDescent="0.3">
      <c r="A345" s="146"/>
      <c r="B345" s="296">
        <v>22644056</v>
      </c>
      <c r="C345" s="297" t="s">
        <v>2216</v>
      </c>
      <c r="D345" s="146"/>
      <c r="E345" s="298" t="s">
        <v>1738</v>
      </c>
      <c r="F345" s="146" t="s">
        <v>2366</v>
      </c>
      <c r="G345" s="146" t="s">
        <v>2367</v>
      </c>
      <c r="H345" s="146"/>
      <c r="I345" s="146"/>
      <c r="J345" s="146"/>
      <c r="K345" s="146"/>
      <c r="L345" s="146"/>
      <c r="M345" s="146"/>
      <c r="N345" s="146"/>
      <c r="O345" s="146"/>
      <c r="P345" s="288">
        <f t="shared" si="17"/>
        <v>0</v>
      </c>
      <c r="Q345" s="146"/>
      <c r="R345" s="146"/>
      <c r="S345" s="146"/>
      <c r="T345" s="146"/>
      <c r="U345" s="146"/>
      <c r="V345" s="146"/>
      <c r="W345" s="146">
        <v>1</v>
      </c>
      <c r="X345" s="304">
        <v>43314</v>
      </c>
      <c r="Y345" s="273">
        <f t="shared" si="18"/>
        <v>1</v>
      </c>
      <c r="Z345" s="146"/>
      <c r="AA345" s="146"/>
      <c r="AB345" s="146"/>
      <c r="AC345" s="146"/>
      <c r="AD345" s="146"/>
      <c r="AE345" s="146"/>
      <c r="AF345" s="146"/>
      <c r="AG345" s="146"/>
      <c r="AH345" s="273">
        <f t="shared" si="16"/>
        <v>0</v>
      </c>
      <c r="AI345" s="146"/>
      <c r="AJ345" s="146" t="s">
        <v>2371</v>
      </c>
      <c r="AK345" s="146"/>
      <c r="AL345" s="146"/>
      <c r="AM345" s="146"/>
      <c r="AN345" s="146"/>
      <c r="AO345" s="146"/>
      <c r="AP345" s="146"/>
      <c r="AQ345" s="146"/>
      <c r="AR345" s="146"/>
      <c r="AS345" s="146"/>
    </row>
    <row r="346" spans="1:45" s="222" customFormat="1" ht="14.4" x14ac:dyDescent="0.3">
      <c r="A346" s="146"/>
      <c r="B346" s="296">
        <v>22644077</v>
      </c>
      <c r="C346" s="297" t="s">
        <v>2217</v>
      </c>
      <c r="D346" s="146"/>
      <c r="E346" s="298" t="s">
        <v>1739</v>
      </c>
      <c r="F346" s="146" t="s">
        <v>2366</v>
      </c>
      <c r="G346" s="146" t="s">
        <v>2367</v>
      </c>
      <c r="H346" s="146"/>
      <c r="I346" s="146"/>
      <c r="J346" s="146"/>
      <c r="K346" s="146"/>
      <c r="L346" s="146"/>
      <c r="M346" s="146"/>
      <c r="N346" s="146"/>
      <c r="O346" s="146"/>
      <c r="P346" s="288">
        <f t="shared" si="17"/>
        <v>0</v>
      </c>
      <c r="Q346" s="146"/>
      <c r="R346" s="146"/>
      <c r="S346" s="146"/>
      <c r="T346" s="146"/>
      <c r="U346" s="146"/>
      <c r="V346" s="146"/>
      <c r="W346" s="146">
        <v>1</v>
      </c>
      <c r="X346" s="304">
        <v>43314</v>
      </c>
      <c r="Y346" s="273">
        <f t="shared" si="18"/>
        <v>1</v>
      </c>
      <c r="Z346" s="146"/>
      <c r="AA346" s="146"/>
      <c r="AB346" s="146"/>
      <c r="AC346" s="146"/>
      <c r="AD346" s="146"/>
      <c r="AE346" s="146"/>
      <c r="AF346" s="146"/>
      <c r="AG346" s="146"/>
      <c r="AH346" s="273">
        <f t="shared" si="16"/>
        <v>0</v>
      </c>
      <c r="AI346" s="146"/>
      <c r="AJ346" s="146" t="s">
        <v>2371</v>
      </c>
      <c r="AK346" s="146"/>
      <c r="AL346" s="146"/>
      <c r="AM346" s="146"/>
      <c r="AN346" s="146"/>
      <c r="AO346" s="146"/>
      <c r="AP346" s="146"/>
      <c r="AQ346" s="146"/>
      <c r="AR346" s="146"/>
      <c r="AS346" s="146"/>
    </row>
    <row r="347" spans="1:45" s="222" customFormat="1" ht="14.4" x14ac:dyDescent="0.3">
      <c r="A347" s="146"/>
      <c r="B347" s="296">
        <v>22644078</v>
      </c>
      <c r="C347" s="297" t="s">
        <v>2218</v>
      </c>
      <c r="D347" s="146"/>
      <c r="E347" s="298" t="s">
        <v>1740</v>
      </c>
      <c r="F347" s="146" t="s">
        <v>2366</v>
      </c>
      <c r="G347" s="146" t="s">
        <v>2367</v>
      </c>
      <c r="H347" s="146"/>
      <c r="I347" s="146"/>
      <c r="J347" s="146"/>
      <c r="K347" s="146"/>
      <c r="L347" s="146"/>
      <c r="M347" s="146"/>
      <c r="N347" s="146"/>
      <c r="O347" s="146"/>
      <c r="P347" s="288">
        <f t="shared" si="17"/>
        <v>0</v>
      </c>
      <c r="Q347" s="146"/>
      <c r="R347" s="146"/>
      <c r="S347" s="146"/>
      <c r="T347" s="146"/>
      <c r="U347" s="146"/>
      <c r="V347" s="146"/>
      <c r="W347" s="146">
        <v>1</v>
      </c>
      <c r="X347" s="304">
        <v>43314</v>
      </c>
      <c r="Y347" s="273">
        <f t="shared" si="18"/>
        <v>1</v>
      </c>
      <c r="Z347" s="146"/>
      <c r="AA347" s="146"/>
      <c r="AB347" s="146"/>
      <c r="AC347" s="146"/>
      <c r="AD347" s="146"/>
      <c r="AE347" s="146"/>
      <c r="AF347" s="146"/>
      <c r="AG347" s="146"/>
      <c r="AH347" s="273">
        <f t="shared" si="16"/>
        <v>0</v>
      </c>
      <c r="AI347" s="146"/>
      <c r="AJ347" s="146" t="s">
        <v>2371</v>
      </c>
      <c r="AK347" s="146"/>
      <c r="AL347" s="146"/>
      <c r="AM347" s="146"/>
      <c r="AN347" s="146"/>
      <c r="AO347" s="146"/>
      <c r="AP347" s="146"/>
      <c r="AQ347" s="146"/>
      <c r="AR347" s="146"/>
      <c r="AS347" s="146"/>
    </row>
    <row r="348" spans="1:45" s="222" customFormat="1" ht="14.4" x14ac:dyDescent="0.3">
      <c r="A348" s="146"/>
      <c r="B348" s="296">
        <v>22644059</v>
      </c>
      <c r="C348" s="297" t="s">
        <v>2219</v>
      </c>
      <c r="D348" s="146"/>
      <c r="E348" s="298" t="s">
        <v>1741</v>
      </c>
      <c r="F348" s="146" t="s">
        <v>2366</v>
      </c>
      <c r="G348" s="146" t="s">
        <v>2367</v>
      </c>
      <c r="H348" s="146"/>
      <c r="I348" s="146"/>
      <c r="J348" s="146"/>
      <c r="K348" s="146"/>
      <c r="L348" s="146"/>
      <c r="M348" s="146"/>
      <c r="N348" s="146"/>
      <c r="O348" s="146"/>
      <c r="P348" s="288">
        <f t="shared" si="17"/>
        <v>0</v>
      </c>
      <c r="Q348" s="146"/>
      <c r="R348" s="146"/>
      <c r="S348" s="146"/>
      <c r="T348" s="146"/>
      <c r="U348" s="146"/>
      <c r="V348" s="146"/>
      <c r="W348" s="146">
        <v>1</v>
      </c>
      <c r="X348" s="304">
        <v>43314</v>
      </c>
      <c r="Y348" s="273">
        <f t="shared" si="18"/>
        <v>1</v>
      </c>
      <c r="Z348" s="146"/>
      <c r="AA348" s="146"/>
      <c r="AB348" s="146"/>
      <c r="AC348" s="146"/>
      <c r="AD348" s="146"/>
      <c r="AE348" s="146"/>
      <c r="AF348" s="146"/>
      <c r="AG348" s="146"/>
      <c r="AH348" s="273">
        <f t="shared" si="16"/>
        <v>0</v>
      </c>
      <c r="AI348" s="146"/>
      <c r="AJ348" s="146" t="s">
        <v>2371</v>
      </c>
      <c r="AK348" s="146"/>
      <c r="AL348" s="146"/>
      <c r="AM348" s="146"/>
      <c r="AN348" s="146"/>
      <c r="AO348" s="146"/>
      <c r="AP348" s="146"/>
      <c r="AQ348" s="146"/>
      <c r="AR348" s="146"/>
      <c r="AS348" s="146"/>
    </row>
    <row r="349" spans="1:45" s="222" customFormat="1" ht="14.4" x14ac:dyDescent="0.3">
      <c r="A349" s="146"/>
      <c r="B349" s="296">
        <v>22646036</v>
      </c>
      <c r="C349" s="297" t="s">
        <v>2220</v>
      </c>
      <c r="D349" s="146"/>
      <c r="E349" s="298" t="s">
        <v>1742</v>
      </c>
      <c r="F349" s="146" t="s">
        <v>2366</v>
      </c>
      <c r="G349" s="146" t="s">
        <v>2367</v>
      </c>
      <c r="H349" s="146"/>
      <c r="I349" s="146"/>
      <c r="J349" s="146"/>
      <c r="K349" s="146"/>
      <c r="L349" s="146"/>
      <c r="M349" s="146"/>
      <c r="N349" s="146"/>
      <c r="O349" s="146"/>
      <c r="P349" s="288">
        <f t="shared" si="17"/>
        <v>0</v>
      </c>
      <c r="Q349" s="146"/>
      <c r="R349" s="146"/>
      <c r="S349" s="146"/>
      <c r="T349" s="146"/>
      <c r="U349" s="146"/>
      <c r="V349" s="146"/>
      <c r="W349" s="146">
        <v>1</v>
      </c>
      <c r="X349" s="304">
        <v>43328</v>
      </c>
      <c r="Y349" s="273">
        <f t="shared" si="18"/>
        <v>1</v>
      </c>
      <c r="Z349" s="146"/>
      <c r="AA349" s="146"/>
      <c r="AB349" s="146"/>
      <c r="AC349" s="146"/>
      <c r="AD349" s="146"/>
      <c r="AE349" s="146"/>
      <c r="AF349" s="146"/>
      <c r="AG349" s="146"/>
      <c r="AH349" s="273">
        <f t="shared" si="16"/>
        <v>0</v>
      </c>
      <c r="AI349" s="146"/>
      <c r="AJ349" s="146" t="s">
        <v>2371</v>
      </c>
      <c r="AK349" s="146"/>
      <c r="AL349" s="146"/>
      <c r="AM349" s="146"/>
      <c r="AN349" s="146"/>
      <c r="AO349" s="146"/>
      <c r="AP349" s="146"/>
      <c r="AQ349" s="146"/>
      <c r="AR349" s="146"/>
      <c r="AS349" s="146"/>
    </row>
    <row r="350" spans="1:45" s="222" customFormat="1" ht="14.4" x14ac:dyDescent="0.3">
      <c r="A350" s="146"/>
      <c r="B350" s="296">
        <v>22646037</v>
      </c>
      <c r="C350" s="297" t="s">
        <v>2221</v>
      </c>
      <c r="D350" s="146"/>
      <c r="E350" s="298" t="s">
        <v>1743</v>
      </c>
      <c r="F350" s="146" t="s">
        <v>2366</v>
      </c>
      <c r="G350" s="146" t="s">
        <v>2367</v>
      </c>
      <c r="H350" s="146"/>
      <c r="I350" s="146"/>
      <c r="J350" s="146"/>
      <c r="K350" s="146"/>
      <c r="L350" s="146"/>
      <c r="M350" s="146"/>
      <c r="N350" s="146"/>
      <c r="O350" s="146"/>
      <c r="P350" s="288">
        <f t="shared" si="17"/>
        <v>0</v>
      </c>
      <c r="Q350" s="146"/>
      <c r="R350" s="146"/>
      <c r="S350" s="146"/>
      <c r="T350" s="146"/>
      <c r="U350" s="146"/>
      <c r="V350" s="146"/>
      <c r="W350" s="146">
        <v>1</v>
      </c>
      <c r="X350" s="304">
        <v>43328</v>
      </c>
      <c r="Y350" s="273">
        <f t="shared" si="18"/>
        <v>1</v>
      </c>
      <c r="Z350" s="146"/>
      <c r="AA350" s="146"/>
      <c r="AB350" s="146"/>
      <c r="AC350" s="146"/>
      <c r="AD350" s="146"/>
      <c r="AE350" s="146"/>
      <c r="AF350" s="146"/>
      <c r="AG350" s="146"/>
      <c r="AH350" s="273">
        <f t="shared" si="16"/>
        <v>0</v>
      </c>
      <c r="AI350" s="146"/>
      <c r="AJ350" s="146" t="s">
        <v>2371</v>
      </c>
      <c r="AK350" s="146"/>
      <c r="AL350" s="146"/>
      <c r="AM350" s="146"/>
      <c r="AN350" s="146"/>
      <c r="AO350" s="146"/>
      <c r="AP350" s="146"/>
      <c r="AQ350" s="146"/>
      <c r="AR350" s="146"/>
      <c r="AS350" s="146"/>
    </row>
    <row r="351" spans="1:45" s="222" customFormat="1" ht="14.4" x14ac:dyDescent="0.3">
      <c r="A351" s="146"/>
      <c r="B351" s="296">
        <v>22646038</v>
      </c>
      <c r="C351" s="297" t="s">
        <v>2222</v>
      </c>
      <c r="D351" s="146"/>
      <c r="E351" s="298" t="s">
        <v>1744</v>
      </c>
      <c r="F351" s="146" t="s">
        <v>2366</v>
      </c>
      <c r="G351" s="146" t="s">
        <v>2367</v>
      </c>
      <c r="H351" s="146"/>
      <c r="I351" s="146"/>
      <c r="J351" s="146"/>
      <c r="K351" s="146"/>
      <c r="L351" s="146"/>
      <c r="M351" s="146"/>
      <c r="N351" s="146"/>
      <c r="O351" s="146"/>
      <c r="P351" s="288">
        <f t="shared" si="17"/>
        <v>0</v>
      </c>
      <c r="Q351" s="146"/>
      <c r="R351" s="146"/>
      <c r="S351" s="146"/>
      <c r="T351" s="146"/>
      <c r="U351" s="146"/>
      <c r="V351" s="146"/>
      <c r="W351" s="146">
        <v>1</v>
      </c>
      <c r="X351" s="304">
        <v>43361</v>
      </c>
      <c r="Y351" s="273">
        <f t="shared" si="18"/>
        <v>1</v>
      </c>
      <c r="Z351" s="146"/>
      <c r="AA351" s="146"/>
      <c r="AB351" s="146"/>
      <c r="AC351" s="146"/>
      <c r="AD351" s="146"/>
      <c r="AE351" s="146"/>
      <c r="AF351" s="146"/>
      <c r="AG351" s="146"/>
      <c r="AH351" s="273">
        <f t="shared" si="16"/>
        <v>0</v>
      </c>
      <c r="AI351" s="146"/>
      <c r="AJ351" s="146" t="s">
        <v>2371</v>
      </c>
      <c r="AK351" s="146"/>
      <c r="AL351" s="146"/>
      <c r="AM351" s="146"/>
      <c r="AN351" s="146"/>
      <c r="AO351" s="146"/>
      <c r="AP351" s="146"/>
      <c r="AQ351" s="146"/>
      <c r="AR351" s="146"/>
      <c r="AS351" s="146"/>
    </row>
    <row r="352" spans="1:45" s="222" customFormat="1" ht="14.4" x14ac:dyDescent="0.3">
      <c r="A352" s="146"/>
      <c r="B352" s="296">
        <v>22646039</v>
      </c>
      <c r="C352" s="297" t="s">
        <v>2223</v>
      </c>
      <c r="D352" s="146"/>
      <c r="E352" s="298" t="s">
        <v>1745</v>
      </c>
      <c r="F352" s="146" t="s">
        <v>2366</v>
      </c>
      <c r="G352" s="146" t="s">
        <v>2367</v>
      </c>
      <c r="H352" s="146"/>
      <c r="I352" s="146"/>
      <c r="J352" s="146"/>
      <c r="K352" s="146"/>
      <c r="L352" s="146"/>
      <c r="M352" s="146"/>
      <c r="N352" s="146"/>
      <c r="O352" s="146"/>
      <c r="P352" s="288">
        <f t="shared" si="17"/>
        <v>0</v>
      </c>
      <c r="Q352" s="146"/>
      <c r="R352" s="146"/>
      <c r="S352" s="146"/>
      <c r="T352" s="146"/>
      <c r="U352" s="146"/>
      <c r="V352" s="146"/>
      <c r="W352" s="146">
        <v>1</v>
      </c>
      <c r="X352" s="304">
        <v>43328</v>
      </c>
      <c r="Y352" s="273">
        <f t="shared" si="18"/>
        <v>1</v>
      </c>
      <c r="Z352" s="146"/>
      <c r="AA352" s="146"/>
      <c r="AB352" s="146"/>
      <c r="AC352" s="146"/>
      <c r="AD352" s="146"/>
      <c r="AE352" s="146"/>
      <c r="AF352" s="146"/>
      <c r="AG352" s="146"/>
      <c r="AH352" s="273">
        <f t="shared" si="16"/>
        <v>0</v>
      </c>
      <c r="AI352" s="146"/>
      <c r="AJ352" s="146" t="s">
        <v>2371</v>
      </c>
      <c r="AK352" s="146"/>
      <c r="AL352" s="146"/>
      <c r="AM352" s="146"/>
      <c r="AN352" s="146"/>
      <c r="AO352" s="146"/>
      <c r="AP352" s="146"/>
      <c r="AQ352" s="146"/>
      <c r="AR352" s="146"/>
      <c r="AS352" s="146"/>
    </row>
    <row r="353" spans="1:45" s="222" customFormat="1" ht="14.4" x14ac:dyDescent="0.3">
      <c r="A353" s="146"/>
      <c r="B353" s="296">
        <v>22647040</v>
      </c>
      <c r="C353" s="297" t="s">
        <v>2224</v>
      </c>
      <c r="D353" s="146"/>
      <c r="E353" s="298" t="s">
        <v>1746</v>
      </c>
      <c r="F353" s="146" t="s">
        <v>2366</v>
      </c>
      <c r="G353" s="146" t="s">
        <v>2367</v>
      </c>
      <c r="H353" s="146"/>
      <c r="I353" s="146"/>
      <c r="J353" s="146"/>
      <c r="K353" s="146"/>
      <c r="L353" s="146"/>
      <c r="M353" s="146"/>
      <c r="N353" s="146"/>
      <c r="O353" s="146"/>
      <c r="P353" s="288">
        <f t="shared" si="17"/>
        <v>0</v>
      </c>
      <c r="Q353" s="146"/>
      <c r="R353" s="146"/>
      <c r="S353" s="146"/>
      <c r="T353" s="146"/>
      <c r="U353" s="146"/>
      <c r="V353" s="146"/>
      <c r="W353" s="146">
        <v>1</v>
      </c>
      <c r="X353" s="304">
        <v>43300</v>
      </c>
      <c r="Y353" s="273">
        <f t="shared" si="18"/>
        <v>1</v>
      </c>
      <c r="Z353" s="146"/>
      <c r="AA353" s="146"/>
      <c r="AB353" s="146"/>
      <c r="AC353" s="146"/>
      <c r="AD353" s="146"/>
      <c r="AE353" s="146"/>
      <c r="AF353" s="146"/>
      <c r="AG353" s="146"/>
      <c r="AH353" s="273">
        <f t="shared" ref="AH353:AH416" si="19">SUM(Z353:AF353)</f>
        <v>0</v>
      </c>
      <c r="AI353" s="146"/>
      <c r="AJ353" s="146" t="s">
        <v>2371</v>
      </c>
      <c r="AK353" s="146"/>
      <c r="AL353" s="146"/>
      <c r="AM353" s="146"/>
      <c r="AN353" s="146"/>
      <c r="AO353" s="146"/>
      <c r="AP353" s="146"/>
      <c r="AQ353" s="146"/>
      <c r="AR353" s="146"/>
      <c r="AS353" s="146"/>
    </row>
    <row r="354" spans="1:45" s="222" customFormat="1" ht="14.4" x14ac:dyDescent="0.3">
      <c r="A354" s="146"/>
      <c r="B354" s="296">
        <v>22647039</v>
      </c>
      <c r="C354" s="297" t="s">
        <v>2225</v>
      </c>
      <c r="D354" s="146"/>
      <c r="E354" s="298" t="s">
        <v>1747</v>
      </c>
      <c r="F354" s="146" t="s">
        <v>2366</v>
      </c>
      <c r="G354" s="146" t="s">
        <v>2367</v>
      </c>
      <c r="H354" s="146"/>
      <c r="I354" s="146"/>
      <c r="J354" s="146"/>
      <c r="K354" s="146"/>
      <c r="L354" s="146"/>
      <c r="M354" s="146"/>
      <c r="N354" s="146"/>
      <c r="O354" s="146"/>
      <c r="P354" s="288">
        <f t="shared" si="17"/>
        <v>0</v>
      </c>
      <c r="Q354" s="146"/>
      <c r="R354" s="146"/>
      <c r="S354" s="146"/>
      <c r="T354" s="146"/>
      <c r="U354" s="146"/>
      <c r="V354" s="146"/>
      <c r="W354" s="146">
        <v>1</v>
      </c>
      <c r="X354" s="304">
        <v>43300</v>
      </c>
      <c r="Y354" s="273">
        <f t="shared" si="18"/>
        <v>1</v>
      </c>
      <c r="Z354" s="146"/>
      <c r="AA354" s="146"/>
      <c r="AB354" s="146"/>
      <c r="AC354" s="146"/>
      <c r="AD354" s="146"/>
      <c r="AE354" s="146"/>
      <c r="AF354" s="146"/>
      <c r="AG354" s="146"/>
      <c r="AH354" s="273">
        <f t="shared" si="19"/>
        <v>0</v>
      </c>
      <c r="AI354" s="146"/>
      <c r="AJ354" s="146" t="s">
        <v>2371</v>
      </c>
      <c r="AK354" s="146"/>
      <c r="AL354" s="146"/>
      <c r="AM354" s="146"/>
      <c r="AN354" s="146"/>
      <c r="AO354" s="146"/>
      <c r="AP354" s="146"/>
      <c r="AQ354" s="146"/>
      <c r="AR354" s="146"/>
      <c r="AS354" s="146"/>
    </row>
    <row r="355" spans="1:45" s="222" customFormat="1" ht="14.4" x14ac:dyDescent="0.3">
      <c r="A355" s="146"/>
      <c r="B355" s="296">
        <v>22648027</v>
      </c>
      <c r="C355" s="297" t="s">
        <v>2226</v>
      </c>
      <c r="D355" s="146"/>
      <c r="E355" s="298" t="s">
        <v>1748</v>
      </c>
      <c r="F355" s="146" t="s">
        <v>2366</v>
      </c>
      <c r="G355" s="146" t="s">
        <v>2367</v>
      </c>
      <c r="H355" s="146"/>
      <c r="I355" s="146"/>
      <c r="J355" s="146"/>
      <c r="K355" s="146"/>
      <c r="L355" s="146"/>
      <c r="M355" s="146"/>
      <c r="N355" s="146"/>
      <c r="O355" s="146"/>
      <c r="P355" s="288">
        <f t="shared" si="17"/>
        <v>0</v>
      </c>
      <c r="Q355" s="146"/>
      <c r="R355" s="146"/>
      <c r="S355" s="146"/>
      <c r="T355" s="146"/>
      <c r="U355" s="146"/>
      <c r="V355" s="146"/>
      <c r="W355" s="146">
        <v>1</v>
      </c>
      <c r="X355" s="304">
        <v>43297</v>
      </c>
      <c r="Y355" s="273">
        <f t="shared" si="18"/>
        <v>1</v>
      </c>
      <c r="Z355" s="146"/>
      <c r="AA355" s="146"/>
      <c r="AB355" s="146"/>
      <c r="AC355" s="146"/>
      <c r="AD355" s="146"/>
      <c r="AE355" s="146"/>
      <c r="AF355" s="146"/>
      <c r="AG355" s="146"/>
      <c r="AH355" s="273">
        <f t="shared" si="19"/>
        <v>0</v>
      </c>
      <c r="AI355" s="146"/>
      <c r="AJ355" s="146" t="s">
        <v>2371</v>
      </c>
      <c r="AK355" s="146"/>
      <c r="AL355" s="146"/>
      <c r="AM355" s="146"/>
      <c r="AN355" s="146"/>
      <c r="AO355" s="146"/>
      <c r="AP355" s="146"/>
      <c r="AQ355" s="146"/>
      <c r="AR355" s="146"/>
      <c r="AS355" s="146"/>
    </row>
    <row r="356" spans="1:45" s="222" customFormat="1" ht="14.4" x14ac:dyDescent="0.3">
      <c r="A356" s="146"/>
      <c r="B356" s="296">
        <v>22648028</v>
      </c>
      <c r="C356" s="297" t="s">
        <v>2227</v>
      </c>
      <c r="D356" s="146"/>
      <c r="E356" s="298" t="s">
        <v>1749</v>
      </c>
      <c r="F356" s="146" t="s">
        <v>2366</v>
      </c>
      <c r="G356" s="146" t="s">
        <v>2367</v>
      </c>
      <c r="H356" s="146"/>
      <c r="I356" s="146"/>
      <c r="J356" s="146"/>
      <c r="K356" s="146"/>
      <c r="L356" s="146"/>
      <c r="M356" s="146"/>
      <c r="N356" s="146"/>
      <c r="O356" s="146"/>
      <c r="P356" s="288">
        <f t="shared" si="17"/>
        <v>0</v>
      </c>
      <c r="Q356" s="146"/>
      <c r="R356" s="146"/>
      <c r="S356" s="146"/>
      <c r="T356" s="146"/>
      <c r="U356" s="146"/>
      <c r="V356" s="146"/>
      <c r="W356" s="146">
        <v>1</v>
      </c>
      <c r="X356" s="304">
        <v>43297</v>
      </c>
      <c r="Y356" s="273">
        <f t="shared" si="18"/>
        <v>1</v>
      </c>
      <c r="Z356" s="146"/>
      <c r="AA356" s="146"/>
      <c r="AB356" s="146"/>
      <c r="AC356" s="146"/>
      <c r="AD356" s="146"/>
      <c r="AE356" s="146"/>
      <c r="AF356" s="146"/>
      <c r="AG356" s="146"/>
      <c r="AH356" s="273">
        <f t="shared" si="19"/>
        <v>0</v>
      </c>
      <c r="AI356" s="146"/>
      <c r="AJ356" s="146" t="s">
        <v>2371</v>
      </c>
      <c r="AK356" s="146"/>
      <c r="AL356" s="146"/>
      <c r="AM356" s="146"/>
      <c r="AN356" s="146"/>
      <c r="AO356" s="146"/>
      <c r="AP356" s="146"/>
      <c r="AQ356" s="146"/>
      <c r="AR356" s="146"/>
      <c r="AS356" s="146"/>
    </row>
    <row r="357" spans="1:45" s="222" customFormat="1" ht="14.4" x14ac:dyDescent="0.3">
      <c r="A357" s="146"/>
      <c r="B357" s="296">
        <v>22648029</v>
      </c>
      <c r="C357" s="297" t="s">
        <v>2228</v>
      </c>
      <c r="D357" s="146"/>
      <c r="E357" s="298" t="s">
        <v>1750</v>
      </c>
      <c r="F357" s="146" t="s">
        <v>2366</v>
      </c>
      <c r="G357" s="146" t="s">
        <v>2367</v>
      </c>
      <c r="H357" s="146"/>
      <c r="I357" s="146"/>
      <c r="J357" s="146"/>
      <c r="K357" s="146"/>
      <c r="L357" s="146"/>
      <c r="M357" s="146"/>
      <c r="N357" s="146"/>
      <c r="O357" s="146"/>
      <c r="P357" s="288">
        <f t="shared" si="17"/>
        <v>0</v>
      </c>
      <c r="Q357" s="146"/>
      <c r="R357" s="146"/>
      <c r="S357" s="146"/>
      <c r="T357" s="146"/>
      <c r="U357" s="146"/>
      <c r="V357" s="146"/>
      <c r="W357" s="146">
        <v>1</v>
      </c>
      <c r="X357" s="304">
        <v>43297</v>
      </c>
      <c r="Y357" s="273">
        <f t="shared" si="18"/>
        <v>1</v>
      </c>
      <c r="Z357" s="146"/>
      <c r="AA357" s="146"/>
      <c r="AB357" s="146"/>
      <c r="AC357" s="146"/>
      <c r="AD357" s="146"/>
      <c r="AE357" s="146"/>
      <c r="AF357" s="146"/>
      <c r="AG357" s="146"/>
      <c r="AH357" s="273">
        <f t="shared" si="19"/>
        <v>0</v>
      </c>
      <c r="AI357" s="146"/>
      <c r="AJ357" s="146" t="s">
        <v>2371</v>
      </c>
      <c r="AK357" s="146"/>
      <c r="AL357" s="146"/>
      <c r="AM357" s="146"/>
      <c r="AN357" s="146"/>
      <c r="AO357" s="146"/>
      <c r="AP357" s="146"/>
      <c r="AQ357" s="146"/>
      <c r="AR357" s="146"/>
      <c r="AS357" s="146"/>
    </row>
    <row r="358" spans="1:45" s="222" customFormat="1" ht="14.4" x14ac:dyDescent="0.3">
      <c r="A358" s="146"/>
      <c r="B358" s="296">
        <v>22639027</v>
      </c>
      <c r="C358" s="297" t="s">
        <v>2229</v>
      </c>
      <c r="D358" s="146"/>
      <c r="E358" s="298" t="s">
        <v>1751</v>
      </c>
      <c r="F358" s="146" t="s">
        <v>2366</v>
      </c>
      <c r="G358" s="146" t="s">
        <v>2367</v>
      </c>
      <c r="H358" s="146"/>
      <c r="I358" s="146"/>
      <c r="J358" s="146"/>
      <c r="K358" s="146"/>
      <c r="L358" s="146"/>
      <c r="M358" s="146"/>
      <c r="N358" s="146"/>
      <c r="O358" s="146"/>
      <c r="P358" s="288">
        <f t="shared" si="17"/>
        <v>0</v>
      </c>
      <c r="Q358" s="146"/>
      <c r="R358" s="146"/>
      <c r="S358" s="146"/>
      <c r="T358" s="146"/>
      <c r="U358" s="146"/>
      <c r="V358" s="146"/>
      <c r="W358" s="146">
        <v>1</v>
      </c>
      <c r="X358" s="304">
        <v>43300</v>
      </c>
      <c r="Y358" s="273">
        <f t="shared" si="18"/>
        <v>1</v>
      </c>
      <c r="Z358" s="146"/>
      <c r="AA358" s="146"/>
      <c r="AB358" s="146"/>
      <c r="AC358" s="146"/>
      <c r="AD358" s="146"/>
      <c r="AE358" s="146"/>
      <c r="AF358" s="146"/>
      <c r="AG358" s="146"/>
      <c r="AH358" s="273">
        <f t="shared" si="19"/>
        <v>0</v>
      </c>
      <c r="AI358" s="146"/>
      <c r="AJ358" s="146" t="s">
        <v>2371</v>
      </c>
      <c r="AK358" s="146"/>
      <c r="AL358" s="146"/>
      <c r="AM358" s="146"/>
      <c r="AN358" s="146"/>
      <c r="AO358" s="146"/>
      <c r="AP358" s="146"/>
      <c r="AQ358" s="146"/>
      <c r="AR358" s="146"/>
      <c r="AS358" s="146"/>
    </row>
    <row r="359" spans="1:45" s="222" customFormat="1" ht="14.4" x14ac:dyDescent="0.3">
      <c r="A359" s="146"/>
      <c r="B359" s="296">
        <v>22639029</v>
      </c>
      <c r="C359" s="297" t="s">
        <v>2230</v>
      </c>
      <c r="D359" s="146"/>
      <c r="E359" s="298" t="s">
        <v>1752</v>
      </c>
      <c r="F359" s="146" t="s">
        <v>2366</v>
      </c>
      <c r="G359" s="146" t="s">
        <v>2367</v>
      </c>
      <c r="H359" s="146"/>
      <c r="I359" s="146"/>
      <c r="J359" s="146"/>
      <c r="K359" s="146"/>
      <c r="L359" s="146"/>
      <c r="M359" s="146"/>
      <c r="N359" s="146"/>
      <c r="O359" s="146"/>
      <c r="P359" s="288">
        <f t="shared" si="17"/>
        <v>0</v>
      </c>
      <c r="Q359" s="146"/>
      <c r="R359" s="146"/>
      <c r="S359" s="146"/>
      <c r="T359" s="146"/>
      <c r="U359" s="146"/>
      <c r="V359" s="146"/>
      <c r="W359" s="146">
        <v>1</v>
      </c>
      <c r="X359" s="304">
        <v>43300</v>
      </c>
      <c r="Y359" s="273">
        <f t="shared" si="18"/>
        <v>1</v>
      </c>
      <c r="Z359" s="146"/>
      <c r="AA359" s="146"/>
      <c r="AB359" s="146"/>
      <c r="AC359" s="146"/>
      <c r="AD359" s="146"/>
      <c r="AE359" s="146"/>
      <c r="AF359" s="146"/>
      <c r="AG359" s="146"/>
      <c r="AH359" s="273">
        <f t="shared" si="19"/>
        <v>0</v>
      </c>
      <c r="AI359" s="146"/>
      <c r="AJ359" s="146" t="s">
        <v>2371</v>
      </c>
      <c r="AK359" s="146"/>
      <c r="AL359" s="146"/>
      <c r="AM359" s="146"/>
      <c r="AN359" s="146"/>
      <c r="AO359" s="146"/>
      <c r="AP359" s="146"/>
      <c r="AQ359" s="146"/>
      <c r="AR359" s="146"/>
      <c r="AS359" s="146"/>
    </row>
    <row r="360" spans="1:45" s="222" customFormat="1" ht="14.4" x14ac:dyDescent="0.3">
      <c r="A360" s="146"/>
      <c r="B360" s="296">
        <v>22645010</v>
      </c>
      <c r="C360" s="297" t="s">
        <v>2231</v>
      </c>
      <c r="D360" s="146"/>
      <c r="E360" s="298" t="s">
        <v>1753</v>
      </c>
      <c r="F360" s="146" t="s">
        <v>2366</v>
      </c>
      <c r="G360" s="146" t="s">
        <v>2367</v>
      </c>
      <c r="H360" s="146"/>
      <c r="I360" s="146"/>
      <c r="J360" s="146"/>
      <c r="K360" s="146"/>
      <c r="L360" s="146"/>
      <c r="M360" s="146"/>
      <c r="N360" s="146"/>
      <c r="O360" s="146"/>
      <c r="P360" s="288">
        <f t="shared" si="17"/>
        <v>0</v>
      </c>
      <c r="Q360" s="146"/>
      <c r="R360" s="146"/>
      <c r="S360" s="146"/>
      <c r="T360" s="146"/>
      <c r="U360" s="146"/>
      <c r="V360" s="146"/>
      <c r="W360" s="146">
        <v>1</v>
      </c>
      <c r="X360" s="304">
        <v>43305</v>
      </c>
      <c r="Y360" s="273">
        <f t="shared" si="18"/>
        <v>1</v>
      </c>
      <c r="Z360" s="146"/>
      <c r="AA360" s="146"/>
      <c r="AB360" s="146"/>
      <c r="AC360" s="146"/>
      <c r="AD360" s="146"/>
      <c r="AE360" s="146"/>
      <c r="AF360" s="146"/>
      <c r="AG360" s="146"/>
      <c r="AH360" s="273">
        <f t="shared" si="19"/>
        <v>0</v>
      </c>
      <c r="AI360" s="146"/>
      <c r="AJ360" s="146" t="s">
        <v>2371</v>
      </c>
      <c r="AK360" s="146"/>
      <c r="AL360" s="146"/>
      <c r="AM360" s="146"/>
      <c r="AN360" s="146"/>
      <c r="AO360" s="146"/>
      <c r="AP360" s="146"/>
      <c r="AQ360" s="146"/>
      <c r="AR360" s="146"/>
      <c r="AS360" s="146"/>
    </row>
    <row r="361" spans="1:45" s="222" customFormat="1" ht="14.4" x14ac:dyDescent="0.3">
      <c r="A361" s="146"/>
      <c r="B361" s="296">
        <v>22645013</v>
      </c>
      <c r="C361" s="297" t="s">
        <v>2232</v>
      </c>
      <c r="D361" s="146"/>
      <c r="E361" s="298" t="s">
        <v>1754</v>
      </c>
      <c r="F361" s="146" t="s">
        <v>2366</v>
      </c>
      <c r="G361" s="146" t="s">
        <v>2367</v>
      </c>
      <c r="H361" s="146"/>
      <c r="I361" s="146"/>
      <c r="J361" s="146"/>
      <c r="K361" s="146"/>
      <c r="L361" s="146"/>
      <c r="M361" s="146"/>
      <c r="N361" s="146"/>
      <c r="O361" s="146"/>
      <c r="P361" s="288">
        <f t="shared" si="17"/>
        <v>0</v>
      </c>
      <c r="Q361" s="146"/>
      <c r="R361" s="146"/>
      <c r="S361" s="146"/>
      <c r="T361" s="146"/>
      <c r="U361" s="146"/>
      <c r="V361" s="146"/>
      <c r="W361" s="146">
        <v>1</v>
      </c>
      <c r="X361" s="304">
        <v>43305</v>
      </c>
      <c r="Y361" s="273">
        <f t="shared" si="18"/>
        <v>1</v>
      </c>
      <c r="Z361" s="146"/>
      <c r="AA361" s="146"/>
      <c r="AB361" s="146"/>
      <c r="AC361" s="146"/>
      <c r="AD361" s="146"/>
      <c r="AE361" s="146"/>
      <c r="AF361" s="146"/>
      <c r="AG361" s="146"/>
      <c r="AH361" s="273">
        <f t="shared" si="19"/>
        <v>0</v>
      </c>
      <c r="AI361" s="146"/>
      <c r="AJ361" s="146" t="s">
        <v>2371</v>
      </c>
      <c r="AK361" s="146"/>
      <c r="AL361" s="146"/>
      <c r="AM361" s="146"/>
      <c r="AN361" s="146"/>
      <c r="AO361" s="146"/>
      <c r="AP361" s="146"/>
      <c r="AQ361" s="146"/>
      <c r="AR361" s="146"/>
      <c r="AS361" s="146"/>
    </row>
    <row r="362" spans="1:45" s="222" customFormat="1" ht="14.4" x14ac:dyDescent="0.3">
      <c r="A362" s="146"/>
      <c r="B362" s="296">
        <v>22648030</v>
      </c>
      <c r="C362" s="297" t="s">
        <v>2233</v>
      </c>
      <c r="D362" s="146"/>
      <c r="E362" s="298" t="s">
        <v>1755</v>
      </c>
      <c r="F362" s="146" t="s">
        <v>2366</v>
      </c>
      <c r="G362" s="146" t="s">
        <v>2367</v>
      </c>
      <c r="H362" s="146"/>
      <c r="I362" s="146"/>
      <c r="J362" s="146"/>
      <c r="K362" s="146"/>
      <c r="L362" s="146"/>
      <c r="M362" s="146"/>
      <c r="N362" s="146"/>
      <c r="O362" s="146"/>
      <c r="P362" s="288">
        <f t="shared" si="17"/>
        <v>0</v>
      </c>
      <c r="Q362" s="146"/>
      <c r="R362" s="146"/>
      <c r="S362" s="146"/>
      <c r="T362" s="146"/>
      <c r="U362" s="146"/>
      <c r="V362" s="146"/>
      <c r="W362" s="146">
        <v>1</v>
      </c>
      <c r="X362" s="304">
        <v>43305</v>
      </c>
      <c r="Y362" s="273">
        <f t="shared" si="18"/>
        <v>1</v>
      </c>
      <c r="Z362" s="146"/>
      <c r="AA362" s="146"/>
      <c r="AB362" s="146"/>
      <c r="AC362" s="146"/>
      <c r="AD362" s="146"/>
      <c r="AE362" s="146"/>
      <c r="AF362" s="146"/>
      <c r="AG362" s="146"/>
      <c r="AH362" s="273">
        <f t="shared" si="19"/>
        <v>0</v>
      </c>
      <c r="AI362" s="146"/>
      <c r="AJ362" s="146" t="s">
        <v>2371</v>
      </c>
      <c r="AK362" s="146"/>
      <c r="AL362" s="146"/>
      <c r="AM362" s="146"/>
      <c r="AN362" s="146"/>
      <c r="AO362" s="146"/>
      <c r="AP362" s="146"/>
      <c r="AQ362" s="146"/>
      <c r="AR362" s="146"/>
      <c r="AS362" s="146"/>
    </row>
    <row r="363" spans="1:45" s="222" customFormat="1" ht="14.4" x14ac:dyDescent="0.3">
      <c r="A363" s="146"/>
      <c r="B363" s="296">
        <v>22648031</v>
      </c>
      <c r="C363" s="297" t="s">
        <v>2234</v>
      </c>
      <c r="D363" s="146"/>
      <c r="E363" s="298" t="s">
        <v>1756</v>
      </c>
      <c r="F363" s="146" t="s">
        <v>2366</v>
      </c>
      <c r="G363" s="146" t="s">
        <v>2367</v>
      </c>
      <c r="H363" s="146"/>
      <c r="I363" s="146"/>
      <c r="J363" s="146"/>
      <c r="K363" s="146"/>
      <c r="L363" s="146"/>
      <c r="M363" s="146"/>
      <c r="N363" s="146"/>
      <c r="O363" s="146"/>
      <c r="P363" s="288">
        <f t="shared" si="17"/>
        <v>0</v>
      </c>
      <c r="Q363" s="146"/>
      <c r="R363" s="146"/>
      <c r="S363" s="146"/>
      <c r="T363" s="146"/>
      <c r="U363" s="146"/>
      <c r="V363" s="146"/>
      <c r="W363" s="146">
        <v>1</v>
      </c>
      <c r="X363" s="304">
        <v>43305</v>
      </c>
      <c r="Y363" s="273">
        <f t="shared" si="18"/>
        <v>1</v>
      </c>
      <c r="Z363" s="146"/>
      <c r="AA363" s="146"/>
      <c r="AB363" s="146"/>
      <c r="AC363" s="146"/>
      <c r="AD363" s="146"/>
      <c r="AE363" s="146"/>
      <c r="AF363" s="146"/>
      <c r="AG363" s="146"/>
      <c r="AH363" s="273">
        <f t="shared" si="19"/>
        <v>0</v>
      </c>
      <c r="AI363" s="146"/>
      <c r="AJ363" s="146" t="s">
        <v>2371</v>
      </c>
      <c r="AK363" s="146"/>
      <c r="AL363" s="146"/>
      <c r="AM363" s="146"/>
      <c r="AN363" s="146"/>
      <c r="AO363" s="146"/>
      <c r="AP363" s="146"/>
      <c r="AQ363" s="146"/>
      <c r="AR363" s="146"/>
      <c r="AS363" s="146"/>
    </row>
    <row r="364" spans="1:45" s="222" customFormat="1" ht="14.4" x14ac:dyDescent="0.3">
      <c r="A364" s="146"/>
      <c r="B364" s="296">
        <v>22647041</v>
      </c>
      <c r="C364" s="297" t="s">
        <v>2235</v>
      </c>
      <c r="D364" s="146"/>
      <c r="E364" s="298" t="s">
        <v>1757</v>
      </c>
      <c r="F364" s="146" t="s">
        <v>2366</v>
      </c>
      <c r="G364" s="146" t="s">
        <v>2367</v>
      </c>
      <c r="H364" s="146"/>
      <c r="I364" s="146"/>
      <c r="J364" s="146"/>
      <c r="K364" s="146"/>
      <c r="L364" s="146"/>
      <c r="M364" s="146"/>
      <c r="N364" s="146"/>
      <c r="O364" s="146"/>
      <c r="P364" s="288">
        <f t="shared" si="17"/>
        <v>0</v>
      </c>
      <c r="Q364" s="146"/>
      <c r="R364" s="146"/>
      <c r="S364" s="146"/>
      <c r="T364" s="146"/>
      <c r="U364" s="146"/>
      <c r="V364" s="146"/>
      <c r="W364" s="146">
        <v>1</v>
      </c>
      <c r="X364" s="304">
        <v>43307</v>
      </c>
      <c r="Y364" s="273">
        <f t="shared" si="18"/>
        <v>1</v>
      </c>
      <c r="Z364" s="146"/>
      <c r="AA364" s="146"/>
      <c r="AB364" s="146"/>
      <c r="AC364" s="146"/>
      <c r="AD364" s="146"/>
      <c r="AE364" s="146"/>
      <c r="AF364" s="146"/>
      <c r="AG364" s="146"/>
      <c r="AH364" s="273">
        <f t="shared" si="19"/>
        <v>0</v>
      </c>
      <c r="AI364" s="146"/>
      <c r="AJ364" s="146" t="s">
        <v>2371</v>
      </c>
      <c r="AK364" s="146"/>
      <c r="AL364" s="146"/>
      <c r="AM364" s="146"/>
      <c r="AN364" s="146"/>
      <c r="AO364" s="146"/>
      <c r="AP364" s="146"/>
      <c r="AQ364" s="146"/>
      <c r="AR364" s="146"/>
      <c r="AS364" s="146"/>
    </row>
    <row r="365" spans="1:45" s="222" customFormat="1" ht="14.4" x14ac:dyDescent="0.3">
      <c r="A365" s="146"/>
      <c r="B365" s="296">
        <v>22647042</v>
      </c>
      <c r="C365" s="297" t="s">
        <v>2236</v>
      </c>
      <c r="D365" s="146"/>
      <c r="E365" s="298" t="s">
        <v>1758</v>
      </c>
      <c r="F365" s="146" t="s">
        <v>2366</v>
      </c>
      <c r="G365" s="146" t="s">
        <v>2367</v>
      </c>
      <c r="H365" s="146"/>
      <c r="I365" s="146"/>
      <c r="J365" s="146"/>
      <c r="K365" s="146"/>
      <c r="L365" s="146"/>
      <c r="M365" s="146"/>
      <c r="N365" s="146"/>
      <c r="O365" s="146"/>
      <c r="P365" s="288">
        <f t="shared" si="17"/>
        <v>0</v>
      </c>
      <c r="Q365" s="146"/>
      <c r="R365" s="146"/>
      <c r="S365" s="146"/>
      <c r="T365" s="146"/>
      <c r="U365" s="146"/>
      <c r="V365" s="146"/>
      <c r="W365" s="146">
        <v>1</v>
      </c>
      <c r="X365" s="304">
        <v>43307</v>
      </c>
      <c r="Y365" s="273">
        <f t="shared" si="18"/>
        <v>1</v>
      </c>
      <c r="Z365" s="146"/>
      <c r="AA365" s="146"/>
      <c r="AB365" s="146"/>
      <c r="AC365" s="146"/>
      <c r="AD365" s="146"/>
      <c r="AE365" s="146"/>
      <c r="AF365" s="146"/>
      <c r="AG365" s="146"/>
      <c r="AH365" s="273">
        <f t="shared" si="19"/>
        <v>0</v>
      </c>
      <c r="AI365" s="146"/>
      <c r="AJ365" s="146" t="s">
        <v>2371</v>
      </c>
      <c r="AK365" s="146"/>
      <c r="AL365" s="146"/>
      <c r="AM365" s="146"/>
      <c r="AN365" s="146"/>
      <c r="AO365" s="146"/>
      <c r="AP365" s="146"/>
      <c r="AQ365" s="146"/>
      <c r="AR365" s="146"/>
      <c r="AS365" s="146"/>
    </row>
    <row r="366" spans="1:45" s="222" customFormat="1" ht="14.4" x14ac:dyDescent="0.3">
      <c r="A366" s="146"/>
      <c r="B366" s="296">
        <v>22648032</v>
      </c>
      <c r="C366" s="297" t="s">
        <v>2237</v>
      </c>
      <c r="D366" s="146"/>
      <c r="E366" s="298" t="s">
        <v>1759</v>
      </c>
      <c r="F366" s="146" t="s">
        <v>2366</v>
      </c>
      <c r="G366" s="146" t="s">
        <v>2367</v>
      </c>
      <c r="H366" s="146"/>
      <c r="I366" s="146"/>
      <c r="J366" s="146"/>
      <c r="K366" s="146"/>
      <c r="L366" s="146"/>
      <c r="M366" s="146"/>
      <c r="N366" s="146"/>
      <c r="O366" s="146"/>
      <c r="P366" s="288">
        <f t="shared" si="17"/>
        <v>0</v>
      </c>
      <c r="Q366" s="146"/>
      <c r="R366" s="146"/>
      <c r="S366" s="146"/>
      <c r="T366" s="146"/>
      <c r="U366" s="146"/>
      <c r="V366" s="146"/>
      <c r="W366" s="146">
        <v>1</v>
      </c>
      <c r="X366" s="304">
        <v>43308</v>
      </c>
      <c r="Y366" s="273">
        <f t="shared" si="18"/>
        <v>1</v>
      </c>
      <c r="Z366" s="146"/>
      <c r="AA366" s="146"/>
      <c r="AB366" s="146"/>
      <c r="AC366" s="146"/>
      <c r="AD366" s="146"/>
      <c r="AE366" s="146"/>
      <c r="AF366" s="146"/>
      <c r="AG366" s="146"/>
      <c r="AH366" s="273">
        <f t="shared" si="19"/>
        <v>0</v>
      </c>
      <c r="AI366" s="146"/>
      <c r="AJ366" s="146" t="s">
        <v>2371</v>
      </c>
      <c r="AK366" s="146"/>
      <c r="AL366" s="146"/>
      <c r="AM366" s="146"/>
      <c r="AN366" s="146"/>
      <c r="AO366" s="146"/>
      <c r="AP366" s="146"/>
      <c r="AQ366" s="146"/>
      <c r="AR366" s="146"/>
      <c r="AS366" s="146"/>
    </row>
    <row r="367" spans="1:45" s="222" customFormat="1" ht="14.4" x14ac:dyDescent="0.3">
      <c r="A367" s="146"/>
      <c r="B367" s="296">
        <v>22648033</v>
      </c>
      <c r="C367" s="297" t="s">
        <v>2238</v>
      </c>
      <c r="D367" s="146"/>
      <c r="E367" s="298" t="s">
        <v>1760</v>
      </c>
      <c r="F367" s="146" t="s">
        <v>2366</v>
      </c>
      <c r="G367" s="146" t="s">
        <v>2367</v>
      </c>
      <c r="H367" s="146"/>
      <c r="I367" s="146"/>
      <c r="J367" s="146"/>
      <c r="K367" s="146"/>
      <c r="L367" s="146"/>
      <c r="M367" s="146"/>
      <c r="N367" s="146"/>
      <c r="O367" s="146"/>
      <c r="P367" s="288">
        <f t="shared" si="17"/>
        <v>0</v>
      </c>
      <c r="Q367" s="146"/>
      <c r="R367" s="146"/>
      <c r="S367" s="146"/>
      <c r="T367" s="146"/>
      <c r="U367" s="146"/>
      <c r="V367" s="146"/>
      <c r="W367" s="146">
        <v>1</v>
      </c>
      <c r="X367" s="304">
        <v>43308</v>
      </c>
      <c r="Y367" s="273">
        <f t="shared" si="18"/>
        <v>1</v>
      </c>
      <c r="Z367" s="146"/>
      <c r="AA367" s="146"/>
      <c r="AB367" s="146"/>
      <c r="AC367" s="146"/>
      <c r="AD367" s="146"/>
      <c r="AE367" s="146"/>
      <c r="AF367" s="146"/>
      <c r="AG367" s="146"/>
      <c r="AH367" s="273">
        <f t="shared" si="19"/>
        <v>0</v>
      </c>
      <c r="AI367" s="146"/>
      <c r="AJ367" s="146" t="s">
        <v>2371</v>
      </c>
      <c r="AK367" s="146"/>
      <c r="AL367" s="146"/>
      <c r="AM367" s="146"/>
      <c r="AN367" s="146"/>
      <c r="AO367" s="146"/>
      <c r="AP367" s="146"/>
      <c r="AQ367" s="146"/>
      <c r="AR367" s="146"/>
      <c r="AS367" s="146"/>
    </row>
    <row r="368" spans="1:45" s="222" customFormat="1" ht="14.4" x14ac:dyDescent="0.3">
      <c r="A368" s="146"/>
      <c r="B368" s="296">
        <v>22639058</v>
      </c>
      <c r="C368" s="297" t="s">
        <v>2239</v>
      </c>
      <c r="D368" s="146"/>
      <c r="E368" s="298" t="s">
        <v>1761</v>
      </c>
      <c r="F368" s="146" t="s">
        <v>2366</v>
      </c>
      <c r="G368" s="146" t="s">
        <v>2367</v>
      </c>
      <c r="H368" s="146"/>
      <c r="I368" s="146"/>
      <c r="J368" s="146"/>
      <c r="K368" s="146"/>
      <c r="L368" s="146"/>
      <c r="M368" s="146"/>
      <c r="N368" s="146"/>
      <c r="O368" s="146"/>
      <c r="P368" s="288">
        <f t="shared" si="17"/>
        <v>0</v>
      </c>
      <c r="Q368" s="146"/>
      <c r="R368" s="146"/>
      <c r="S368" s="146"/>
      <c r="T368" s="146"/>
      <c r="U368" s="146"/>
      <c r="V368" s="146"/>
      <c r="W368" s="146">
        <v>1</v>
      </c>
      <c r="X368" s="304">
        <v>43313</v>
      </c>
      <c r="Y368" s="273">
        <f t="shared" si="18"/>
        <v>1</v>
      </c>
      <c r="Z368" s="146"/>
      <c r="AA368" s="146"/>
      <c r="AB368" s="146"/>
      <c r="AC368" s="146"/>
      <c r="AD368" s="146"/>
      <c r="AE368" s="146"/>
      <c r="AF368" s="146"/>
      <c r="AG368" s="146"/>
      <c r="AH368" s="273">
        <f t="shared" si="19"/>
        <v>0</v>
      </c>
      <c r="AI368" s="146"/>
      <c r="AJ368" s="146" t="s">
        <v>2371</v>
      </c>
      <c r="AK368" s="146"/>
      <c r="AL368" s="146"/>
      <c r="AM368" s="146"/>
      <c r="AN368" s="146"/>
      <c r="AO368" s="146"/>
      <c r="AP368" s="146"/>
      <c r="AQ368" s="146"/>
      <c r="AR368" s="146"/>
      <c r="AS368" s="146"/>
    </row>
    <row r="369" spans="1:45" s="222" customFormat="1" ht="14.4" x14ac:dyDescent="0.3">
      <c r="A369" s="146"/>
      <c r="B369" s="296">
        <v>22639059</v>
      </c>
      <c r="C369" s="297" t="s">
        <v>2240</v>
      </c>
      <c r="D369" s="146"/>
      <c r="E369" s="298" t="s">
        <v>1762</v>
      </c>
      <c r="F369" s="146" t="s">
        <v>2366</v>
      </c>
      <c r="G369" s="146" t="s">
        <v>2367</v>
      </c>
      <c r="H369" s="146"/>
      <c r="I369" s="146"/>
      <c r="J369" s="146"/>
      <c r="K369" s="146"/>
      <c r="L369" s="146"/>
      <c r="M369" s="146"/>
      <c r="N369" s="146"/>
      <c r="O369" s="146"/>
      <c r="P369" s="288">
        <f t="shared" si="17"/>
        <v>0</v>
      </c>
      <c r="Q369" s="146"/>
      <c r="R369" s="146"/>
      <c r="S369" s="146"/>
      <c r="T369" s="146"/>
      <c r="U369" s="146"/>
      <c r="V369" s="146"/>
      <c r="W369" s="146">
        <v>1</v>
      </c>
      <c r="X369" s="304">
        <v>43313</v>
      </c>
      <c r="Y369" s="273">
        <f t="shared" si="18"/>
        <v>1</v>
      </c>
      <c r="Z369" s="146"/>
      <c r="AA369" s="146"/>
      <c r="AB369" s="146"/>
      <c r="AC369" s="146"/>
      <c r="AD369" s="146"/>
      <c r="AE369" s="146"/>
      <c r="AF369" s="146"/>
      <c r="AG369" s="146"/>
      <c r="AH369" s="273">
        <f t="shared" si="19"/>
        <v>0</v>
      </c>
      <c r="AI369" s="146"/>
      <c r="AJ369" s="146" t="s">
        <v>2371</v>
      </c>
      <c r="AK369" s="146"/>
      <c r="AL369" s="146"/>
      <c r="AM369" s="146"/>
      <c r="AN369" s="146"/>
      <c r="AO369" s="146"/>
      <c r="AP369" s="146"/>
      <c r="AQ369" s="146"/>
      <c r="AR369" s="146"/>
      <c r="AS369" s="146"/>
    </row>
    <row r="370" spans="1:45" s="222" customFormat="1" ht="14.4" x14ac:dyDescent="0.3">
      <c r="A370" s="146"/>
      <c r="B370" s="296">
        <v>22639025</v>
      </c>
      <c r="C370" s="297" t="s">
        <v>2241</v>
      </c>
      <c r="D370" s="146"/>
      <c r="E370" s="298" t="s">
        <v>1763</v>
      </c>
      <c r="F370" s="146" t="s">
        <v>2366</v>
      </c>
      <c r="G370" s="146" t="s">
        <v>2367</v>
      </c>
      <c r="H370" s="146"/>
      <c r="I370" s="146"/>
      <c r="J370" s="146"/>
      <c r="K370" s="146"/>
      <c r="L370" s="146"/>
      <c r="M370" s="146"/>
      <c r="N370" s="146"/>
      <c r="O370" s="146"/>
      <c r="P370" s="288">
        <f t="shared" si="17"/>
        <v>0</v>
      </c>
      <c r="Q370" s="146"/>
      <c r="R370" s="146"/>
      <c r="S370" s="146"/>
      <c r="T370" s="146"/>
      <c r="U370" s="146"/>
      <c r="V370" s="146"/>
      <c r="W370" s="146">
        <v>1</v>
      </c>
      <c r="X370" s="304">
        <v>43313</v>
      </c>
      <c r="Y370" s="273">
        <f t="shared" si="18"/>
        <v>1</v>
      </c>
      <c r="Z370" s="146"/>
      <c r="AA370" s="146"/>
      <c r="AB370" s="146"/>
      <c r="AC370" s="146"/>
      <c r="AD370" s="146"/>
      <c r="AE370" s="146"/>
      <c r="AF370" s="146"/>
      <c r="AG370" s="146"/>
      <c r="AH370" s="273">
        <f t="shared" si="19"/>
        <v>0</v>
      </c>
      <c r="AI370" s="146"/>
      <c r="AJ370" s="146" t="s">
        <v>2371</v>
      </c>
      <c r="AK370" s="146"/>
      <c r="AL370" s="146"/>
      <c r="AM370" s="146"/>
      <c r="AN370" s="146"/>
      <c r="AO370" s="146"/>
      <c r="AP370" s="146"/>
      <c r="AQ370" s="146"/>
      <c r="AR370" s="146"/>
      <c r="AS370" s="146"/>
    </row>
    <row r="371" spans="1:45" s="222" customFormat="1" ht="14.4" x14ac:dyDescent="0.3">
      <c r="A371" s="146"/>
      <c r="B371" s="296">
        <v>22639026</v>
      </c>
      <c r="C371" s="297" t="s">
        <v>2242</v>
      </c>
      <c r="D371" s="146"/>
      <c r="E371" s="298" t="s">
        <v>1764</v>
      </c>
      <c r="F371" s="146" t="s">
        <v>2366</v>
      </c>
      <c r="G371" s="146" t="s">
        <v>2367</v>
      </c>
      <c r="H371" s="146"/>
      <c r="I371" s="146"/>
      <c r="J371" s="146"/>
      <c r="K371" s="146"/>
      <c r="L371" s="146"/>
      <c r="M371" s="146"/>
      <c r="N371" s="146"/>
      <c r="O371" s="146"/>
      <c r="P371" s="288">
        <f t="shared" si="17"/>
        <v>0</v>
      </c>
      <c r="Q371" s="146"/>
      <c r="R371" s="146"/>
      <c r="S371" s="146"/>
      <c r="T371" s="146"/>
      <c r="U371" s="146"/>
      <c r="V371" s="146"/>
      <c r="W371" s="146">
        <v>1</v>
      </c>
      <c r="X371" s="304">
        <v>43313</v>
      </c>
      <c r="Y371" s="273">
        <f t="shared" si="18"/>
        <v>1</v>
      </c>
      <c r="Z371" s="146"/>
      <c r="AA371" s="146"/>
      <c r="AB371" s="146"/>
      <c r="AC371" s="146"/>
      <c r="AD371" s="146"/>
      <c r="AE371" s="146"/>
      <c r="AF371" s="146"/>
      <c r="AG371" s="146"/>
      <c r="AH371" s="273">
        <f t="shared" si="19"/>
        <v>0</v>
      </c>
      <c r="AI371" s="146"/>
      <c r="AJ371" s="146" t="s">
        <v>2371</v>
      </c>
      <c r="AK371" s="146"/>
      <c r="AL371" s="146"/>
      <c r="AM371" s="146"/>
      <c r="AN371" s="146"/>
      <c r="AO371" s="146"/>
      <c r="AP371" s="146"/>
      <c r="AQ371" s="146"/>
      <c r="AR371" s="146"/>
      <c r="AS371" s="146"/>
    </row>
    <row r="372" spans="1:45" s="222" customFormat="1" ht="14.4" x14ac:dyDescent="0.3">
      <c r="A372" s="146"/>
      <c r="B372" s="296">
        <v>22647061</v>
      </c>
      <c r="C372" s="297" t="s">
        <v>2243</v>
      </c>
      <c r="D372" s="146"/>
      <c r="E372" s="298" t="s">
        <v>1765</v>
      </c>
      <c r="F372" s="146" t="s">
        <v>2366</v>
      </c>
      <c r="G372" s="146" t="s">
        <v>2367</v>
      </c>
      <c r="H372" s="146"/>
      <c r="I372" s="146"/>
      <c r="J372" s="146"/>
      <c r="K372" s="146"/>
      <c r="L372" s="146"/>
      <c r="M372" s="146"/>
      <c r="N372" s="146"/>
      <c r="O372" s="146"/>
      <c r="P372" s="288">
        <f t="shared" si="17"/>
        <v>0</v>
      </c>
      <c r="Q372" s="146"/>
      <c r="R372" s="146"/>
      <c r="S372" s="146"/>
      <c r="T372" s="146"/>
      <c r="U372" s="146"/>
      <c r="V372" s="146"/>
      <c r="W372" s="146">
        <v>1</v>
      </c>
      <c r="X372" s="304">
        <v>43314</v>
      </c>
      <c r="Y372" s="273">
        <f t="shared" si="18"/>
        <v>1</v>
      </c>
      <c r="Z372" s="146"/>
      <c r="AA372" s="146"/>
      <c r="AB372" s="146"/>
      <c r="AC372" s="146"/>
      <c r="AD372" s="146"/>
      <c r="AE372" s="146"/>
      <c r="AF372" s="146"/>
      <c r="AG372" s="146"/>
      <c r="AH372" s="273">
        <f t="shared" si="19"/>
        <v>0</v>
      </c>
      <c r="AI372" s="146"/>
      <c r="AJ372" s="146" t="s">
        <v>2371</v>
      </c>
      <c r="AK372" s="146"/>
      <c r="AL372" s="146"/>
      <c r="AM372" s="146"/>
      <c r="AN372" s="146"/>
      <c r="AO372" s="146"/>
      <c r="AP372" s="146"/>
      <c r="AQ372" s="146"/>
      <c r="AR372" s="146"/>
      <c r="AS372" s="146"/>
    </row>
    <row r="373" spans="1:45" s="222" customFormat="1" ht="14.4" x14ac:dyDescent="0.3">
      <c r="A373" s="146"/>
      <c r="B373" s="296">
        <v>22647043</v>
      </c>
      <c r="C373" s="297" t="s">
        <v>2244</v>
      </c>
      <c r="D373" s="146"/>
      <c r="E373" s="298" t="s">
        <v>1766</v>
      </c>
      <c r="F373" s="146" t="s">
        <v>2366</v>
      </c>
      <c r="G373" s="146" t="s">
        <v>2367</v>
      </c>
      <c r="H373" s="146"/>
      <c r="I373" s="146"/>
      <c r="J373" s="146"/>
      <c r="K373" s="146"/>
      <c r="L373" s="146"/>
      <c r="M373" s="146"/>
      <c r="N373" s="146"/>
      <c r="O373" s="146"/>
      <c r="P373" s="288">
        <f t="shared" si="17"/>
        <v>0</v>
      </c>
      <c r="Q373" s="146"/>
      <c r="R373" s="146"/>
      <c r="S373" s="146"/>
      <c r="T373" s="146"/>
      <c r="U373" s="146"/>
      <c r="V373" s="146"/>
      <c r="W373" s="146">
        <v>1</v>
      </c>
      <c r="X373" s="304">
        <v>43314</v>
      </c>
      <c r="Y373" s="273">
        <f t="shared" si="18"/>
        <v>1</v>
      </c>
      <c r="Z373" s="146"/>
      <c r="AA373" s="146"/>
      <c r="AB373" s="146"/>
      <c r="AC373" s="146"/>
      <c r="AD373" s="146"/>
      <c r="AE373" s="146"/>
      <c r="AF373" s="146"/>
      <c r="AG373" s="146"/>
      <c r="AH373" s="273">
        <f t="shared" si="19"/>
        <v>0</v>
      </c>
      <c r="AI373" s="146"/>
      <c r="AJ373" s="146" t="s">
        <v>2371</v>
      </c>
      <c r="AK373" s="146"/>
      <c r="AL373" s="146"/>
      <c r="AM373" s="146"/>
      <c r="AN373" s="146"/>
      <c r="AO373" s="146"/>
      <c r="AP373" s="146"/>
      <c r="AQ373" s="146"/>
      <c r="AR373" s="146"/>
      <c r="AS373" s="146"/>
    </row>
    <row r="374" spans="1:45" s="222" customFormat="1" ht="14.4" x14ac:dyDescent="0.3">
      <c r="A374" s="146"/>
      <c r="B374" s="296">
        <v>22648034</v>
      </c>
      <c r="C374" s="297" t="s">
        <v>2245</v>
      </c>
      <c r="D374" s="146"/>
      <c r="E374" s="298" t="s">
        <v>1767</v>
      </c>
      <c r="F374" s="146" t="s">
        <v>2366</v>
      </c>
      <c r="G374" s="146" t="s">
        <v>2367</v>
      </c>
      <c r="H374" s="146"/>
      <c r="I374" s="146"/>
      <c r="J374" s="146"/>
      <c r="K374" s="146"/>
      <c r="L374" s="146"/>
      <c r="M374" s="146"/>
      <c r="N374" s="146"/>
      <c r="O374" s="146"/>
      <c r="P374" s="288">
        <f t="shared" si="17"/>
        <v>0</v>
      </c>
      <c r="Q374" s="146"/>
      <c r="R374" s="146"/>
      <c r="S374" s="146"/>
      <c r="T374" s="146"/>
      <c r="U374" s="146"/>
      <c r="V374" s="146"/>
      <c r="W374" s="146">
        <v>1</v>
      </c>
      <c r="X374" s="304">
        <v>43313</v>
      </c>
      <c r="Y374" s="273">
        <f t="shared" si="18"/>
        <v>1</v>
      </c>
      <c r="Z374" s="146"/>
      <c r="AA374" s="146"/>
      <c r="AB374" s="146"/>
      <c r="AC374" s="146"/>
      <c r="AD374" s="146"/>
      <c r="AE374" s="146"/>
      <c r="AF374" s="146"/>
      <c r="AG374" s="146"/>
      <c r="AH374" s="273">
        <f t="shared" si="19"/>
        <v>0</v>
      </c>
      <c r="AI374" s="146"/>
      <c r="AJ374" s="146" t="s">
        <v>2371</v>
      </c>
      <c r="AK374" s="146"/>
      <c r="AL374" s="146"/>
      <c r="AM374" s="146"/>
      <c r="AN374" s="146"/>
      <c r="AO374" s="146"/>
      <c r="AP374" s="146"/>
      <c r="AQ374" s="146"/>
      <c r="AR374" s="146"/>
      <c r="AS374" s="146"/>
    </row>
    <row r="375" spans="1:45" s="222" customFormat="1" ht="14.4" x14ac:dyDescent="0.3">
      <c r="A375" s="146"/>
      <c r="B375" s="296">
        <v>22648035</v>
      </c>
      <c r="C375" s="297" t="s">
        <v>2246</v>
      </c>
      <c r="D375" s="146"/>
      <c r="E375" s="298" t="s">
        <v>1768</v>
      </c>
      <c r="F375" s="146" t="s">
        <v>2366</v>
      </c>
      <c r="G375" s="146" t="s">
        <v>2367</v>
      </c>
      <c r="H375" s="146"/>
      <c r="I375" s="146"/>
      <c r="J375" s="146"/>
      <c r="K375" s="146"/>
      <c r="L375" s="146"/>
      <c r="M375" s="146"/>
      <c r="N375" s="146"/>
      <c r="O375" s="146"/>
      <c r="P375" s="288">
        <f t="shared" si="17"/>
        <v>0</v>
      </c>
      <c r="Q375" s="146"/>
      <c r="R375" s="146"/>
      <c r="S375" s="146"/>
      <c r="T375" s="146"/>
      <c r="U375" s="146"/>
      <c r="V375" s="146"/>
      <c r="W375" s="146">
        <v>1</v>
      </c>
      <c r="X375" s="304">
        <v>43313</v>
      </c>
      <c r="Y375" s="273">
        <f t="shared" si="18"/>
        <v>1</v>
      </c>
      <c r="Z375" s="146"/>
      <c r="AA375" s="146"/>
      <c r="AB375" s="146"/>
      <c r="AC375" s="146"/>
      <c r="AD375" s="146"/>
      <c r="AE375" s="146"/>
      <c r="AF375" s="146"/>
      <c r="AG375" s="146"/>
      <c r="AH375" s="273">
        <f t="shared" si="19"/>
        <v>0</v>
      </c>
      <c r="AI375" s="146"/>
      <c r="AJ375" s="146" t="s">
        <v>2371</v>
      </c>
      <c r="AK375" s="146"/>
      <c r="AL375" s="146"/>
      <c r="AM375" s="146"/>
      <c r="AN375" s="146"/>
      <c r="AO375" s="146"/>
      <c r="AP375" s="146"/>
      <c r="AQ375" s="146"/>
      <c r="AR375" s="146"/>
      <c r="AS375" s="146"/>
    </row>
    <row r="376" spans="1:45" s="222" customFormat="1" ht="14.4" x14ac:dyDescent="0.3">
      <c r="A376" s="146"/>
      <c r="B376" s="296">
        <v>22644060</v>
      </c>
      <c r="C376" s="297" t="s">
        <v>2247</v>
      </c>
      <c r="D376" s="146"/>
      <c r="E376" s="298" t="s">
        <v>1769</v>
      </c>
      <c r="F376" s="146" t="s">
        <v>2366</v>
      </c>
      <c r="G376" s="146" t="s">
        <v>2367</v>
      </c>
      <c r="H376" s="146"/>
      <c r="I376" s="146"/>
      <c r="J376" s="146"/>
      <c r="K376" s="146"/>
      <c r="L376" s="146"/>
      <c r="M376" s="146"/>
      <c r="N376" s="146"/>
      <c r="O376" s="146"/>
      <c r="P376" s="288">
        <f t="shared" si="17"/>
        <v>0</v>
      </c>
      <c r="Q376" s="146"/>
      <c r="R376" s="146"/>
      <c r="S376" s="146"/>
      <c r="T376" s="146"/>
      <c r="U376" s="146"/>
      <c r="V376" s="146"/>
      <c r="W376" s="146">
        <v>1</v>
      </c>
      <c r="X376" s="304">
        <v>43321</v>
      </c>
      <c r="Y376" s="273">
        <f t="shared" si="18"/>
        <v>1</v>
      </c>
      <c r="Z376" s="146"/>
      <c r="AA376" s="146"/>
      <c r="AB376" s="146"/>
      <c r="AC376" s="146"/>
      <c r="AD376" s="146"/>
      <c r="AE376" s="146"/>
      <c r="AF376" s="146"/>
      <c r="AG376" s="146"/>
      <c r="AH376" s="273">
        <f t="shared" si="19"/>
        <v>0</v>
      </c>
      <c r="AI376" s="146"/>
      <c r="AJ376" s="146" t="s">
        <v>2371</v>
      </c>
      <c r="AK376" s="146"/>
      <c r="AL376" s="146"/>
      <c r="AM376" s="146"/>
      <c r="AN376" s="146"/>
      <c r="AO376" s="146"/>
      <c r="AP376" s="146"/>
      <c r="AQ376" s="146"/>
      <c r="AR376" s="146"/>
      <c r="AS376" s="146"/>
    </row>
    <row r="377" spans="1:45" s="222" customFormat="1" ht="14.4" x14ac:dyDescent="0.3">
      <c r="A377" s="146"/>
      <c r="B377" s="296">
        <v>22644061</v>
      </c>
      <c r="C377" s="297" t="s">
        <v>2248</v>
      </c>
      <c r="D377" s="146"/>
      <c r="E377" s="298" t="s">
        <v>1770</v>
      </c>
      <c r="F377" s="146" t="s">
        <v>2366</v>
      </c>
      <c r="G377" s="146" t="s">
        <v>2367</v>
      </c>
      <c r="H377" s="146"/>
      <c r="I377" s="146"/>
      <c r="J377" s="146"/>
      <c r="K377" s="146"/>
      <c r="L377" s="146"/>
      <c r="M377" s="146"/>
      <c r="N377" s="146"/>
      <c r="O377" s="146"/>
      <c r="P377" s="288">
        <f t="shared" si="17"/>
        <v>0</v>
      </c>
      <c r="Q377" s="146"/>
      <c r="R377" s="146"/>
      <c r="S377" s="146"/>
      <c r="T377" s="146"/>
      <c r="U377" s="146"/>
      <c r="V377" s="146"/>
      <c r="W377" s="146">
        <v>1</v>
      </c>
      <c r="X377" s="304">
        <v>43321</v>
      </c>
      <c r="Y377" s="273">
        <f t="shared" si="18"/>
        <v>1</v>
      </c>
      <c r="Z377" s="146"/>
      <c r="AA377" s="146"/>
      <c r="AB377" s="146"/>
      <c r="AC377" s="146"/>
      <c r="AD377" s="146"/>
      <c r="AE377" s="146"/>
      <c r="AF377" s="146"/>
      <c r="AG377" s="146"/>
      <c r="AH377" s="273">
        <f t="shared" si="19"/>
        <v>0</v>
      </c>
      <c r="AI377" s="146"/>
      <c r="AJ377" s="146" t="s">
        <v>2371</v>
      </c>
      <c r="AK377" s="146"/>
      <c r="AL377" s="146"/>
      <c r="AM377" s="146"/>
      <c r="AN377" s="146"/>
      <c r="AO377" s="146"/>
      <c r="AP377" s="146"/>
      <c r="AQ377" s="146"/>
      <c r="AR377" s="146"/>
      <c r="AS377" s="146"/>
    </row>
    <row r="378" spans="1:45" s="222" customFormat="1" ht="14.4" x14ac:dyDescent="0.3">
      <c r="A378" s="146"/>
      <c r="B378" s="296">
        <v>22644062</v>
      </c>
      <c r="C378" s="297" t="s">
        <v>2249</v>
      </c>
      <c r="D378" s="146"/>
      <c r="E378" s="298" t="s">
        <v>1771</v>
      </c>
      <c r="F378" s="146" t="s">
        <v>2366</v>
      </c>
      <c r="G378" s="146" t="s">
        <v>2367</v>
      </c>
      <c r="H378" s="146"/>
      <c r="I378" s="146"/>
      <c r="J378" s="146"/>
      <c r="K378" s="146"/>
      <c r="L378" s="146"/>
      <c r="M378" s="146"/>
      <c r="N378" s="146"/>
      <c r="O378" s="146"/>
      <c r="P378" s="288">
        <f t="shared" si="17"/>
        <v>0</v>
      </c>
      <c r="Q378" s="146"/>
      <c r="R378" s="146"/>
      <c r="S378" s="146"/>
      <c r="T378" s="146"/>
      <c r="U378" s="146"/>
      <c r="V378" s="146"/>
      <c r="W378" s="146">
        <v>1</v>
      </c>
      <c r="X378" s="304">
        <v>43321</v>
      </c>
      <c r="Y378" s="273">
        <f t="shared" si="18"/>
        <v>1</v>
      </c>
      <c r="Z378" s="146"/>
      <c r="AA378" s="146"/>
      <c r="AB378" s="146"/>
      <c r="AC378" s="146"/>
      <c r="AD378" s="146"/>
      <c r="AE378" s="146"/>
      <c r="AF378" s="146"/>
      <c r="AG378" s="146"/>
      <c r="AH378" s="273">
        <f t="shared" si="19"/>
        <v>0</v>
      </c>
      <c r="AI378" s="146"/>
      <c r="AJ378" s="146" t="s">
        <v>2371</v>
      </c>
      <c r="AK378" s="146"/>
      <c r="AL378" s="146"/>
      <c r="AM378" s="146"/>
      <c r="AN378" s="146"/>
      <c r="AO378" s="146"/>
      <c r="AP378" s="146"/>
      <c r="AQ378" s="146"/>
      <c r="AR378" s="146"/>
      <c r="AS378" s="146"/>
    </row>
    <row r="379" spans="1:45" s="222" customFormat="1" ht="14.4" x14ac:dyDescent="0.3">
      <c r="A379" s="146"/>
      <c r="B379" s="296">
        <v>22644063</v>
      </c>
      <c r="C379" s="297" t="s">
        <v>2250</v>
      </c>
      <c r="D379" s="146"/>
      <c r="E379" s="298" t="s">
        <v>1772</v>
      </c>
      <c r="F379" s="146" t="s">
        <v>2366</v>
      </c>
      <c r="G379" s="146" t="s">
        <v>2367</v>
      </c>
      <c r="H379" s="146"/>
      <c r="I379" s="146"/>
      <c r="J379" s="146"/>
      <c r="K379" s="146"/>
      <c r="L379" s="146"/>
      <c r="M379" s="146"/>
      <c r="N379" s="146"/>
      <c r="O379" s="146"/>
      <c r="P379" s="288">
        <f t="shared" si="17"/>
        <v>0</v>
      </c>
      <c r="Q379" s="146"/>
      <c r="R379" s="146"/>
      <c r="S379" s="146"/>
      <c r="T379" s="146"/>
      <c r="U379" s="146"/>
      <c r="V379" s="146"/>
      <c r="W379" s="146">
        <v>1</v>
      </c>
      <c r="X379" s="304">
        <v>43321</v>
      </c>
      <c r="Y379" s="273">
        <f t="shared" si="18"/>
        <v>1</v>
      </c>
      <c r="Z379" s="146"/>
      <c r="AA379" s="146"/>
      <c r="AB379" s="146"/>
      <c r="AC379" s="146"/>
      <c r="AD379" s="146"/>
      <c r="AE379" s="146"/>
      <c r="AF379" s="146"/>
      <c r="AG379" s="146"/>
      <c r="AH379" s="273">
        <f t="shared" si="19"/>
        <v>0</v>
      </c>
      <c r="AI379" s="146"/>
      <c r="AJ379" s="146" t="s">
        <v>2371</v>
      </c>
      <c r="AK379" s="146"/>
      <c r="AL379" s="146"/>
      <c r="AM379" s="146"/>
      <c r="AN379" s="146"/>
      <c r="AO379" s="146"/>
      <c r="AP379" s="146"/>
      <c r="AQ379" s="146"/>
      <c r="AR379" s="146"/>
      <c r="AS379" s="146"/>
    </row>
    <row r="380" spans="1:45" s="222" customFormat="1" ht="14.4" x14ac:dyDescent="0.3">
      <c r="A380" s="146"/>
      <c r="B380" s="296">
        <v>22643034</v>
      </c>
      <c r="C380" s="297" t="s">
        <v>2251</v>
      </c>
      <c r="D380" s="146"/>
      <c r="E380" s="298" t="s">
        <v>1773</v>
      </c>
      <c r="F380" s="146" t="s">
        <v>2366</v>
      </c>
      <c r="G380" s="146" t="s">
        <v>2367</v>
      </c>
      <c r="H380" s="146"/>
      <c r="I380" s="146"/>
      <c r="J380" s="146"/>
      <c r="K380" s="146"/>
      <c r="L380" s="146"/>
      <c r="M380" s="146"/>
      <c r="N380" s="146"/>
      <c r="O380" s="146"/>
      <c r="P380" s="288">
        <f t="shared" si="17"/>
        <v>0</v>
      </c>
      <c r="Q380" s="146"/>
      <c r="R380" s="146"/>
      <c r="S380" s="146"/>
      <c r="T380" s="146"/>
      <c r="U380" s="146"/>
      <c r="V380" s="146"/>
      <c r="W380" s="146">
        <v>1</v>
      </c>
      <c r="X380" s="304">
        <v>43321</v>
      </c>
      <c r="Y380" s="273">
        <f t="shared" si="18"/>
        <v>1</v>
      </c>
      <c r="Z380" s="146"/>
      <c r="AA380" s="146"/>
      <c r="AB380" s="146"/>
      <c r="AC380" s="146"/>
      <c r="AD380" s="146"/>
      <c r="AE380" s="146"/>
      <c r="AF380" s="146"/>
      <c r="AG380" s="146"/>
      <c r="AH380" s="273">
        <f t="shared" si="19"/>
        <v>0</v>
      </c>
      <c r="AI380" s="146"/>
      <c r="AJ380" s="146" t="s">
        <v>2371</v>
      </c>
      <c r="AK380" s="146"/>
      <c r="AL380" s="146"/>
      <c r="AM380" s="146"/>
      <c r="AN380" s="146"/>
      <c r="AO380" s="146"/>
      <c r="AP380" s="146"/>
      <c r="AQ380" s="146"/>
      <c r="AR380" s="146"/>
      <c r="AS380" s="146"/>
    </row>
    <row r="381" spans="1:45" s="222" customFormat="1" ht="14.4" x14ac:dyDescent="0.3">
      <c r="A381" s="146"/>
      <c r="B381" s="296">
        <v>22639028</v>
      </c>
      <c r="C381" s="297" t="s">
        <v>2252</v>
      </c>
      <c r="D381" s="146"/>
      <c r="E381" s="298" t="s">
        <v>1774</v>
      </c>
      <c r="F381" s="146" t="s">
        <v>2366</v>
      </c>
      <c r="G381" s="146" t="s">
        <v>2367</v>
      </c>
      <c r="H381" s="146"/>
      <c r="I381" s="146"/>
      <c r="J381" s="146"/>
      <c r="K381" s="146"/>
      <c r="L381" s="146"/>
      <c r="M381" s="146"/>
      <c r="N381" s="146"/>
      <c r="O381" s="146"/>
      <c r="P381" s="288">
        <f t="shared" si="17"/>
        <v>0</v>
      </c>
      <c r="Q381" s="146"/>
      <c r="R381" s="146"/>
      <c r="S381" s="146"/>
      <c r="T381" s="146"/>
      <c r="U381" s="146"/>
      <c r="V381" s="146"/>
      <c r="W381" s="146">
        <v>1</v>
      </c>
      <c r="X381" s="304">
        <v>43326</v>
      </c>
      <c r="Y381" s="273">
        <f t="shared" si="18"/>
        <v>1</v>
      </c>
      <c r="Z381" s="146"/>
      <c r="AA381" s="146"/>
      <c r="AB381" s="146"/>
      <c r="AC381" s="146"/>
      <c r="AD381" s="146"/>
      <c r="AE381" s="146"/>
      <c r="AF381" s="146"/>
      <c r="AG381" s="146"/>
      <c r="AH381" s="273">
        <f t="shared" si="19"/>
        <v>0</v>
      </c>
      <c r="AI381" s="146"/>
      <c r="AJ381" s="146" t="s">
        <v>2371</v>
      </c>
      <c r="AK381" s="146"/>
      <c r="AL381" s="146"/>
      <c r="AM381" s="146"/>
      <c r="AN381" s="146"/>
      <c r="AO381" s="146"/>
      <c r="AP381" s="146"/>
      <c r="AQ381" s="146"/>
      <c r="AR381" s="146"/>
      <c r="AS381" s="146"/>
    </row>
    <row r="382" spans="1:45" s="222" customFormat="1" ht="14.4" x14ac:dyDescent="0.3">
      <c r="A382" s="146"/>
      <c r="B382" s="296">
        <v>22639030</v>
      </c>
      <c r="C382" s="297" t="s">
        <v>2253</v>
      </c>
      <c r="D382" s="146"/>
      <c r="E382" s="298" t="s">
        <v>1775</v>
      </c>
      <c r="F382" s="146" t="s">
        <v>2366</v>
      </c>
      <c r="G382" s="146" t="s">
        <v>2367</v>
      </c>
      <c r="H382" s="146"/>
      <c r="I382" s="146"/>
      <c r="J382" s="146"/>
      <c r="K382" s="146"/>
      <c r="L382" s="146"/>
      <c r="M382" s="146"/>
      <c r="N382" s="146"/>
      <c r="O382" s="146"/>
      <c r="P382" s="288">
        <f t="shared" si="17"/>
        <v>0</v>
      </c>
      <c r="Q382" s="146"/>
      <c r="R382" s="146"/>
      <c r="S382" s="146"/>
      <c r="T382" s="146"/>
      <c r="U382" s="146"/>
      <c r="V382" s="146"/>
      <c r="W382" s="146">
        <v>1</v>
      </c>
      <c r="X382" s="304">
        <v>43326</v>
      </c>
      <c r="Y382" s="273">
        <f t="shared" si="18"/>
        <v>1</v>
      </c>
      <c r="Z382" s="146"/>
      <c r="AA382" s="146"/>
      <c r="AB382" s="146"/>
      <c r="AC382" s="146"/>
      <c r="AD382" s="146"/>
      <c r="AE382" s="146"/>
      <c r="AF382" s="146"/>
      <c r="AG382" s="146"/>
      <c r="AH382" s="273">
        <f t="shared" si="19"/>
        <v>0</v>
      </c>
      <c r="AI382" s="146"/>
      <c r="AJ382" s="146" t="s">
        <v>2371</v>
      </c>
      <c r="AK382" s="146"/>
      <c r="AL382" s="146"/>
      <c r="AM382" s="146"/>
      <c r="AN382" s="146"/>
      <c r="AO382" s="146"/>
      <c r="AP382" s="146"/>
      <c r="AQ382" s="146"/>
      <c r="AR382" s="146"/>
      <c r="AS382" s="146"/>
    </row>
    <row r="383" spans="1:45" s="222" customFormat="1" ht="14.4" x14ac:dyDescent="0.3">
      <c r="A383" s="146"/>
      <c r="B383" s="296">
        <v>22639031</v>
      </c>
      <c r="C383" s="297" t="s">
        <v>2254</v>
      </c>
      <c r="D383" s="146"/>
      <c r="E383" s="298" t="s">
        <v>1776</v>
      </c>
      <c r="F383" s="146" t="s">
        <v>2366</v>
      </c>
      <c r="G383" s="146" t="s">
        <v>2367</v>
      </c>
      <c r="H383" s="146"/>
      <c r="I383" s="146"/>
      <c r="J383" s="146"/>
      <c r="K383" s="146"/>
      <c r="L383" s="146"/>
      <c r="M383" s="146"/>
      <c r="N383" s="146"/>
      <c r="O383" s="146"/>
      <c r="P383" s="288">
        <f t="shared" si="17"/>
        <v>0</v>
      </c>
      <c r="Q383" s="146"/>
      <c r="R383" s="146"/>
      <c r="S383" s="146"/>
      <c r="T383" s="146"/>
      <c r="U383" s="146"/>
      <c r="V383" s="146"/>
      <c r="W383" s="146">
        <v>1</v>
      </c>
      <c r="X383" s="304">
        <v>43326</v>
      </c>
      <c r="Y383" s="273">
        <f t="shared" si="18"/>
        <v>1</v>
      </c>
      <c r="Z383" s="146"/>
      <c r="AA383" s="146"/>
      <c r="AB383" s="146"/>
      <c r="AC383" s="146"/>
      <c r="AD383" s="146"/>
      <c r="AE383" s="146"/>
      <c r="AF383" s="146"/>
      <c r="AG383" s="146"/>
      <c r="AH383" s="273">
        <f t="shared" si="19"/>
        <v>0</v>
      </c>
      <c r="AI383" s="146"/>
      <c r="AJ383" s="146" t="s">
        <v>2371</v>
      </c>
      <c r="AK383" s="146"/>
      <c r="AL383" s="146"/>
      <c r="AM383" s="146"/>
      <c r="AN383" s="146"/>
      <c r="AO383" s="146"/>
      <c r="AP383" s="146"/>
      <c r="AQ383" s="146"/>
      <c r="AR383" s="146"/>
      <c r="AS383" s="146"/>
    </row>
    <row r="384" spans="1:45" s="222" customFormat="1" ht="14.4" x14ac:dyDescent="0.3">
      <c r="A384" s="146"/>
      <c r="B384" s="296">
        <v>22639032</v>
      </c>
      <c r="C384" s="297" t="s">
        <v>2255</v>
      </c>
      <c r="D384" s="146"/>
      <c r="E384" s="298" t="s">
        <v>1777</v>
      </c>
      <c r="F384" s="146" t="s">
        <v>2366</v>
      </c>
      <c r="G384" s="146" t="s">
        <v>2367</v>
      </c>
      <c r="H384" s="146"/>
      <c r="I384" s="146"/>
      <c r="J384" s="146"/>
      <c r="K384" s="146"/>
      <c r="L384" s="146"/>
      <c r="M384" s="146"/>
      <c r="N384" s="146"/>
      <c r="O384" s="146"/>
      <c r="P384" s="288">
        <f t="shared" si="17"/>
        <v>0</v>
      </c>
      <c r="Q384" s="146"/>
      <c r="R384" s="146"/>
      <c r="S384" s="146"/>
      <c r="T384" s="146"/>
      <c r="U384" s="146"/>
      <c r="V384" s="146"/>
      <c r="W384" s="146">
        <v>1</v>
      </c>
      <c r="X384" s="304">
        <v>43326</v>
      </c>
      <c r="Y384" s="273">
        <f t="shared" si="18"/>
        <v>1</v>
      </c>
      <c r="Z384" s="146"/>
      <c r="AA384" s="146"/>
      <c r="AB384" s="146"/>
      <c r="AC384" s="146"/>
      <c r="AD384" s="146"/>
      <c r="AE384" s="146"/>
      <c r="AF384" s="146"/>
      <c r="AG384" s="146"/>
      <c r="AH384" s="273">
        <f t="shared" si="19"/>
        <v>0</v>
      </c>
      <c r="AI384" s="146"/>
      <c r="AJ384" s="146" t="s">
        <v>2371</v>
      </c>
      <c r="AK384" s="146"/>
      <c r="AL384" s="146"/>
      <c r="AM384" s="146"/>
      <c r="AN384" s="146"/>
      <c r="AO384" s="146"/>
      <c r="AP384" s="146"/>
      <c r="AQ384" s="146"/>
      <c r="AR384" s="146"/>
      <c r="AS384" s="146"/>
    </row>
    <row r="385" spans="1:45" s="222" customFormat="1" ht="14.4" x14ac:dyDescent="0.3">
      <c r="A385" s="146"/>
      <c r="B385" s="296">
        <v>22647059</v>
      </c>
      <c r="C385" s="297" t="s">
        <v>2256</v>
      </c>
      <c r="D385" s="146"/>
      <c r="E385" s="298" t="s">
        <v>1778</v>
      </c>
      <c r="F385" s="146" t="s">
        <v>2366</v>
      </c>
      <c r="G385" s="146" t="s">
        <v>2367</v>
      </c>
      <c r="H385" s="146"/>
      <c r="I385" s="146"/>
      <c r="J385" s="146"/>
      <c r="K385" s="146"/>
      <c r="L385" s="146"/>
      <c r="M385" s="146"/>
      <c r="N385" s="146"/>
      <c r="O385" s="146"/>
      <c r="P385" s="288">
        <f t="shared" si="17"/>
        <v>0</v>
      </c>
      <c r="Q385" s="146"/>
      <c r="R385" s="146"/>
      <c r="S385" s="146"/>
      <c r="T385" s="146"/>
      <c r="U385" s="146"/>
      <c r="V385" s="146"/>
      <c r="W385" s="146">
        <v>1</v>
      </c>
      <c r="X385" s="304">
        <v>43321</v>
      </c>
      <c r="Y385" s="273">
        <f t="shared" si="18"/>
        <v>1</v>
      </c>
      <c r="Z385" s="146"/>
      <c r="AA385" s="146"/>
      <c r="AB385" s="146"/>
      <c r="AC385" s="146"/>
      <c r="AD385" s="146"/>
      <c r="AE385" s="146"/>
      <c r="AF385" s="146"/>
      <c r="AG385" s="146"/>
      <c r="AH385" s="273">
        <f t="shared" si="19"/>
        <v>0</v>
      </c>
      <c r="AI385" s="146"/>
      <c r="AJ385" s="146" t="s">
        <v>2371</v>
      </c>
      <c r="AK385" s="146"/>
      <c r="AL385" s="146"/>
      <c r="AM385" s="146"/>
      <c r="AN385" s="146"/>
      <c r="AO385" s="146"/>
      <c r="AP385" s="146"/>
      <c r="AQ385" s="146"/>
      <c r="AR385" s="146"/>
      <c r="AS385" s="146"/>
    </row>
    <row r="386" spans="1:45" s="222" customFormat="1" ht="14.4" x14ac:dyDescent="0.3">
      <c r="A386" s="146"/>
      <c r="B386" s="296">
        <v>22647060</v>
      </c>
      <c r="C386" s="297" t="s">
        <v>2257</v>
      </c>
      <c r="D386" s="146"/>
      <c r="E386" s="298" t="s">
        <v>1779</v>
      </c>
      <c r="F386" s="146" t="s">
        <v>2366</v>
      </c>
      <c r="G386" s="146" t="s">
        <v>2367</v>
      </c>
      <c r="H386" s="146"/>
      <c r="I386" s="146"/>
      <c r="J386" s="146"/>
      <c r="K386" s="146"/>
      <c r="L386" s="146"/>
      <c r="M386" s="146"/>
      <c r="N386" s="146"/>
      <c r="O386" s="146"/>
      <c r="P386" s="288">
        <f t="shared" si="17"/>
        <v>0</v>
      </c>
      <c r="Q386" s="146"/>
      <c r="R386" s="146"/>
      <c r="S386" s="146"/>
      <c r="T386" s="146"/>
      <c r="U386" s="146"/>
      <c r="V386" s="146"/>
      <c r="W386" s="146">
        <v>1</v>
      </c>
      <c r="X386" s="304">
        <v>43321</v>
      </c>
      <c r="Y386" s="273">
        <f t="shared" si="18"/>
        <v>1</v>
      </c>
      <c r="Z386" s="146"/>
      <c r="AA386" s="146"/>
      <c r="AB386" s="146"/>
      <c r="AC386" s="146"/>
      <c r="AD386" s="146"/>
      <c r="AE386" s="146"/>
      <c r="AF386" s="146"/>
      <c r="AG386" s="146"/>
      <c r="AH386" s="273">
        <f t="shared" si="19"/>
        <v>0</v>
      </c>
      <c r="AI386" s="146"/>
      <c r="AJ386" s="146" t="s">
        <v>2371</v>
      </c>
      <c r="AK386" s="146"/>
      <c r="AL386" s="146"/>
      <c r="AM386" s="146"/>
      <c r="AN386" s="146"/>
      <c r="AO386" s="146"/>
      <c r="AP386" s="146"/>
      <c r="AQ386" s="146"/>
      <c r="AR386" s="146"/>
      <c r="AS386" s="146"/>
    </row>
    <row r="387" spans="1:45" s="222" customFormat="1" ht="14.4" x14ac:dyDescent="0.3">
      <c r="A387" s="146"/>
      <c r="B387" s="296">
        <v>22648037</v>
      </c>
      <c r="C387" s="297" t="s">
        <v>2258</v>
      </c>
      <c r="D387" s="146"/>
      <c r="E387" s="298" t="s">
        <v>1780</v>
      </c>
      <c r="F387" s="146" t="s">
        <v>2366</v>
      </c>
      <c r="G387" s="146" t="s">
        <v>2367</v>
      </c>
      <c r="H387" s="146"/>
      <c r="I387" s="146"/>
      <c r="J387" s="146"/>
      <c r="K387" s="146"/>
      <c r="L387" s="146"/>
      <c r="M387" s="146"/>
      <c r="N387" s="146"/>
      <c r="O387" s="146"/>
      <c r="P387" s="288">
        <f t="shared" si="17"/>
        <v>0</v>
      </c>
      <c r="Q387" s="146"/>
      <c r="R387" s="146"/>
      <c r="S387" s="146"/>
      <c r="T387" s="146"/>
      <c r="U387" s="146"/>
      <c r="V387" s="146"/>
      <c r="W387" s="146">
        <v>1</v>
      </c>
      <c r="X387" s="304">
        <v>43321</v>
      </c>
      <c r="Y387" s="273">
        <f t="shared" si="18"/>
        <v>1</v>
      </c>
      <c r="Z387" s="146"/>
      <c r="AA387" s="146"/>
      <c r="AB387" s="146"/>
      <c r="AC387" s="146"/>
      <c r="AD387" s="146"/>
      <c r="AE387" s="146"/>
      <c r="AF387" s="146"/>
      <c r="AG387" s="146"/>
      <c r="AH387" s="273">
        <f t="shared" si="19"/>
        <v>0</v>
      </c>
      <c r="AI387" s="146"/>
      <c r="AJ387" s="146" t="s">
        <v>2371</v>
      </c>
      <c r="AK387" s="146"/>
      <c r="AL387" s="146"/>
      <c r="AM387" s="146"/>
      <c r="AN387" s="146"/>
      <c r="AO387" s="146"/>
      <c r="AP387" s="146"/>
      <c r="AQ387" s="146"/>
      <c r="AR387" s="146"/>
      <c r="AS387" s="146"/>
    </row>
    <row r="388" spans="1:45" s="222" customFormat="1" ht="14.4" x14ac:dyDescent="0.3">
      <c r="A388" s="146"/>
      <c r="B388" s="296">
        <v>22648036</v>
      </c>
      <c r="C388" s="297" t="s">
        <v>2259</v>
      </c>
      <c r="D388" s="146"/>
      <c r="E388" s="298" t="s">
        <v>1781</v>
      </c>
      <c r="F388" s="146" t="s">
        <v>2366</v>
      </c>
      <c r="G388" s="146" t="s">
        <v>2367</v>
      </c>
      <c r="H388" s="146"/>
      <c r="I388" s="146"/>
      <c r="J388" s="146"/>
      <c r="K388" s="146"/>
      <c r="L388" s="146"/>
      <c r="M388" s="146"/>
      <c r="N388" s="146"/>
      <c r="O388" s="146"/>
      <c r="P388" s="288">
        <f t="shared" si="17"/>
        <v>0</v>
      </c>
      <c r="Q388" s="146"/>
      <c r="R388" s="146"/>
      <c r="S388" s="146"/>
      <c r="T388" s="146"/>
      <c r="U388" s="146"/>
      <c r="V388" s="146"/>
      <c r="W388" s="146">
        <v>1</v>
      </c>
      <c r="X388" s="304">
        <v>43321</v>
      </c>
      <c r="Y388" s="273">
        <f t="shared" si="18"/>
        <v>1</v>
      </c>
      <c r="Z388" s="146"/>
      <c r="AA388" s="146"/>
      <c r="AB388" s="146"/>
      <c r="AC388" s="146"/>
      <c r="AD388" s="146"/>
      <c r="AE388" s="146"/>
      <c r="AF388" s="146"/>
      <c r="AG388" s="146"/>
      <c r="AH388" s="273">
        <f t="shared" si="19"/>
        <v>0</v>
      </c>
      <c r="AI388" s="146"/>
      <c r="AJ388" s="146" t="s">
        <v>2371</v>
      </c>
      <c r="AK388" s="146"/>
      <c r="AL388" s="146"/>
      <c r="AM388" s="146"/>
      <c r="AN388" s="146"/>
      <c r="AO388" s="146"/>
      <c r="AP388" s="146"/>
      <c r="AQ388" s="146"/>
      <c r="AR388" s="146"/>
      <c r="AS388" s="146"/>
    </row>
    <row r="389" spans="1:45" s="222" customFormat="1" ht="14.4" x14ac:dyDescent="0.3">
      <c r="A389" s="146"/>
      <c r="B389" s="296">
        <v>22648057</v>
      </c>
      <c r="C389" s="297" t="s">
        <v>2260</v>
      </c>
      <c r="D389" s="146"/>
      <c r="E389" s="298" t="s">
        <v>1782</v>
      </c>
      <c r="F389" s="146" t="s">
        <v>2366</v>
      </c>
      <c r="G389" s="146" t="s">
        <v>2367</v>
      </c>
      <c r="H389" s="146"/>
      <c r="I389" s="146"/>
      <c r="J389" s="146"/>
      <c r="K389" s="146"/>
      <c r="L389" s="146"/>
      <c r="M389" s="146"/>
      <c r="N389" s="146"/>
      <c r="O389" s="146"/>
      <c r="P389" s="288">
        <f t="shared" si="17"/>
        <v>0</v>
      </c>
      <c r="Q389" s="146"/>
      <c r="R389" s="146"/>
      <c r="S389" s="146"/>
      <c r="T389" s="146"/>
      <c r="U389" s="146"/>
      <c r="V389" s="146"/>
      <c r="W389" s="146">
        <v>1</v>
      </c>
      <c r="X389" s="304">
        <v>43327</v>
      </c>
      <c r="Y389" s="273">
        <f t="shared" si="18"/>
        <v>1</v>
      </c>
      <c r="Z389" s="146"/>
      <c r="AA389" s="146"/>
      <c r="AB389" s="146"/>
      <c r="AC389" s="146"/>
      <c r="AD389" s="146"/>
      <c r="AE389" s="146"/>
      <c r="AF389" s="146"/>
      <c r="AG389" s="146"/>
      <c r="AH389" s="273">
        <f t="shared" si="19"/>
        <v>0</v>
      </c>
      <c r="AI389" s="146"/>
      <c r="AJ389" s="146" t="s">
        <v>2371</v>
      </c>
      <c r="AK389" s="146"/>
      <c r="AL389" s="146"/>
      <c r="AM389" s="146"/>
      <c r="AN389" s="146"/>
      <c r="AO389" s="146"/>
      <c r="AP389" s="146"/>
      <c r="AQ389" s="146"/>
      <c r="AR389" s="146"/>
      <c r="AS389" s="146"/>
    </row>
    <row r="390" spans="1:45" s="222" customFormat="1" ht="14.4" x14ac:dyDescent="0.3">
      <c r="A390" s="146"/>
      <c r="B390" s="296">
        <v>22648058</v>
      </c>
      <c r="C390" s="297" t="s">
        <v>2261</v>
      </c>
      <c r="D390" s="146"/>
      <c r="E390" s="298" t="s">
        <v>1783</v>
      </c>
      <c r="F390" s="146" t="s">
        <v>2366</v>
      </c>
      <c r="G390" s="146" t="s">
        <v>2367</v>
      </c>
      <c r="H390" s="146"/>
      <c r="I390" s="146"/>
      <c r="J390" s="146"/>
      <c r="K390" s="146"/>
      <c r="L390" s="146"/>
      <c r="M390" s="146"/>
      <c r="N390" s="146"/>
      <c r="O390" s="146"/>
      <c r="P390" s="288">
        <f t="shared" si="17"/>
        <v>0</v>
      </c>
      <c r="Q390" s="146"/>
      <c r="R390" s="146"/>
      <c r="S390" s="146"/>
      <c r="T390" s="146"/>
      <c r="U390" s="146"/>
      <c r="V390" s="146"/>
      <c r="W390" s="146">
        <v>1</v>
      </c>
      <c r="X390" s="304">
        <v>43327</v>
      </c>
      <c r="Y390" s="273">
        <f t="shared" si="18"/>
        <v>1</v>
      </c>
      <c r="Z390" s="146"/>
      <c r="AA390" s="146"/>
      <c r="AB390" s="146"/>
      <c r="AC390" s="146"/>
      <c r="AD390" s="146"/>
      <c r="AE390" s="146"/>
      <c r="AF390" s="146"/>
      <c r="AG390" s="146"/>
      <c r="AH390" s="273">
        <f t="shared" si="19"/>
        <v>0</v>
      </c>
      <c r="AI390" s="146"/>
      <c r="AJ390" s="146" t="s">
        <v>2371</v>
      </c>
      <c r="AK390" s="146"/>
      <c r="AL390" s="146"/>
      <c r="AM390" s="146"/>
      <c r="AN390" s="146"/>
      <c r="AO390" s="146"/>
      <c r="AP390" s="146"/>
      <c r="AQ390" s="146"/>
      <c r="AR390" s="146"/>
      <c r="AS390" s="146"/>
    </row>
    <row r="391" spans="1:45" s="222" customFormat="1" ht="14.4" x14ac:dyDescent="0.3">
      <c r="A391" s="146"/>
      <c r="B391" s="296">
        <v>22643056</v>
      </c>
      <c r="C391" s="297" t="s">
        <v>2262</v>
      </c>
      <c r="D391" s="146"/>
      <c r="E391" s="298" t="s">
        <v>1784</v>
      </c>
      <c r="F391" s="146" t="s">
        <v>2366</v>
      </c>
      <c r="G391" s="146" t="s">
        <v>2367</v>
      </c>
      <c r="H391" s="146"/>
      <c r="I391" s="146"/>
      <c r="J391" s="146"/>
      <c r="K391" s="146"/>
      <c r="L391" s="146"/>
      <c r="M391" s="146"/>
      <c r="N391" s="146"/>
      <c r="O391" s="146"/>
      <c r="P391" s="288">
        <f t="shared" si="17"/>
        <v>0</v>
      </c>
      <c r="Q391" s="146"/>
      <c r="R391" s="146"/>
      <c r="S391" s="146"/>
      <c r="T391" s="146"/>
      <c r="U391" s="146"/>
      <c r="V391" s="146"/>
      <c r="W391" s="146">
        <v>1</v>
      </c>
      <c r="X391" s="304">
        <v>43335</v>
      </c>
      <c r="Y391" s="273">
        <f t="shared" si="18"/>
        <v>1</v>
      </c>
      <c r="Z391" s="146"/>
      <c r="AA391" s="146"/>
      <c r="AB391" s="146"/>
      <c r="AC391" s="146"/>
      <c r="AD391" s="146"/>
      <c r="AE391" s="146"/>
      <c r="AF391" s="146"/>
      <c r="AG391" s="146"/>
      <c r="AH391" s="273">
        <f t="shared" si="19"/>
        <v>0</v>
      </c>
      <c r="AI391" s="146"/>
      <c r="AJ391" s="146" t="s">
        <v>2371</v>
      </c>
      <c r="AK391" s="146"/>
      <c r="AL391" s="146"/>
      <c r="AM391" s="146"/>
      <c r="AN391" s="146"/>
      <c r="AO391" s="146"/>
      <c r="AP391" s="146"/>
      <c r="AQ391" s="146"/>
      <c r="AR391" s="146"/>
      <c r="AS391" s="146"/>
    </row>
    <row r="392" spans="1:45" s="222" customFormat="1" ht="14.4" x14ac:dyDescent="0.3">
      <c r="A392" s="146"/>
      <c r="B392" s="296">
        <v>22648055</v>
      </c>
      <c r="C392" s="297" t="s">
        <v>2263</v>
      </c>
      <c r="D392" s="146"/>
      <c r="E392" s="298" t="s">
        <v>1785</v>
      </c>
      <c r="F392" s="146" t="s">
        <v>2366</v>
      </c>
      <c r="G392" s="146" t="s">
        <v>2367</v>
      </c>
      <c r="H392" s="146"/>
      <c r="I392" s="146"/>
      <c r="J392" s="146"/>
      <c r="K392" s="146"/>
      <c r="L392" s="146"/>
      <c r="M392" s="146"/>
      <c r="N392" s="146"/>
      <c r="O392" s="146"/>
      <c r="P392" s="288">
        <f t="shared" si="17"/>
        <v>0</v>
      </c>
      <c r="Q392" s="146"/>
      <c r="R392" s="146"/>
      <c r="S392" s="146"/>
      <c r="T392" s="146"/>
      <c r="U392" s="146"/>
      <c r="V392" s="146"/>
      <c r="W392" s="146">
        <v>1</v>
      </c>
      <c r="X392" s="304">
        <v>43333</v>
      </c>
      <c r="Y392" s="273">
        <f t="shared" si="18"/>
        <v>1</v>
      </c>
      <c r="Z392" s="146"/>
      <c r="AA392" s="146"/>
      <c r="AB392" s="146"/>
      <c r="AC392" s="146"/>
      <c r="AD392" s="146"/>
      <c r="AE392" s="146"/>
      <c r="AF392" s="146"/>
      <c r="AG392" s="146"/>
      <c r="AH392" s="273">
        <f t="shared" si="19"/>
        <v>0</v>
      </c>
      <c r="AI392" s="146"/>
      <c r="AJ392" s="146" t="s">
        <v>2371</v>
      </c>
      <c r="AK392" s="146"/>
      <c r="AL392" s="146"/>
      <c r="AM392" s="146"/>
      <c r="AN392" s="146"/>
      <c r="AO392" s="146"/>
      <c r="AP392" s="146"/>
      <c r="AQ392" s="146"/>
      <c r="AR392" s="146"/>
      <c r="AS392" s="146"/>
    </row>
    <row r="393" spans="1:45" s="222" customFormat="1" ht="14.4" x14ac:dyDescent="0.3">
      <c r="A393" s="146"/>
      <c r="B393" s="296">
        <v>22648056</v>
      </c>
      <c r="C393" s="297" t="s">
        <v>2264</v>
      </c>
      <c r="D393" s="146"/>
      <c r="E393" s="298" t="s">
        <v>1786</v>
      </c>
      <c r="F393" s="146" t="s">
        <v>2366</v>
      </c>
      <c r="G393" s="146" t="s">
        <v>2367</v>
      </c>
      <c r="H393" s="146"/>
      <c r="I393" s="146"/>
      <c r="J393" s="146"/>
      <c r="K393" s="146"/>
      <c r="L393" s="146"/>
      <c r="M393" s="146"/>
      <c r="N393" s="146"/>
      <c r="O393" s="146"/>
      <c r="P393" s="288">
        <f t="shared" si="17"/>
        <v>0</v>
      </c>
      <c r="Q393" s="146"/>
      <c r="R393" s="146"/>
      <c r="S393" s="146"/>
      <c r="T393" s="146"/>
      <c r="U393" s="146"/>
      <c r="V393" s="146"/>
      <c r="W393" s="146">
        <v>1</v>
      </c>
      <c r="X393" s="304">
        <v>43333</v>
      </c>
      <c r="Y393" s="273">
        <f t="shared" si="18"/>
        <v>1</v>
      </c>
      <c r="Z393" s="146"/>
      <c r="AA393" s="146"/>
      <c r="AB393" s="146"/>
      <c r="AC393" s="146"/>
      <c r="AD393" s="146"/>
      <c r="AE393" s="146"/>
      <c r="AF393" s="146"/>
      <c r="AG393" s="146"/>
      <c r="AH393" s="273">
        <f t="shared" si="19"/>
        <v>0</v>
      </c>
      <c r="AI393" s="146"/>
      <c r="AJ393" s="146" t="s">
        <v>2371</v>
      </c>
      <c r="AK393" s="146"/>
      <c r="AL393" s="146"/>
      <c r="AM393" s="146"/>
      <c r="AN393" s="146"/>
      <c r="AO393" s="146"/>
      <c r="AP393" s="146"/>
      <c r="AQ393" s="146"/>
      <c r="AR393" s="146"/>
      <c r="AS393" s="146"/>
    </row>
    <row r="394" spans="1:45" s="222" customFormat="1" ht="14.4" x14ac:dyDescent="0.3">
      <c r="A394" s="146"/>
      <c r="B394" s="296">
        <v>22647044</v>
      </c>
      <c r="C394" s="297" t="s">
        <v>2265</v>
      </c>
      <c r="D394" s="146"/>
      <c r="E394" s="298" t="s">
        <v>1787</v>
      </c>
      <c r="F394" s="146" t="s">
        <v>2366</v>
      </c>
      <c r="G394" s="146" t="s">
        <v>2367</v>
      </c>
      <c r="H394" s="146"/>
      <c r="I394" s="146"/>
      <c r="J394" s="146"/>
      <c r="K394" s="146"/>
      <c r="L394" s="146"/>
      <c r="M394" s="146"/>
      <c r="N394" s="146"/>
      <c r="O394" s="146"/>
      <c r="P394" s="288">
        <f t="shared" si="17"/>
        <v>0</v>
      </c>
      <c r="Q394" s="146"/>
      <c r="R394" s="146"/>
      <c r="S394" s="146"/>
      <c r="T394" s="146"/>
      <c r="U394" s="146"/>
      <c r="V394" s="146"/>
      <c r="W394" s="146">
        <v>1</v>
      </c>
      <c r="X394" s="304">
        <v>43336</v>
      </c>
      <c r="Y394" s="273">
        <f t="shared" si="18"/>
        <v>1</v>
      </c>
      <c r="Z394" s="146"/>
      <c r="AA394" s="146"/>
      <c r="AB394" s="146"/>
      <c r="AC394" s="146"/>
      <c r="AD394" s="146"/>
      <c r="AE394" s="146"/>
      <c r="AF394" s="146"/>
      <c r="AG394" s="146"/>
      <c r="AH394" s="273">
        <f t="shared" si="19"/>
        <v>0</v>
      </c>
      <c r="AI394" s="146"/>
      <c r="AJ394" s="146" t="s">
        <v>2371</v>
      </c>
      <c r="AK394" s="146"/>
      <c r="AL394" s="146"/>
      <c r="AM394" s="146"/>
      <c r="AN394" s="146"/>
      <c r="AO394" s="146"/>
      <c r="AP394" s="146"/>
      <c r="AQ394" s="146"/>
      <c r="AR394" s="146"/>
      <c r="AS394" s="146"/>
    </row>
    <row r="395" spans="1:45" s="222" customFormat="1" ht="14.4" x14ac:dyDescent="0.3">
      <c r="A395" s="146"/>
      <c r="B395" s="296">
        <v>22647045</v>
      </c>
      <c r="C395" s="297" t="s">
        <v>2266</v>
      </c>
      <c r="D395" s="146"/>
      <c r="E395" s="298" t="s">
        <v>1788</v>
      </c>
      <c r="F395" s="146" t="s">
        <v>2366</v>
      </c>
      <c r="G395" s="146" t="s">
        <v>2367</v>
      </c>
      <c r="H395" s="146"/>
      <c r="I395" s="146"/>
      <c r="J395" s="146"/>
      <c r="K395" s="146"/>
      <c r="L395" s="146"/>
      <c r="M395" s="146"/>
      <c r="N395" s="146"/>
      <c r="O395" s="146"/>
      <c r="P395" s="288">
        <f t="shared" si="17"/>
        <v>0</v>
      </c>
      <c r="Q395" s="146"/>
      <c r="R395" s="146"/>
      <c r="S395" s="146"/>
      <c r="T395" s="146"/>
      <c r="U395" s="146"/>
      <c r="V395" s="146"/>
      <c r="W395" s="146">
        <v>1</v>
      </c>
      <c r="X395" s="304">
        <v>43336</v>
      </c>
      <c r="Y395" s="273">
        <f t="shared" si="18"/>
        <v>1</v>
      </c>
      <c r="Z395" s="146"/>
      <c r="AA395" s="146"/>
      <c r="AB395" s="146"/>
      <c r="AC395" s="146"/>
      <c r="AD395" s="146"/>
      <c r="AE395" s="146"/>
      <c r="AF395" s="146"/>
      <c r="AG395" s="146"/>
      <c r="AH395" s="273">
        <f t="shared" si="19"/>
        <v>0</v>
      </c>
      <c r="AI395" s="146"/>
      <c r="AJ395" s="146" t="s">
        <v>2371</v>
      </c>
      <c r="AK395" s="146"/>
      <c r="AL395" s="146"/>
      <c r="AM395" s="146"/>
      <c r="AN395" s="146"/>
      <c r="AO395" s="146"/>
      <c r="AP395" s="146"/>
      <c r="AQ395" s="146"/>
      <c r="AR395" s="146"/>
      <c r="AS395" s="146"/>
    </row>
    <row r="396" spans="1:45" s="222" customFormat="1" ht="14.4" x14ac:dyDescent="0.3">
      <c r="A396" s="146"/>
      <c r="B396" s="296">
        <v>22639034</v>
      </c>
      <c r="C396" s="297" t="s">
        <v>2267</v>
      </c>
      <c r="D396" s="146"/>
      <c r="E396" s="298" t="s">
        <v>1789</v>
      </c>
      <c r="F396" s="146" t="s">
        <v>2366</v>
      </c>
      <c r="G396" s="146" t="s">
        <v>2367</v>
      </c>
      <c r="H396" s="146"/>
      <c r="I396" s="146"/>
      <c r="J396" s="146"/>
      <c r="K396" s="146"/>
      <c r="L396" s="146"/>
      <c r="M396" s="146"/>
      <c r="N396" s="146"/>
      <c r="O396" s="146"/>
      <c r="P396" s="288">
        <f t="shared" si="17"/>
        <v>0</v>
      </c>
      <c r="Q396" s="146"/>
      <c r="R396" s="146"/>
      <c r="S396" s="146"/>
      <c r="T396" s="146"/>
      <c r="U396" s="146"/>
      <c r="V396" s="146"/>
      <c r="W396" s="146">
        <v>1</v>
      </c>
      <c r="X396" s="304">
        <v>43342</v>
      </c>
      <c r="Y396" s="273">
        <f t="shared" si="18"/>
        <v>1</v>
      </c>
      <c r="Z396" s="146"/>
      <c r="AA396" s="146"/>
      <c r="AB396" s="146"/>
      <c r="AC396" s="146"/>
      <c r="AD396" s="146"/>
      <c r="AE396" s="146"/>
      <c r="AF396" s="146"/>
      <c r="AG396" s="146"/>
      <c r="AH396" s="273">
        <f t="shared" si="19"/>
        <v>0</v>
      </c>
      <c r="AI396" s="146"/>
      <c r="AJ396" s="146" t="s">
        <v>2371</v>
      </c>
      <c r="AK396" s="146"/>
      <c r="AL396" s="146"/>
      <c r="AM396" s="146"/>
      <c r="AN396" s="146"/>
      <c r="AO396" s="146"/>
      <c r="AP396" s="146"/>
      <c r="AQ396" s="146"/>
      <c r="AR396" s="146"/>
      <c r="AS396" s="146"/>
    </row>
    <row r="397" spans="1:45" s="222" customFormat="1" ht="14.4" x14ac:dyDescent="0.3">
      <c r="A397" s="146"/>
      <c r="B397" s="296">
        <v>22635029</v>
      </c>
      <c r="C397" s="297" t="s">
        <v>2268</v>
      </c>
      <c r="D397" s="146"/>
      <c r="E397" s="298" t="s">
        <v>1790</v>
      </c>
      <c r="F397" s="146" t="s">
        <v>2366</v>
      </c>
      <c r="G397" s="146" t="s">
        <v>2367</v>
      </c>
      <c r="H397" s="146"/>
      <c r="I397" s="146"/>
      <c r="J397" s="146"/>
      <c r="K397" s="146"/>
      <c r="L397" s="146"/>
      <c r="M397" s="146"/>
      <c r="N397" s="146"/>
      <c r="O397" s="146"/>
      <c r="P397" s="288">
        <f t="shared" ref="P397:P460" si="20">SUM(H397:N397)</f>
        <v>0</v>
      </c>
      <c r="Q397" s="146"/>
      <c r="R397" s="146"/>
      <c r="S397" s="146"/>
      <c r="T397" s="146"/>
      <c r="U397" s="146"/>
      <c r="V397" s="146"/>
      <c r="W397" s="146">
        <v>1</v>
      </c>
      <c r="X397" s="304">
        <v>43342</v>
      </c>
      <c r="Y397" s="273">
        <f t="shared" ref="Y397:Y460" si="21">SUM(Q397:W397)</f>
        <v>1</v>
      </c>
      <c r="Z397" s="146"/>
      <c r="AA397" s="146"/>
      <c r="AB397" s="146"/>
      <c r="AC397" s="146"/>
      <c r="AD397" s="146"/>
      <c r="AE397" s="146"/>
      <c r="AF397" s="146"/>
      <c r="AG397" s="146"/>
      <c r="AH397" s="273">
        <f t="shared" si="19"/>
        <v>0</v>
      </c>
      <c r="AI397" s="146"/>
      <c r="AJ397" s="146" t="s">
        <v>2371</v>
      </c>
      <c r="AK397" s="146"/>
      <c r="AL397" s="146"/>
      <c r="AM397" s="146"/>
      <c r="AN397" s="146"/>
      <c r="AO397" s="146"/>
      <c r="AP397" s="146"/>
      <c r="AQ397" s="146"/>
      <c r="AR397" s="146"/>
      <c r="AS397" s="146"/>
    </row>
    <row r="398" spans="1:45" s="222" customFormat="1" ht="14.4" x14ac:dyDescent="0.3">
      <c r="A398" s="146"/>
      <c r="B398" s="296">
        <v>22639054</v>
      </c>
      <c r="C398" s="297" t="s">
        <v>2269</v>
      </c>
      <c r="D398" s="146"/>
      <c r="E398" s="298" t="s">
        <v>1791</v>
      </c>
      <c r="F398" s="146" t="s">
        <v>2366</v>
      </c>
      <c r="G398" s="146" t="s">
        <v>2367</v>
      </c>
      <c r="H398" s="146"/>
      <c r="I398" s="146"/>
      <c r="J398" s="146"/>
      <c r="K398" s="146"/>
      <c r="L398" s="146"/>
      <c r="M398" s="146"/>
      <c r="N398" s="146"/>
      <c r="O398" s="146"/>
      <c r="P398" s="288">
        <f t="shared" si="20"/>
        <v>0</v>
      </c>
      <c r="Q398" s="146"/>
      <c r="R398" s="146"/>
      <c r="S398" s="146"/>
      <c r="T398" s="146"/>
      <c r="U398" s="146"/>
      <c r="V398" s="146"/>
      <c r="W398" s="146">
        <v>1</v>
      </c>
      <c r="X398" s="304">
        <v>43342</v>
      </c>
      <c r="Y398" s="273">
        <f t="shared" si="21"/>
        <v>1</v>
      </c>
      <c r="Z398" s="146"/>
      <c r="AA398" s="146"/>
      <c r="AB398" s="146"/>
      <c r="AC398" s="146"/>
      <c r="AD398" s="146"/>
      <c r="AE398" s="146"/>
      <c r="AF398" s="146"/>
      <c r="AG398" s="146"/>
      <c r="AH398" s="273">
        <f t="shared" si="19"/>
        <v>0</v>
      </c>
      <c r="AI398" s="146"/>
      <c r="AJ398" s="146" t="s">
        <v>2371</v>
      </c>
      <c r="AK398" s="146"/>
      <c r="AL398" s="146"/>
      <c r="AM398" s="146"/>
      <c r="AN398" s="146"/>
      <c r="AO398" s="146"/>
      <c r="AP398" s="146"/>
      <c r="AQ398" s="146"/>
      <c r="AR398" s="146"/>
      <c r="AS398" s="146"/>
    </row>
    <row r="399" spans="1:45" s="222" customFormat="1" ht="14.4" x14ac:dyDescent="0.3">
      <c r="A399" s="146"/>
      <c r="B399" s="296">
        <v>20867039</v>
      </c>
      <c r="C399" s="297" t="s">
        <v>2270</v>
      </c>
      <c r="D399" s="146"/>
      <c r="E399" s="298" t="s">
        <v>1792</v>
      </c>
      <c r="F399" s="146" t="s">
        <v>2366</v>
      </c>
      <c r="G399" s="146" t="s">
        <v>2367</v>
      </c>
      <c r="H399" s="146"/>
      <c r="I399" s="146"/>
      <c r="J399" s="146"/>
      <c r="K399" s="146"/>
      <c r="L399" s="146"/>
      <c r="M399" s="146"/>
      <c r="N399" s="146"/>
      <c r="O399" s="146"/>
      <c r="P399" s="288">
        <f t="shared" si="20"/>
        <v>0</v>
      </c>
      <c r="Q399" s="146"/>
      <c r="R399" s="146"/>
      <c r="S399" s="146"/>
      <c r="T399" s="146"/>
      <c r="U399" s="146"/>
      <c r="V399" s="146"/>
      <c r="W399" s="146">
        <v>1</v>
      </c>
      <c r="X399" s="304">
        <v>43340</v>
      </c>
      <c r="Y399" s="273">
        <f t="shared" si="21"/>
        <v>1</v>
      </c>
      <c r="Z399" s="146"/>
      <c r="AA399" s="146"/>
      <c r="AB399" s="146"/>
      <c r="AC399" s="146"/>
      <c r="AD399" s="146"/>
      <c r="AE399" s="146"/>
      <c r="AF399" s="146"/>
      <c r="AG399" s="146"/>
      <c r="AH399" s="273">
        <f t="shared" si="19"/>
        <v>0</v>
      </c>
      <c r="AI399" s="146"/>
      <c r="AJ399" s="146" t="s">
        <v>2371</v>
      </c>
      <c r="AK399" s="146"/>
      <c r="AL399" s="146"/>
      <c r="AM399" s="146"/>
      <c r="AN399" s="146"/>
      <c r="AO399" s="146"/>
      <c r="AP399" s="146"/>
      <c r="AQ399" s="146"/>
      <c r="AR399" s="146"/>
      <c r="AS399" s="146"/>
    </row>
    <row r="400" spans="1:45" s="222" customFormat="1" ht="14.4" x14ac:dyDescent="0.3">
      <c r="A400" s="146"/>
      <c r="B400" s="296">
        <v>20867038</v>
      </c>
      <c r="C400" s="297" t="s">
        <v>2271</v>
      </c>
      <c r="D400" s="146"/>
      <c r="E400" s="298" t="s">
        <v>1793</v>
      </c>
      <c r="F400" s="146" t="s">
        <v>2366</v>
      </c>
      <c r="G400" s="146" t="s">
        <v>2367</v>
      </c>
      <c r="H400" s="146"/>
      <c r="I400" s="146"/>
      <c r="J400" s="146"/>
      <c r="K400" s="146"/>
      <c r="L400" s="146"/>
      <c r="M400" s="146"/>
      <c r="N400" s="146"/>
      <c r="O400" s="146"/>
      <c r="P400" s="288">
        <f t="shared" si="20"/>
        <v>0</v>
      </c>
      <c r="Q400" s="146"/>
      <c r="R400" s="146"/>
      <c r="S400" s="146"/>
      <c r="T400" s="146"/>
      <c r="U400" s="146"/>
      <c r="V400" s="146"/>
      <c r="W400" s="146">
        <v>1</v>
      </c>
      <c r="X400" s="304">
        <v>43340</v>
      </c>
      <c r="Y400" s="273">
        <f t="shared" si="21"/>
        <v>1</v>
      </c>
      <c r="Z400" s="146"/>
      <c r="AA400" s="146"/>
      <c r="AB400" s="146"/>
      <c r="AC400" s="146"/>
      <c r="AD400" s="146"/>
      <c r="AE400" s="146"/>
      <c r="AF400" s="146"/>
      <c r="AG400" s="146"/>
      <c r="AH400" s="273">
        <f t="shared" si="19"/>
        <v>0</v>
      </c>
      <c r="AI400" s="146"/>
      <c r="AJ400" s="146" t="s">
        <v>2371</v>
      </c>
      <c r="AK400" s="146"/>
      <c r="AL400" s="146"/>
      <c r="AM400" s="146"/>
      <c r="AN400" s="146"/>
      <c r="AO400" s="146"/>
      <c r="AP400" s="146"/>
      <c r="AQ400" s="146"/>
      <c r="AR400" s="146"/>
      <c r="AS400" s="146"/>
    </row>
    <row r="401" spans="1:45" s="222" customFormat="1" ht="14.4" x14ac:dyDescent="0.3">
      <c r="A401" s="146"/>
      <c r="B401" s="296">
        <v>22647046</v>
      </c>
      <c r="C401" s="297" t="s">
        <v>2272</v>
      </c>
      <c r="D401" s="146"/>
      <c r="E401" s="298" t="s">
        <v>1794</v>
      </c>
      <c r="F401" s="146" t="s">
        <v>2366</v>
      </c>
      <c r="G401" s="146" t="s">
        <v>2367</v>
      </c>
      <c r="H401" s="146"/>
      <c r="I401" s="146"/>
      <c r="J401" s="146"/>
      <c r="K401" s="146"/>
      <c r="L401" s="146"/>
      <c r="M401" s="146"/>
      <c r="N401" s="146"/>
      <c r="O401" s="146"/>
      <c r="P401" s="288">
        <f t="shared" si="20"/>
        <v>0</v>
      </c>
      <c r="Q401" s="146"/>
      <c r="R401" s="146"/>
      <c r="S401" s="146"/>
      <c r="T401" s="146"/>
      <c r="U401" s="146"/>
      <c r="V401" s="146"/>
      <c r="W401" s="146">
        <v>1</v>
      </c>
      <c r="X401" s="304">
        <v>43342</v>
      </c>
      <c r="Y401" s="273">
        <f t="shared" si="21"/>
        <v>1</v>
      </c>
      <c r="Z401" s="146"/>
      <c r="AA401" s="146"/>
      <c r="AB401" s="146"/>
      <c r="AC401" s="146"/>
      <c r="AD401" s="146"/>
      <c r="AE401" s="146"/>
      <c r="AF401" s="146"/>
      <c r="AG401" s="146"/>
      <c r="AH401" s="273">
        <f t="shared" si="19"/>
        <v>0</v>
      </c>
      <c r="AI401" s="146"/>
      <c r="AJ401" s="146" t="s">
        <v>2371</v>
      </c>
      <c r="AK401" s="146"/>
      <c r="AL401" s="146"/>
      <c r="AM401" s="146"/>
      <c r="AN401" s="146"/>
      <c r="AO401" s="146"/>
      <c r="AP401" s="146"/>
      <c r="AQ401" s="146"/>
      <c r="AR401" s="146"/>
      <c r="AS401" s="146"/>
    </row>
    <row r="402" spans="1:45" s="222" customFormat="1" ht="14.4" x14ac:dyDescent="0.3">
      <c r="A402" s="146"/>
      <c r="B402" s="296">
        <v>22647047</v>
      </c>
      <c r="C402" s="297" t="s">
        <v>2273</v>
      </c>
      <c r="D402" s="146"/>
      <c r="E402" s="298" t="s">
        <v>1795</v>
      </c>
      <c r="F402" s="146" t="s">
        <v>2366</v>
      </c>
      <c r="G402" s="146" t="s">
        <v>2367</v>
      </c>
      <c r="H402" s="146"/>
      <c r="I402" s="146"/>
      <c r="J402" s="146"/>
      <c r="K402" s="146"/>
      <c r="L402" s="146"/>
      <c r="M402" s="146"/>
      <c r="N402" s="146"/>
      <c r="O402" s="146"/>
      <c r="P402" s="288">
        <f t="shared" si="20"/>
        <v>0</v>
      </c>
      <c r="Q402" s="146"/>
      <c r="R402" s="146"/>
      <c r="S402" s="146"/>
      <c r="T402" s="146"/>
      <c r="U402" s="146"/>
      <c r="V402" s="146"/>
      <c r="W402" s="146">
        <v>1</v>
      </c>
      <c r="X402" s="304">
        <v>43342</v>
      </c>
      <c r="Y402" s="273">
        <f t="shared" si="21"/>
        <v>1</v>
      </c>
      <c r="Z402" s="146"/>
      <c r="AA402" s="146"/>
      <c r="AB402" s="146"/>
      <c r="AC402" s="146"/>
      <c r="AD402" s="146"/>
      <c r="AE402" s="146"/>
      <c r="AF402" s="146"/>
      <c r="AG402" s="146"/>
      <c r="AH402" s="273">
        <f t="shared" si="19"/>
        <v>0</v>
      </c>
      <c r="AI402" s="146"/>
      <c r="AJ402" s="146" t="s">
        <v>2371</v>
      </c>
      <c r="AK402" s="146"/>
      <c r="AL402" s="146"/>
      <c r="AM402" s="146"/>
      <c r="AN402" s="146"/>
      <c r="AO402" s="146"/>
      <c r="AP402" s="146"/>
      <c r="AQ402" s="146"/>
      <c r="AR402" s="146"/>
      <c r="AS402" s="146"/>
    </row>
    <row r="403" spans="1:45" s="222" customFormat="1" ht="14.4" x14ac:dyDescent="0.3">
      <c r="A403" s="146"/>
      <c r="B403" s="296">
        <v>20867036</v>
      </c>
      <c r="C403" s="297" t="s">
        <v>2274</v>
      </c>
      <c r="D403" s="146"/>
      <c r="E403" s="298" t="s">
        <v>1796</v>
      </c>
      <c r="F403" s="146" t="s">
        <v>2366</v>
      </c>
      <c r="G403" s="146" t="s">
        <v>2367</v>
      </c>
      <c r="H403" s="146"/>
      <c r="I403" s="146"/>
      <c r="J403" s="146"/>
      <c r="K403" s="146"/>
      <c r="L403" s="146"/>
      <c r="M403" s="146"/>
      <c r="N403" s="146"/>
      <c r="O403" s="146"/>
      <c r="P403" s="288">
        <f t="shared" si="20"/>
        <v>0</v>
      </c>
      <c r="Q403" s="146"/>
      <c r="R403" s="146"/>
      <c r="S403" s="146"/>
      <c r="T403" s="146"/>
      <c r="U403" s="146"/>
      <c r="V403" s="146"/>
      <c r="W403" s="146">
        <v>1</v>
      </c>
      <c r="X403" s="304">
        <v>43342</v>
      </c>
      <c r="Y403" s="273">
        <f t="shared" si="21"/>
        <v>1</v>
      </c>
      <c r="Z403" s="146"/>
      <c r="AA403" s="146"/>
      <c r="AB403" s="146"/>
      <c r="AC403" s="146"/>
      <c r="AD403" s="146"/>
      <c r="AE403" s="146"/>
      <c r="AF403" s="146"/>
      <c r="AG403" s="146"/>
      <c r="AH403" s="273">
        <f t="shared" si="19"/>
        <v>0</v>
      </c>
      <c r="AI403" s="146"/>
      <c r="AJ403" s="146" t="s">
        <v>2371</v>
      </c>
      <c r="AK403" s="146"/>
      <c r="AL403" s="146"/>
      <c r="AM403" s="146"/>
      <c r="AN403" s="146"/>
      <c r="AO403" s="146"/>
      <c r="AP403" s="146"/>
      <c r="AQ403" s="146"/>
      <c r="AR403" s="146"/>
      <c r="AS403" s="146"/>
    </row>
    <row r="404" spans="1:45" s="222" customFormat="1" ht="14.4" x14ac:dyDescent="0.3">
      <c r="A404" s="146"/>
      <c r="B404" s="296">
        <v>20867037</v>
      </c>
      <c r="C404" s="297" t="s">
        <v>2275</v>
      </c>
      <c r="D404" s="146"/>
      <c r="E404" s="298" t="s">
        <v>1797</v>
      </c>
      <c r="F404" s="146" t="s">
        <v>2366</v>
      </c>
      <c r="G404" s="146" t="s">
        <v>2367</v>
      </c>
      <c r="H404" s="146"/>
      <c r="I404" s="146"/>
      <c r="J404" s="146"/>
      <c r="K404" s="146"/>
      <c r="L404" s="146"/>
      <c r="M404" s="146"/>
      <c r="N404" s="146"/>
      <c r="O404" s="146"/>
      <c r="P404" s="288">
        <f t="shared" si="20"/>
        <v>0</v>
      </c>
      <c r="Q404" s="146"/>
      <c r="R404" s="146"/>
      <c r="S404" s="146"/>
      <c r="T404" s="146"/>
      <c r="U404" s="146"/>
      <c r="V404" s="146"/>
      <c r="W404" s="146">
        <v>1</v>
      </c>
      <c r="X404" s="304">
        <v>43342</v>
      </c>
      <c r="Y404" s="273">
        <f t="shared" si="21"/>
        <v>1</v>
      </c>
      <c r="Z404" s="146"/>
      <c r="AA404" s="146"/>
      <c r="AB404" s="146"/>
      <c r="AC404" s="146"/>
      <c r="AD404" s="146"/>
      <c r="AE404" s="146"/>
      <c r="AF404" s="146"/>
      <c r="AG404" s="146"/>
      <c r="AH404" s="273">
        <f t="shared" si="19"/>
        <v>0</v>
      </c>
      <c r="AI404" s="146"/>
      <c r="AJ404" s="146" t="s">
        <v>2371</v>
      </c>
      <c r="AK404" s="146"/>
      <c r="AL404" s="146"/>
      <c r="AM404" s="146"/>
      <c r="AN404" s="146"/>
      <c r="AO404" s="146"/>
      <c r="AP404" s="146"/>
      <c r="AQ404" s="146"/>
      <c r="AR404" s="146"/>
      <c r="AS404" s="146"/>
    </row>
    <row r="405" spans="1:45" s="222" customFormat="1" ht="14.4" x14ac:dyDescent="0.3">
      <c r="A405" s="146"/>
      <c r="B405" s="296">
        <v>22643035</v>
      </c>
      <c r="C405" s="297" t="s">
        <v>2276</v>
      </c>
      <c r="D405" s="146"/>
      <c r="E405" s="298" t="s">
        <v>1798</v>
      </c>
      <c r="F405" s="146" t="s">
        <v>2366</v>
      </c>
      <c r="G405" s="146" t="s">
        <v>2367</v>
      </c>
      <c r="H405" s="146"/>
      <c r="I405" s="146"/>
      <c r="J405" s="146"/>
      <c r="K405" s="146"/>
      <c r="L405" s="146"/>
      <c r="M405" s="146"/>
      <c r="N405" s="146"/>
      <c r="O405" s="146"/>
      <c r="P405" s="288">
        <f t="shared" si="20"/>
        <v>0</v>
      </c>
      <c r="Q405" s="146"/>
      <c r="R405" s="146"/>
      <c r="S405" s="146"/>
      <c r="T405" s="146"/>
      <c r="U405" s="146"/>
      <c r="V405" s="146"/>
      <c r="W405" s="146">
        <v>1</v>
      </c>
      <c r="X405" s="304">
        <v>43361</v>
      </c>
      <c r="Y405" s="273">
        <f t="shared" si="21"/>
        <v>1</v>
      </c>
      <c r="Z405" s="146"/>
      <c r="AA405" s="146"/>
      <c r="AB405" s="146"/>
      <c r="AC405" s="146"/>
      <c r="AD405" s="146"/>
      <c r="AE405" s="146"/>
      <c r="AF405" s="146"/>
      <c r="AG405" s="146"/>
      <c r="AH405" s="273">
        <f t="shared" si="19"/>
        <v>0</v>
      </c>
      <c r="AI405" s="146"/>
      <c r="AJ405" s="146" t="s">
        <v>2371</v>
      </c>
      <c r="AK405" s="146"/>
      <c r="AL405" s="146"/>
      <c r="AM405" s="146"/>
      <c r="AN405" s="146"/>
      <c r="AO405" s="146"/>
      <c r="AP405" s="146"/>
      <c r="AQ405" s="146"/>
      <c r="AR405" s="146"/>
      <c r="AS405" s="146"/>
    </row>
    <row r="406" spans="1:45" s="222" customFormat="1" ht="14.4" x14ac:dyDescent="0.3">
      <c r="A406" s="146"/>
      <c r="B406" s="296">
        <v>22644064</v>
      </c>
      <c r="C406" s="297" t="s">
        <v>2277</v>
      </c>
      <c r="D406" s="146"/>
      <c r="E406" s="298" t="s">
        <v>1799</v>
      </c>
      <c r="F406" s="146" t="s">
        <v>2366</v>
      </c>
      <c r="G406" s="146" t="s">
        <v>2367</v>
      </c>
      <c r="H406" s="146"/>
      <c r="I406" s="146"/>
      <c r="J406" s="146"/>
      <c r="K406" s="146"/>
      <c r="L406" s="146"/>
      <c r="M406" s="146"/>
      <c r="N406" s="146"/>
      <c r="O406" s="146"/>
      <c r="P406" s="288">
        <f t="shared" si="20"/>
        <v>0</v>
      </c>
      <c r="Q406" s="146"/>
      <c r="R406" s="146"/>
      <c r="S406" s="146"/>
      <c r="T406" s="146"/>
      <c r="U406" s="146"/>
      <c r="V406" s="146"/>
      <c r="W406" s="146">
        <v>1</v>
      </c>
      <c r="X406" s="304">
        <v>43361</v>
      </c>
      <c r="Y406" s="273">
        <f t="shared" si="21"/>
        <v>1</v>
      </c>
      <c r="Z406" s="146"/>
      <c r="AA406" s="146"/>
      <c r="AB406" s="146"/>
      <c r="AC406" s="146"/>
      <c r="AD406" s="146"/>
      <c r="AE406" s="146"/>
      <c r="AF406" s="146"/>
      <c r="AG406" s="146"/>
      <c r="AH406" s="273">
        <f t="shared" si="19"/>
        <v>0</v>
      </c>
      <c r="AI406" s="146"/>
      <c r="AJ406" s="146" t="s">
        <v>2371</v>
      </c>
      <c r="AK406" s="146"/>
      <c r="AL406" s="146"/>
      <c r="AM406" s="146"/>
      <c r="AN406" s="146"/>
      <c r="AO406" s="146"/>
      <c r="AP406" s="146"/>
      <c r="AQ406" s="146"/>
      <c r="AR406" s="146"/>
      <c r="AS406" s="146"/>
    </row>
    <row r="407" spans="1:45" s="222" customFormat="1" ht="14.4" x14ac:dyDescent="0.3">
      <c r="A407" s="146"/>
      <c r="B407" s="296">
        <v>22644065</v>
      </c>
      <c r="C407" s="297" t="s">
        <v>2278</v>
      </c>
      <c r="D407" s="146"/>
      <c r="E407" s="298" t="s">
        <v>1800</v>
      </c>
      <c r="F407" s="146" t="s">
        <v>2366</v>
      </c>
      <c r="G407" s="146" t="s">
        <v>2367</v>
      </c>
      <c r="H407" s="146"/>
      <c r="I407" s="146"/>
      <c r="J407" s="146"/>
      <c r="K407" s="146"/>
      <c r="L407" s="146"/>
      <c r="M407" s="146"/>
      <c r="N407" s="146"/>
      <c r="O407" s="146"/>
      <c r="P407" s="288">
        <f t="shared" si="20"/>
        <v>0</v>
      </c>
      <c r="Q407" s="146"/>
      <c r="R407" s="146"/>
      <c r="S407" s="146"/>
      <c r="T407" s="146"/>
      <c r="U407" s="146"/>
      <c r="V407" s="146"/>
      <c r="W407" s="146">
        <v>1</v>
      </c>
      <c r="X407" s="304">
        <v>43361</v>
      </c>
      <c r="Y407" s="273">
        <f t="shared" si="21"/>
        <v>1</v>
      </c>
      <c r="Z407" s="146"/>
      <c r="AA407" s="146"/>
      <c r="AB407" s="146"/>
      <c r="AC407" s="146"/>
      <c r="AD407" s="146"/>
      <c r="AE407" s="146"/>
      <c r="AF407" s="146"/>
      <c r="AG407" s="146"/>
      <c r="AH407" s="273">
        <f t="shared" si="19"/>
        <v>0</v>
      </c>
      <c r="AI407" s="146"/>
      <c r="AJ407" s="146" t="s">
        <v>2371</v>
      </c>
      <c r="AK407" s="146"/>
      <c r="AL407" s="146"/>
      <c r="AM407" s="146"/>
      <c r="AN407" s="146"/>
      <c r="AO407" s="146"/>
      <c r="AP407" s="146"/>
      <c r="AQ407" s="146"/>
      <c r="AR407" s="146"/>
      <c r="AS407" s="146"/>
    </row>
    <row r="408" spans="1:45" s="222" customFormat="1" ht="14.4" x14ac:dyDescent="0.3">
      <c r="A408" s="146"/>
      <c r="B408" s="296">
        <v>22644066</v>
      </c>
      <c r="C408" s="297" t="s">
        <v>2279</v>
      </c>
      <c r="D408" s="146"/>
      <c r="E408" s="298" t="s">
        <v>1801</v>
      </c>
      <c r="F408" s="146" t="s">
        <v>2366</v>
      </c>
      <c r="G408" s="146" t="s">
        <v>2367</v>
      </c>
      <c r="H408" s="146"/>
      <c r="I408" s="146"/>
      <c r="J408" s="146"/>
      <c r="K408" s="146"/>
      <c r="L408" s="146"/>
      <c r="M408" s="146"/>
      <c r="N408" s="146"/>
      <c r="O408" s="146"/>
      <c r="P408" s="288">
        <f t="shared" si="20"/>
        <v>0</v>
      </c>
      <c r="Q408" s="146"/>
      <c r="R408" s="146"/>
      <c r="S408" s="146"/>
      <c r="T408" s="146"/>
      <c r="U408" s="146"/>
      <c r="V408" s="146"/>
      <c r="W408" s="146">
        <v>1</v>
      </c>
      <c r="X408" s="304">
        <v>43361</v>
      </c>
      <c r="Y408" s="273">
        <f t="shared" si="21"/>
        <v>1</v>
      </c>
      <c r="Z408" s="146"/>
      <c r="AA408" s="146"/>
      <c r="AB408" s="146"/>
      <c r="AC408" s="146"/>
      <c r="AD408" s="146"/>
      <c r="AE408" s="146"/>
      <c r="AF408" s="146"/>
      <c r="AG408" s="146"/>
      <c r="AH408" s="273">
        <f t="shared" si="19"/>
        <v>0</v>
      </c>
      <c r="AI408" s="146"/>
      <c r="AJ408" s="146" t="s">
        <v>2371</v>
      </c>
      <c r="AK408" s="146"/>
      <c r="AL408" s="146"/>
      <c r="AM408" s="146"/>
      <c r="AN408" s="146"/>
      <c r="AO408" s="146"/>
      <c r="AP408" s="146"/>
      <c r="AQ408" s="146"/>
      <c r="AR408" s="146"/>
      <c r="AS408" s="146"/>
    </row>
    <row r="409" spans="1:45" s="222" customFormat="1" ht="14.4" x14ac:dyDescent="0.3">
      <c r="A409" s="146"/>
      <c r="B409" s="296">
        <v>22644067</v>
      </c>
      <c r="C409" s="297" t="s">
        <v>2280</v>
      </c>
      <c r="D409" s="146"/>
      <c r="E409" s="298" t="s">
        <v>1802</v>
      </c>
      <c r="F409" s="146" t="s">
        <v>2366</v>
      </c>
      <c r="G409" s="146" t="s">
        <v>2367</v>
      </c>
      <c r="H409" s="146"/>
      <c r="I409" s="146"/>
      <c r="J409" s="146"/>
      <c r="K409" s="146"/>
      <c r="L409" s="146"/>
      <c r="M409" s="146"/>
      <c r="N409" s="146"/>
      <c r="O409" s="146"/>
      <c r="P409" s="288">
        <f t="shared" si="20"/>
        <v>0</v>
      </c>
      <c r="Q409" s="146"/>
      <c r="R409" s="146"/>
      <c r="S409" s="146"/>
      <c r="T409" s="146"/>
      <c r="U409" s="146"/>
      <c r="V409" s="146"/>
      <c r="W409" s="146">
        <v>1</v>
      </c>
      <c r="X409" s="304">
        <v>43361</v>
      </c>
      <c r="Y409" s="273">
        <f t="shared" si="21"/>
        <v>1</v>
      </c>
      <c r="Z409" s="146"/>
      <c r="AA409" s="146"/>
      <c r="AB409" s="146"/>
      <c r="AC409" s="146"/>
      <c r="AD409" s="146"/>
      <c r="AE409" s="146"/>
      <c r="AF409" s="146"/>
      <c r="AG409" s="146"/>
      <c r="AH409" s="273">
        <f t="shared" si="19"/>
        <v>0</v>
      </c>
      <c r="AI409" s="146"/>
      <c r="AJ409" s="146" t="s">
        <v>2371</v>
      </c>
      <c r="AK409" s="146"/>
      <c r="AL409" s="146"/>
      <c r="AM409" s="146"/>
      <c r="AN409" s="146"/>
      <c r="AO409" s="146"/>
      <c r="AP409" s="146"/>
      <c r="AQ409" s="146"/>
      <c r="AR409" s="146"/>
      <c r="AS409" s="146"/>
    </row>
    <row r="410" spans="1:45" s="222" customFormat="1" ht="14.4" x14ac:dyDescent="0.3">
      <c r="A410" s="146"/>
      <c r="B410" s="296">
        <v>20867035</v>
      </c>
      <c r="C410" s="297" t="s">
        <v>2281</v>
      </c>
      <c r="D410" s="146"/>
      <c r="E410" s="298" t="s">
        <v>1803</v>
      </c>
      <c r="F410" s="146" t="s">
        <v>2366</v>
      </c>
      <c r="G410" s="146" t="s">
        <v>2367</v>
      </c>
      <c r="H410" s="146"/>
      <c r="I410" s="146"/>
      <c r="J410" s="146"/>
      <c r="K410" s="146"/>
      <c r="L410" s="146"/>
      <c r="M410" s="146"/>
      <c r="N410" s="146"/>
      <c r="O410" s="146"/>
      <c r="P410" s="288">
        <f t="shared" si="20"/>
        <v>0</v>
      </c>
      <c r="Q410" s="146"/>
      <c r="R410" s="146"/>
      <c r="S410" s="146"/>
      <c r="T410" s="146"/>
      <c r="U410" s="146"/>
      <c r="V410" s="146"/>
      <c r="W410" s="146">
        <v>1</v>
      </c>
      <c r="X410" s="304">
        <v>43348</v>
      </c>
      <c r="Y410" s="273">
        <f t="shared" si="21"/>
        <v>1</v>
      </c>
      <c r="Z410" s="146"/>
      <c r="AA410" s="146"/>
      <c r="AB410" s="146"/>
      <c r="AC410" s="146"/>
      <c r="AD410" s="146"/>
      <c r="AE410" s="146"/>
      <c r="AF410" s="146"/>
      <c r="AG410" s="146"/>
      <c r="AH410" s="273">
        <f t="shared" si="19"/>
        <v>0</v>
      </c>
      <c r="AI410" s="146"/>
      <c r="AJ410" s="146" t="s">
        <v>2371</v>
      </c>
      <c r="AK410" s="146"/>
      <c r="AL410" s="146"/>
      <c r="AM410" s="146"/>
      <c r="AN410" s="146"/>
      <c r="AO410" s="146"/>
      <c r="AP410" s="146"/>
      <c r="AQ410" s="146"/>
      <c r="AR410" s="146"/>
      <c r="AS410" s="146"/>
    </row>
    <row r="411" spans="1:45" s="222" customFormat="1" ht="14.4" x14ac:dyDescent="0.3">
      <c r="A411" s="146"/>
      <c r="B411" s="296">
        <v>22647058</v>
      </c>
      <c r="C411" s="297" t="s">
        <v>2282</v>
      </c>
      <c r="D411" s="146"/>
      <c r="E411" s="298" t="s">
        <v>1804</v>
      </c>
      <c r="F411" s="146" t="s">
        <v>2366</v>
      </c>
      <c r="G411" s="146" t="s">
        <v>2367</v>
      </c>
      <c r="H411" s="146"/>
      <c r="I411" s="146"/>
      <c r="J411" s="146"/>
      <c r="K411" s="146"/>
      <c r="L411" s="146"/>
      <c r="M411" s="146"/>
      <c r="N411" s="146"/>
      <c r="O411" s="146"/>
      <c r="P411" s="288">
        <f t="shared" si="20"/>
        <v>0</v>
      </c>
      <c r="Q411" s="146"/>
      <c r="R411" s="146"/>
      <c r="S411" s="146"/>
      <c r="T411" s="146"/>
      <c r="U411" s="146"/>
      <c r="V411" s="146"/>
      <c r="W411" s="146">
        <v>1</v>
      </c>
      <c r="X411" s="304">
        <v>43353</v>
      </c>
      <c r="Y411" s="273">
        <f t="shared" si="21"/>
        <v>1</v>
      </c>
      <c r="Z411" s="146"/>
      <c r="AA411" s="146"/>
      <c r="AB411" s="146"/>
      <c r="AC411" s="146"/>
      <c r="AD411" s="146"/>
      <c r="AE411" s="146"/>
      <c r="AF411" s="146"/>
      <c r="AG411" s="146"/>
      <c r="AH411" s="273">
        <f t="shared" si="19"/>
        <v>0</v>
      </c>
      <c r="AI411" s="146"/>
      <c r="AJ411" s="146" t="s">
        <v>2371</v>
      </c>
      <c r="AK411" s="146"/>
      <c r="AL411" s="146"/>
      <c r="AM411" s="146"/>
      <c r="AN411" s="146"/>
      <c r="AO411" s="146"/>
      <c r="AP411" s="146"/>
      <c r="AQ411" s="146"/>
      <c r="AR411" s="146"/>
      <c r="AS411" s="146"/>
    </row>
    <row r="412" spans="1:45" s="222" customFormat="1" ht="14.4" x14ac:dyDescent="0.3">
      <c r="A412" s="146"/>
      <c r="B412" s="296">
        <v>22647048</v>
      </c>
      <c r="C412" s="297" t="s">
        <v>2283</v>
      </c>
      <c r="D412" s="146"/>
      <c r="E412" s="298" t="s">
        <v>1805</v>
      </c>
      <c r="F412" s="146" t="s">
        <v>2366</v>
      </c>
      <c r="G412" s="146" t="s">
        <v>2367</v>
      </c>
      <c r="H412" s="146"/>
      <c r="I412" s="146"/>
      <c r="J412" s="146"/>
      <c r="K412" s="146"/>
      <c r="L412" s="146"/>
      <c r="M412" s="146"/>
      <c r="N412" s="146"/>
      <c r="O412" s="146"/>
      <c r="P412" s="288">
        <f t="shared" si="20"/>
        <v>0</v>
      </c>
      <c r="Q412" s="146"/>
      <c r="R412" s="146"/>
      <c r="S412" s="146"/>
      <c r="T412" s="146"/>
      <c r="U412" s="146"/>
      <c r="V412" s="146"/>
      <c r="W412" s="146">
        <v>1</v>
      </c>
      <c r="X412" s="304">
        <v>43353</v>
      </c>
      <c r="Y412" s="273">
        <f t="shared" si="21"/>
        <v>1</v>
      </c>
      <c r="Z412" s="146"/>
      <c r="AA412" s="146"/>
      <c r="AB412" s="146"/>
      <c r="AC412" s="146"/>
      <c r="AD412" s="146"/>
      <c r="AE412" s="146"/>
      <c r="AF412" s="146"/>
      <c r="AG412" s="146"/>
      <c r="AH412" s="273">
        <f t="shared" si="19"/>
        <v>0</v>
      </c>
      <c r="AI412" s="146"/>
      <c r="AJ412" s="146" t="s">
        <v>2371</v>
      </c>
      <c r="AK412" s="146"/>
      <c r="AL412" s="146"/>
      <c r="AM412" s="146"/>
      <c r="AN412" s="146"/>
      <c r="AO412" s="146"/>
      <c r="AP412" s="146"/>
      <c r="AQ412" s="146"/>
      <c r="AR412" s="146"/>
      <c r="AS412" s="146"/>
    </row>
    <row r="413" spans="1:45" s="222" customFormat="1" ht="14.4" x14ac:dyDescent="0.3">
      <c r="A413" s="146"/>
      <c r="B413" s="296">
        <v>22648052</v>
      </c>
      <c r="C413" s="297" t="s">
        <v>2284</v>
      </c>
      <c r="D413" s="146"/>
      <c r="E413" s="298" t="s">
        <v>1806</v>
      </c>
      <c r="F413" s="146" t="s">
        <v>2366</v>
      </c>
      <c r="G413" s="146" t="s">
        <v>2367</v>
      </c>
      <c r="H413" s="146"/>
      <c r="I413" s="146"/>
      <c r="J413" s="146"/>
      <c r="K413" s="146"/>
      <c r="L413" s="146"/>
      <c r="M413" s="146"/>
      <c r="N413" s="146"/>
      <c r="O413" s="146"/>
      <c r="P413" s="288">
        <f t="shared" si="20"/>
        <v>0</v>
      </c>
      <c r="Q413" s="146"/>
      <c r="R413" s="146"/>
      <c r="S413" s="146"/>
      <c r="T413" s="146"/>
      <c r="U413" s="146"/>
      <c r="V413" s="146"/>
      <c r="W413" s="146">
        <v>1</v>
      </c>
      <c r="X413" s="304">
        <v>43361</v>
      </c>
      <c r="Y413" s="273">
        <f t="shared" si="21"/>
        <v>1</v>
      </c>
      <c r="Z413" s="146"/>
      <c r="AA413" s="146"/>
      <c r="AB413" s="146"/>
      <c r="AC413" s="146"/>
      <c r="AD413" s="146"/>
      <c r="AE413" s="146"/>
      <c r="AF413" s="146"/>
      <c r="AG413" s="146"/>
      <c r="AH413" s="273">
        <f t="shared" si="19"/>
        <v>0</v>
      </c>
      <c r="AI413" s="146"/>
      <c r="AJ413" s="146" t="s">
        <v>2371</v>
      </c>
      <c r="AK413" s="146"/>
      <c r="AL413" s="146"/>
      <c r="AM413" s="146"/>
      <c r="AN413" s="146"/>
      <c r="AO413" s="146"/>
      <c r="AP413" s="146"/>
      <c r="AQ413" s="146"/>
      <c r="AR413" s="146"/>
      <c r="AS413" s="146"/>
    </row>
    <row r="414" spans="1:45" s="222" customFormat="1" ht="14.4" x14ac:dyDescent="0.3">
      <c r="A414" s="146"/>
      <c r="B414" s="296">
        <v>22648054</v>
      </c>
      <c r="C414" s="297" t="s">
        <v>2285</v>
      </c>
      <c r="D414" s="146"/>
      <c r="E414" s="298" t="s">
        <v>1807</v>
      </c>
      <c r="F414" s="146" t="s">
        <v>2366</v>
      </c>
      <c r="G414" s="146" t="s">
        <v>2367</v>
      </c>
      <c r="H414" s="146"/>
      <c r="I414" s="146"/>
      <c r="J414" s="146"/>
      <c r="K414" s="146"/>
      <c r="L414" s="146"/>
      <c r="M414" s="146"/>
      <c r="N414" s="146"/>
      <c r="O414" s="146"/>
      <c r="P414" s="288">
        <f t="shared" si="20"/>
        <v>0</v>
      </c>
      <c r="Q414" s="146"/>
      <c r="R414" s="146"/>
      <c r="S414" s="146"/>
      <c r="T414" s="146"/>
      <c r="U414" s="146"/>
      <c r="V414" s="146"/>
      <c r="W414" s="146">
        <v>1</v>
      </c>
      <c r="X414" s="304">
        <v>43350</v>
      </c>
      <c r="Y414" s="273">
        <f t="shared" si="21"/>
        <v>1</v>
      </c>
      <c r="Z414" s="146"/>
      <c r="AA414" s="146"/>
      <c r="AB414" s="146"/>
      <c r="AC414" s="146"/>
      <c r="AD414" s="146"/>
      <c r="AE414" s="146"/>
      <c r="AF414" s="146"/>
      <c r="AG414" s="146"/>
      <c r="AH414" s="273">
        <f t="shared" si="19"/>
        <v>0</v>
      </c>
      <c r="AI414" s="146"/>
      <c r="AJ414" s="146" t="s">
        <v>2371</v>
      </c>
      <c r="AK414" s="146"/>
      <c r="AL414" s="146"/>
      <c r="AM414" s="146"/>
      <c r="AN414" s="146"/>
      <c r="AO414" s="146"/>
      <c r="AP414" s="146"/>
      <c r="AQ414" s="146"/>
      <c r="AR414" s="146"/>
      <c r="AS414" s="146"/>
    </row>
    <row r="415" spans="1:45" s="222" customFormat="1" ht="14.4" x14ac:dyDescent="0.3">
      <c r="A415" s="146"/>
      <c r="B415" s="296">
        <v>22648053</v>
      </c>
      <c r="C415" s="297" t="s">
        <v>2286</v>
      </c>
      <c r="D415" s="146"/>
      <c r="E415" s="298" t="s">
        <v>1808</v>
      </c>
      <c r="F415" s="146" t="s">
        <v>2366</v>
      </c>
      <c r="G415" s="146" t="s">
        <v>2367</v>
      </c>
      <c r="H415" s="146"/>
      <c r="I415" s="146"/>
      <c r="J415" s="146"/>
      <c r="K415" s="146"/>
      <c r="L415" s="146"/>
      <c r="M415" s="146"/>
      <c r="N415" s="146"/>
      <c r="O415" s="146"/>
      <c r="P415" s="288">
        <f t="shared" si="20"/>
        <v>0</v>
      </c>
      <c r="Q415" s="146"/>
      <c r="R415" s="146"/>
      <c r="S415" s="146"/>
      <c r="T415" s="146"/>
      <c r="U415" s="146"/>
      <c r="V415" s="146"/>
      <c r="W415" s="146">
        <v>1</v>
      </c>
      <c r="X415" s="304">
        <v>43350</v>
      </c>
      <c r="Y415" s="273">
        <f t="shared" si="21"/>
        <v>1</v>
      </c>
      <c r="Z415" s="146"/>
      <c r="AA415" s="146"/>
      <c r="AB415" s="146"/>
      <c r="AC415" s="146"/>
      <c r="AD415" s="146"/>
      <c r="AE415" s="146"/>
      <c r="AF415" s="146"/>
      <c r="AG415" s="146"/>
      <c r="AH415" s="273">
        <f t="shared" si="19"/>
        <v>0</v>
      </c>
      <c r="AI415" s="146"/>
      <c r="AJ415" s="146" t="s">
        <v>2371</v>
      </c>
      <c r="AK415" s="146"/>
      <c r="AL415" s="146"/>
      <c r="AM415" s="146"/>
      <c r="AN415" s="146"/>
      <c r="AO415" s="146"/>
      <c r="AP415" s="146"/>
      <c r="AQ415" s="146"/>
      <c r="AR415" s="146"/>
      <c r="AS415" s="146"/>
    </row>
    <row r="416" spans="1:45" s="222" customFormat="1" ht="14.4" x14ac:dyDescent="0.3">
      <c r="A416" s="146"/>
      <c r="B416" s="296">
        <v>22648051</v>
      </c>
      <c r="C416" s="297" t="s">
        <v>2287</v>
      </c>
      <c r="D416" s="146"/>
      <c r="E416" s="298" t="s">
        <v>1809</v>
      </c>
      <c r="F416" s="146" t="s">
        <v>2366</v>
      </c>
      <c r="G416" s="146" t="s">
        <v>2367</v>
      </c>
      <c r="H416" s="146"/>
      <c r="I416" s="146"/>
      <c r="J416" s="146"/>
      <c r="K416" s="146"/>
      <c r="L416" s="146"/>
      <c r="M416" s="146"/>
      <c r="N416" s="146"/>
      <c r="O416" s="146"/>
      <c r="P416" s="288">
        <f t="shared" si="20"/>
        <v>0</v>
      </c>
      <c r="Q416" s="146"/>
      <c r="R416" s="146"/>
      <c r="S416" s="146"/>
      <c r="T416" s="146"/>
      <c r="U416" s="146"/>
      <c r="V416" s="146"/>
      <c r="W416" s="146">
        <v>1</v>
      </c>
      <c r="X416" s="304">
        <v>43361</v>
      </c>
      <c r="Y416" s="273">
        <f t="shared" si="21"/>
        <v>1</v>
      </c>
      <c r="Z416" s="146"/>
      <c r="AA416" s="146"/>
      <c r="AB416" s="146"/>
      <c r="AC416" s="146"/>
      <c r="AD416" s="146"/>
      <c r="AE416" s="146"/>
      <c r="AF416" s="146"/>
      <c r="AG416" s="146"/>
      <c r="AH416" s="273">
        <f t="shared" si="19"/>
        <v>0</v>
      </c>
      <c r="AI416" s="146"/>
      <c r="AJ416" s="146" t="s">
        <v>2371</v>
      </c>
      <c r="AK416" s="146"/>
      <c r="AL416" s="146"/>
      <c r="AM416" s="146"/>
      <c r="AN416" s="146"/>
      <c r="AO416" s="146"/>
      <c r="AP416" s="146"/>
      <c r="AQ416" s="146"/>
      <c r="AR416" s="146"/>
      <c r="AS416" s="146"/>
    </row>
    <row r="417" spans="1:45" s="222" customFormat="1" ht="14.4" x14ac:dyDescent="0.3">
      <c r="A417" s="146"/>
      <c r="B417" s="296">
        <v>22644068</v>
      </c>
      <c r="C417" s="297" t="s">
        <v>2288</v>
      </c>
      <c r="D417" s="146"/>
      <c r="E417" s="298" t="s">
        <v>1810</v>
      </c>
      <c r="F417" s="146" t="s">
        <v>2366</v>
      </c>
      <c r="G417" s="146" t="s">
        <v>2367</v>
      </c>
      <c r="H417" s="146"/>
      <c r="I417" s="146"/>
      <c r="J417" s="146"/>
      <c r="K417" s="146"/>
      <c r="L417" s="146"/>
      <c r="M417" s="146"/>
      <c r="N417" s="146"/>
      <c r="O417" s="146"/>
      <c r="P417" s="288">
        <f t="shared" si="20"/>
        <v>0</v>
      </c>
      <c r="Q417" s="146"/>
      <c r="R417" s="146"/>
      <c r="S417" s="146"/>
      <c r="T417" s="146"/>
      <c r="U417" s="146"/>
      <c r="V417" s="146"/>
      <c r="W417" s="146">
        <v>1</v>
      </c>
      <c r="X417" s="304">
        <v>43370</v>
      </c>
      <c r="Y417" s="273">
        <f t="shared" si="21"/>
        <v>1</v>
      </c>
      <c r="Z417" s="146"/>
      <c r="AA417" s="146"/>
      <c r="AB417" s="146"/>
      <c r="AC417" s="146"/>
      <c r="AD417" s="146"/>
      <c r="AE417" s="146"/>
      <c r="AF417" s="146"/>
      <c r="AG417" s="146"/>
      <c r="AH417" s="273">
        <f t="shared" ref="AH417:AH480" si="22">SUM(Z417:AF417)</f>
        <v>0</v>
      </c>
      <c r="AI417" s="146"/>
      <c r="AJ417" s="146" t="s">
        <v>2371</v>
      </c>
      <c r="AK417" s="146"/>
      <c r="AL417" s="146"/>
      <c r="AM417" s="146"/>
      <c r="AN417" s="146"/>
      <c r="AO417" s="146"/>
      <c r="AP417" s="146"/>
      <c r="AQ417" s="146"/>
      <c r="AR417" s="146"/>
      <c r="AS417" s="146"/>
    </row>
    <row r="418" spans="1:45" s="222" customFormat="1" ht="14.4" x14ac:dyDescent="0.3">
      <c r="A418" s="146"/>
      <c r="B418" s="296">
        <v>22644069</v>
      </c>
      <c r="C418" s="297" t="s">
        <v>2289</v>
      </c>
      <c r="D418" s="146"/>
      <c r="E418" s="298" t="s">
        <v>1811</v>
      </c>
      <c r="F418" s="146" t="s">
        <v>2366</v>
      </c>
      <c r="G418" s="146" t="s">
        <v>2367</v>
      </c>
      <c r="H418" s="146"/>
      <c r="I418" s="146"/>
      <c r="J418" s="146"/>
      <c r="K418" s="146"/>
      <c r="L418" s="146"/>
      <c r="M418" s="146"/>
      <c r="N418" s="146"/>
      <c r="O418" s="146"/>
      <c r="P418" s="288">
        <f t="shared" si="20"/>
        <v>0</v>
      </c>
      <c r="Q418" s="146"/>
      <c r="R418" s="146"/>
      <c r="S418" s="146"/>
      <c r="T418" s="146"/>
      <c r="U418" s="146"/>
      <c r="V418" s="146"/>
      <c r="W418" s="146">
        <v>1</v>
      </c>
      <c r="X418" s="304">
        <v>43370</v>
      </c>
      <c r="Y418" s="273">
        <f t="shared" si="21"/>
        <v>1</v>
      </c>
      <c r="Z418" s="146"/>
      <c r="AA418" s="146"/>
      <c r="AB418" s="146"/>
      <c r="AC418" s="146"/>
      <c r="AD418" s="146"/>
      <c r="AE418" s="146"/>
      <c r="AF418" s="146"/>
      <c r="AG418" s="146"/>
      <c r="AH418" s="273">
        <f t="shared" si="22"/>
        <v>0</v>
      </c>
      <c r="AI418" s="146"/>
      <c r="AJ418" s="146" t="s">
        <v>2371</v>
      </c>
      <c r="AK418" s="146"/>
      <c r="AL418" s="146"/>
      <c r="AM418" s="146"/>
      <c r="AN418" s="146"/>
      <c r="AO418" s="146"/>
      <c r="AP418" s="146"/>
      <c r="AQ418" s="146"/>
      <c r="AR418" s="146"/>
      <c r="AS418" s="146"/>
    </row>
    <row r="419" spans="1:45" s="222" customFormat="1" ht="14.4" x14ac:dyDescent="0.3">
      <c r="A419" s="146"/>
      <c r="B419" s="296">
        <v>22644070</v>
      </c>
      <c r="C419" s="297" t="s">
        <v>2290</v>
      </c>
      <c r="D419" s="146"/>
      <c r="E419" s="298" t="s">
        <v>1812</v>
      </c>
      <c r="F419" s="146" t="s">
        <v>2366</v>
      </c>
      <c r="G419" s="146" t="s">
        <v>2367</v>
      </c>
      <c r="H419" s="146"/>
      <c r="I419" s="146"/>
      <c r="J419" s="146"/>
      <c r="K419" s="146"/>
      <c r="L419" s="146"/>
      <c r="M419" s="146"/>
      <c r="N419" s="146"/>
      <c r="O419" s="146"/>
      <c r="P419" s="288">
        <f t="shared" si="20"/>
        <v>0</v>
      </c>
      <c r="Q419" s="146"/>
      <c r="R419" s="146"/>
      <c r="S419" s="146"/>
      <c r="T419" s="146"/>
      <c r="U419" s="146"/>
      <c r="V419" s="146"/>
      <c r="W419" s="146">
        <v>1</v>
      </c>
      <c r="X419" s="304">
        <v>43370</v>
      </c>
      <c r="Y419" s="273">
        <f t="shared" si="21"/>
        <v>1</v>
      </c>
      <c r="Z419" s="146"/>
      <c r="AA419" s="146"/>
      <c r="AB419" s="146"/>
      <c r="AC419" s="146"/>
      <c r="AD419" s="146"/>
      <c r="AE419" s="146"/>
      <c r="AF419" s="146"/>
      <c r="AG419" s="146"/>
      <c r="AH419" s="273">
        <f t="shared" si="22"/>
        <v>0</v>
      </c>
      <c r="AI419" s="146"/>
      <c r="AJ419" s="146" t="s">
        <v>2371</v>
      </c>
      <c r="AK419" s="146"/>
      <c r="AL419" s="146"/>
      <c r="AM419" s="146"/>
      <c r="AN419" s="146"/>
      <c r="AO419" s="146"/>
      <c r="AP419" s="146"/>
      <c r="AQ419" s="146"/>
      <c r="AR419" s="146"/>
      <c r="AS419" s="146"/>
    </row>
    <row r="420" spans="1:45" s="222" customFormat="1" ht="14.4" x14ac:dyDescent="0.3">
      <c r="A420" s="146"/>
      <c r="B420" s="296">
        <v>22644071</v>
      </c>
      <c r="C420" s="297" t="s">
        <v>2291</v>
      </c>
      <c r="D420" s="146"/>
      <c r="E420" s="298" t="s">
        <v>1813</v>
      </c>
      <c r="F420" s="146" t="s">
        <v>2366</v>
      </c>
      <c r="G420" s="146" t="s">
        <v>2367</v>
      </c>
      <c r="H420" s="146"/>
      <c r="I420" s="146"/>
      <c r="J420" s="146"/>
      <c r="K420" s="146"/>
      <c r="L420" s="146"/>
      <c r="M420" s="146"/>
      <c r="N420" s="146"/>
      <c r="O420" s="146"/>
      <c r="P420" s="288">
        <f t="shared" si="20"/>
        <v>0</v>
      </c>
      <c r="Q420" s="146"/>
      <c r="R420" s="146"/>
      <c r="S420" s="146"/>
      <c r="T420" s="146"/>
      <c r="U420" s="146"/>
      <c r="V420" s="146"/>
      <c r="W420" s="146">
        <v>1</v>
      </c>
      <c r="X420" s="304">
        <v>43370</v>
      </c>
      <c r="Y420" s="273">
        <f t="shared" si="21"/>
        <v>1</v>
      </c>
      <c r="Z420" s="146"/>
      <c r="AA420" s="146"/>
      <c r="AB420" s="146"/>
      <c r="AC420" s="146"/>
      <c r="AD420" s="146"/>
      <c r="AE420" s="146"/>
      <c r="AF420" s="146"/>
      <c r="AG420" s="146"/>
      <c r="AH420" s="273">
        <f t="shared" si="22"/>
        <v>0</v>
      </c>
      <c r="AI420" s="146"/>
      <c r="AJ420" s="146" t="s">
        <v>2371</v>
      </c>
      <c r="AK420" s="146"/>
      <c r="AL420" s="146"/>
      <c r="AM420" s="146"/>
      <c r="AN420" s="146"/>
      <c r="AO420" s="146"/>
      <c r="AP420" s="146"/>
      <c r="AQ420" s="146"/>
      <c r="AR420" s="146"/>
      <c r="AS420" s="146"/>
    </row>
    <row r="421" spans="1:45" s="222" customFormat="1" ht="14.4" x14ac:dyDescent="0.3">
      <c r="A421" s="146"/>
      <c r="B421" s="296">
        <v>22644072</v>
      </c>
      <c r="C421" s="297" t="s">
        <v>2292</v>
      </c>
      <c r="D421" s="146"/>
      <c r="E421" s="298" t="s">
        <v>1814</v>
      </c>
      <c r="F421" s="146" t="s">
        <v>2366</v>
      </c>
      <c r="G421" s="146" t="s">
        <v>2367</v>
      </c>
      <c r="H421" s="146"/>
      <c r="I421" s="146"/>
      <c r="J421" s="146"/>
      <c r="K421" s="146"/>
      <c r="L421" s="146"/>
      <c r="M421" s="146"/>
      <c r="N421" s="146"/>
      <c r="O421" s="146"/>
      <c r="P421" s="288">
        <f t="shared" si="20"/>
        <v>0</v>
      </c>
      <c r="Q421" s="146"/>
      <c r="R421" s="146"/>
      <c r="S421" s="146"/>
      <c r="T421" s="146"/>
      <c r="U421" s="146"/>
      <c r="V421" s="146"/>
      <c r="W421" s="146">
        <v>1</v>
      </c>
      <c r="X421" s="304">
        <v>43370</v>
      </c>
      <c r="Y421" s="273">
        <f t="shared" si="21"/>
        <v>1</v>
      </c>
      <c r="Z421" s="146"/>
      <c r="AA421" s="146"/>
      <c r="AB421" s="146"/>
      <c r="AC421" s="146"/>
      <c r="AD421" s="146"/>
      <c r="AE421" s="146"/>
      <c r="AF421" s="146"/>
      <c r="AG421" s="146"/>
      <c r="AH421" s="273">
        <f t="shared" si="22"/>
        <v>0</v>
      </c>
      <c r="AI421" s="146"/>
      <c r="AJ421" s="146" t="s">
        <v>2371</v>
      </c>
      <c r="AK421" s="146"/>
      <c r="AL421" s="146"/>
      <c r="AM421" s="146"/>
      <c r="AN421" s="146"/>
      <c r="AO421" s="146"/>
      <c r="AP421" s="146"/>
      <c r="AQ421" s="146"/>
      <c r="AR421" s="146"/>
      <c r="AS421" s="146"/>
    </row>
    <row r="422" spans="1:45" s="222" customFormat="1" ht="14.4" x14ac:dyDescent="0.3">
      <c r="A422" s="146"/>
      <c r="B422" s="296">
        <v>22647056</v>
      </c>
      <c r="C422" s="297" t="s">
        <v>2293</v>
      </c>
      <c r="D422" s="146"/>
      <c r="E422" s="298" t="s">
        <v>1815</v>
      </c>
      <c r="F422" s="146" t="s">
        <v>2366</v>
      </c>
      <c r="G422" s="146" t="s">
        <v>2367</v>
      </c>
      <c r="H422" s="146"/>
      <c r="I422" s="146"/>
      <c r="J422" s="146"/>
      <c r="K422" s="146"/>
      <c r="L422" s="146"/>
      <c r="M422" s="146"/>
      <c r="N422" s="146"/>
      <c r="O422" s="146"/>
      <c r="P422" s="288">
        <f t="shared" si="20"/>
        <v>0</v>
      </c>
      <c r="Q422" s="146"/>
      <c r="R422" s="146"/>
      <c r="S422" s="146"/>
      <c r="T422" s="146"/>
      <c r="U422" s="146"/>
      <c r="V422" s="146"/>
      <c r="W422" s="146">
        <v>1</v>
      </c>
      <c r="X422" s="304">
        <v>43368</v>
      </c>
      <c r="Y422" s="273">
        <f t="shared" si="21"/>
        <v>1</v>
      </c>
      <c r="Z422" s="146"/>
      <c r="AA422" s="146"/>
      <c r="AB422" s="146"/>
      <c r="AC422" s="146"/>
      <c r="AD422" s="146"/>
      <c r="AE422" s="146"/>
      <c r="AF422" s="146"/>
      <c r="AG422" s="146"/>
      <c r="AH422" s="273">
        <f t="shared" si="22"/>
        <v>0</v>
      </c>
      <c r="AI422" s="146"/>
      <c r="AJ422" s="146" t="s">
        <v>2371</v>
      </c>
      <c r="AK422" s="146"/>
      <c r="AL422" s="146"/>
      <c r="AM422" s="146"/>
      <c r="AN422" s="146"/>
      <c r="AO422" s="146"/>
      <c r="AP422" s="146"/>
      <c r="AQ422" s="146"/>
      <c r="AR422" s="146"/>
      <c r="AS422" s="146"/>
    </row>
    <row r="423" spans="1:45" s="222" customFormat="1" ht="14.4" x14ac:dyDescent="0.3">
      <c r="A423" s="146"/>
      <c r="B423" s="296">
        <v>22647057</v>
      </c>
      <c r="C423" s="297" t="s">
        <v>2294</v>
      </c>
      <c r="D423" s="146"/>
      <c r="E423" s="298" t="s">
        <v>1816</v>
      </c>
      <c r="F423" s="146" t="s">
        <v>2366</v>
      </c>
      <c r="G423" s="146" t="s">
        <v>2367</v>
      </c>
      <c r="H423" s="146"/>
      <c r="I423" s="146"/>
      <c r="J423" s="146"/>
      <c r="K423" s="146"/>
      <c r="L423" s="146"/>
      <c r="M423" s="146"/>
      <c r="N423" s="146"/>
      <c r="O423" s="146"/>
      <c r="P423" s="288">
        <f t="shared" si="20"/>
        <v>0</v>
      </c>
      <c r="Q423" s="146"/>
      <c r="R423" s="146"/>
      <c r="S423" s="146"/>
      <c r="T423" s="146"/>
      <c r="U423" s="146"/>
      <c r="V423" s="146"/>
      <c r="W423" s="146">
        <v>1</v>
      </c>
      <c r="X423" s="304">
        <v>43368</v>
      </c>
      <c r="Y423" s="273">
        <f t="shared" si="21"/>
        <v>1</v>
      </c>
      <c r="Z423" s="146"/>
      <c r="AA423" s="146"/>
      <c r="AB423" s="146"/>
      <c r="AC423" s="146"/>
      <c r="AD423" s="146"/>
      <c r="AE423" s="146"/>
      <c r="AF423" s="146"/>
      <c r="AG423" s="146"/>
      <c r="AH423" s="273">
        <f t="shared" si="22"/>
        <v>0</v>
      </c>
      <c r="AI423" s="146"/>
      <c r="AJ423" s="146" t="s">
        <v>2371</v>
      </c>
      <c r="AK423" s="146"/>
      <c r="AL423" s="146"/>
      <c r="AM423" s="146"/>
      <c r="AN423" s="146"/>
      <c r="AO423" s="146"/>
      <c r="AP423" s="146"/>
      <c r="AQ423" s="146"/>
      <c r="AR423" s="146"/>
      <c r="AS423" s="146"/>
    </row>
    <row r="424" spans="1:45" s="222" customFormat="1" ht="14.4" x14ac:dyDescent="0.3">
      <c r="A424" s="146"/>
      <c r="B424" s="296">
        <v>22463013</v>
      </c>
      <c r="C424" s="297" t="s">
        <v>2295</v>
      </c>
      <c r="D424" s="146"/>
      <c r="E424" s="298" t="s">
        <v>1817</v>
      </c>
      <c r="F424" s="146" t="s">
        <v>2366</v>
      </c>
      <c r="G424" s="146" t="s">
        <v>2367</v>
      </c>
      <c r="H424" s="146"/>
      <c r="I424" s="146"/>
      <c r="J424" s="146"/>
      <c r="K424" s="146"/>
      <c r="L424" s="146"/>
      <c r="M424" s="146"/>
      <c r="N424" s="146"/>
      <c r="O424" s="146"/>
      <c r="P424" s="288">
        <f t="shared" si="20"/>
        <v>0</v>
      </c>
      <c r="Q424" s="146"/>
      <c r="R424" s="146"/>
      <c r="S424" s="146"/>
      <c r="T424" s="146"/>
      <c r="U424" s="146"/>
      <c r="V424" s="146"/>
      <c r="W424" s="146">
        <v>1</v>
      </c>
      <c r="X424" s="304">
        <v>43370</v>
      </c>
      <c r="Y424" s="273">
        <f t="shared" si="21"/>
        <v>1</v>
      </c>
      <c r="Z424" s="146"/>
      <c r="AA424" s="146"/>
      <c r="AB424" s="146"/>
      <c r="AC424" s="146"/>
      <c r="AD424" s="146"/>
      <c r="AE424" s="146"/>
      <c r="AF424" s="146"/>
      <c r="AG424" s="146"/>
      <c r="AH424" s="273">
        <f t="shared" si="22"/>
        <v>0</v>
      </c>
      <c r="AI424" s="146"/>
      <c r="AJ424" s="146" t="s">
        <v>2371</v>
      </c>
      <c r="AK424" s="146"/>
      <c r="AL424" s="146"/>
      <c r="AM424" s="146"/>
      <c r="AN424" s="146"/>
      <c r="AO424" s="146"/>
      <c r="AP424" s="146"/>
      <c r="AQ424" s="146"/>
      <c r="AR424" s="146"/>
      <c r="AS424" s="146"/>
    </row>
    <row r="425" spans="1:45" s="222" customFormat="1" ht="14.4" x14ac:dyDescent="0.3">
      <c r="A425" s="146"/>
      <c r="B425" s="296">
        <v>22463014</v>
      </c>
      <c r="C425" s="297" t="s">
        <v>2296</v>
      </c>
      <c r="D425" s="146"/>
      <c r="E425" s="298" t="s">
        <v>1818</v>
      </c>
      <c r="F425" s="146" t="s">
        <v>2366</v>
      </c>
      <c r="G425" s="146" t="s">
        <v>2367</v>
      </c>
      <c r="H425" s="146"/>
      <c r="I425" s="146"/>
      <c r="J425" s="146"/>
      <c r="K425" s="146"/>
      <c r="L425" s="146"/>
      <c r="M425" s="146"/>
      <c r="N425" s="146"/>
      <c r="O425" s="146"/>
      <c r="P425" s="288">
        <f t="shared" si="20"/>
        <v>0</v>
      </c>
      <c r="Q425" s="146"/>
      <c r="R425" s="146"/>
      <c r="S425" s="146"/>
      <c r="T425" s="146"/>
      <c r="U425" s="146"/>
      <c r="V425" s="146"/>
      <c r="W425" s="146">
        <v>1</v>
      </c>
      <c r="X425" s="304">
        <v>43370</v>
      </c>
      <c r="Y425" s="273">
        <f t="shared" si="21"/>
        <v>1</v>
      </c>
      <c r="Z425" s="146"/>
      <c r="AA425" s="146"/>
      <c r="AB425" s="146"/>
      <c r="AC425" s="146"/>
      <c r="AD425" s="146"/>
      <c r="AE425" s="146"/>
      <c r="AF425" s="146"/>
      <c r="AG425" s="146"/>
      <c r="AH425" s="273">
        <f t="shared" si="22"/>
        <v>0</v>
      </c>
      <c r="AI425" s="146"/>
      <c r="AJ425" s="146" t="s">
        <v>2371</v>
      </c>
      <c r="AK425" s="146"/>
      <c r="AL425" s="146"/>
      <c r="AM425" s="146"/>
      <c r="AN425" s="146"/>
      <c r="AO425" s="146"/>
      <c r="AP425" s="146"/>
      <c r="AQ425" s="146"/>
      <c r="AR425" s="146"/>
      <c r="AS425" s="146"/>
    </row>
    <row r="426" spans="1:45" s="222" customFormat="1" ht="14.4" x14ac:dyDescent="0.3">
      <c r="A426" s="146"/>
      <c r="B426" s="296">
        <v>22463020</v>
      </c>
      <c r="C426" s="297" t="s">
        <v>2297</v>
      </c>
      <c r="D426" s="146"/>
      <c r="E426" s="298" t="s">
        <v>1819</v>
      </c>
      <c r="F426" s="146" t="s">
        <v>2366</v>
      </c>
      <c r="G426" s="146" t="s">
        <v>2367</v>
      </c>
      <c r="H426" s="146"/>
      <c r="I426" s="146"/>
      <c r="J426" s="146"/>
      <c r="K426" s="146"/>
      <c r="L426" s="146"/>
      <c r="M426" s="146"/>
      <c r="N426" s="146"/>
      <c r="O426" s="146"/>
      <c r="P426" s="288">
        <f t="shared" si="20"/>
        <v>0</v>
      </c>
      <c r="Q426" s="146"/>
      <c r="R426" s="146"/>
      <c r="S426" s="146"/>
      <c r="T426" s="146"/>
      <c r="U426" s="146"/>
      <c r="V426" s="146"/>
      <c r="W426" s="146">
        <v>1</v>
      </c>
      <c r="X426" s="304">
        <v>43370</v>
      </c>
      <c r="Y426" s="273">
        <f t="shared" si="21"/>
        <v>1</v>
      </c>
      <c r="Z426" s="146"/>
      <c r="AA426" s="146"/>
      <c r="AB426" s="146"/>
      <c r="AC426" s="146"/>
      <c r="AD426" s="146"/>
      <c r="AE426" s="146"/>
      <c r="AF426" s="146"/>
      <c r="AG426" s="146"/>
      <c r="AH426" s="273">
        <f t="shared" si="22"/>
        <v>0</v>
      </c>
      <c r="AI426" s="146"/>
      <c r="AJ426" s="146" t="s">
        <v>2371</v>
      </c>
      <c r="AK426" s="146"/>
      <c r="AL426" s="146"/>
      <c r="AM426" s="146"/>
      <c r="AN426" s="146"/>
      <c r="AO426" s="146"/>
      <c r="AP426" s="146"/>
      <c r="AQ426" s="146"/>
      <c r="AR426" s="146"/>
      <c r="AS426" s="146"/>
    </row>
    <row r="427" spans="1:45" s="222" customFormat="1" ht="14.4" x14ac:dyDescent="0.3">
      <c r="A427" s="146"/>
      <c r="B427" s="296">
        <v>22648050</v>
      </c>
      <c r="C427" s="297" t="s">
        <v>2298</v>
      </c>
      <c r="D427" s="146"/>
      <c r="E427" s="298" t="s">
        <v>1820</v>
      </c>
      <c r="F427" s="146" t="s">
        <v>2366</v>
      </c>
      <c r="G427" s="146" t="s">
        <v>2367</v>
      </c>
      <c r="H427" s="146"/>
      <c r="I427" s="146"/>
      <c r="J427" s="146"/>
      <c r="K427" s="146"/>
      <c r="L427" s="146"/>
      <c r="M427" s="146"/>
      <c r="N427" s="146"/>
      <c r="O427" s="146"/>
      <c r="P427" s="288">
        <f t="shared" si="20"/>
        <v>0</v>
      </c>
      <c r="Q427" s="146"/>
      <c r="R427" s="146"/>
      <c r="S427" s="146"/>
      <c r="T427" s="146"/>
      <c r="U427" s="146"/>
      <c r="V427" s="146"/>
      <c r="W427" s="146">
        <v>1</v>
      </c>
      <c r="X427" s="304">
        <v>43364</v>
      </c>
      <c r="Y427" s="273">
        <f t="shared" si="21"/>
        <v>1</v>
      </c>
      <c r="Z427" s="146"/>
      <c r="AA427" s="146"/>
      <c r="AB427" s="146"/>
      <c r="AC427" s="146"/>
      <c r="AD427" s="146"/>
      <c r="AE427" s="146"/>
      <c r="AF427" s="146"/>
      <c r="AG427" s="146"/>
      <c r="AH427" s="273">
        <f t="shared" si="22"/>
        <v>0</v>
      </c>
      <c r="AI427" s="146"/>
      <c r="AJ427" s="146" t="s">
        <v>2371</v>
      </c>
      <c r="AK427" s="146"/>
      <c r="AL427" s="146"/>
      <c r="AM427" s="146"/>
      <c r="AN427" s="146"/>
      <c r="AO427" s="146"/>
      <c r="AP427" s="146"/>
      <c r="AQ427" s="146"/>
      <c r="AR427" s="146"/>
      <c r="AS427" s="146"/>
    </row>
    <row r="428" spans="1:45" s="222" customFormat="1" ht="14.4" x14ac:dyDescent="0.3">
      <c r="A428" s="146"/>
      <c r="B428" s="296">
        <v>22648049</v>
      </c>
      <c r="C428" s="297" t="s">
        <v>2299</v>
      </c>
      <c r="D428" s="146"/>
      <c r="E428" s="298" t="s">
        <v>1821</v>
      </c>
      <c r="F428" s="146" t="s">
        <v>2366</v>
      </c>
      <c r="G428" s="146" t="s">
        <v>2367</v>
      </c>
      <c r="H428" s="146"/>
      <c r="I428" s="146"/>
      <c r="J428" s="146"/>
      <c r="K428" s="146"/>
      <c r="L428" s="146"/>
      <c r="M428" s="146"/>
      <c r="N428" s="146"/>
      <c r="O428" s="146"/>
      <c r="P428" s="288">
        <f t="shared" si="20"/>
        <v>0</v>
      </c>
      <c r="Q428" s="146"/>
      <c r="R428" s="146"/>
      <c r="S428" s="146"/>
      <c r="T428" s="146"/>
      <c r="U428" s="146"/>
      <c r="V428" s="146"/>
      <c r="W428" s="146">
        <v>1</v>
      </c>
      <c r="X428" s="304">
        <v>43367</v>
      </c>
      <c r="Y428" s="273">
        <f t="shared" si="21"/>
        <v>1</v>
      </c>
      <c r="Z428" s="146"/>
      <c r="AA428" s="146"/>
      <c r="AB428" s="146"/>
      <c r="AC428" s="146"/>
      <c r="AD428" s="146"/>
      <c r="AE428" s="146"/>
      <c r="AF428" s="146"/>
      <c r="AG428" s="146"/>
      <c r="AH428" s="273">
        <f t="shared" si="22"/>
        <v>0</v>
      </c>
      <c r="AI428" s="146"/>
      <c r="AJ428" s="146" t="s">
        <v>2371</v>
      </c>
      <c r="AK428" s="146"/>
      <c r="AL428" s="146"/>
      <c r="AM428" s="146"/>
      <c r="AN428" s="146"/>
      <c r="AO428" s="146"/>
      <c r="AP428" s="146"/>
      <c r="AQ428" s="146"/>
      <c r="AR428" s="146"/>
      <c r="AS428" s="146"/>
    </row>
    <row r="429" spans="1:45" s="222" customFormat="1" ht="14.4" x14ac:dyDescent="0.3">
      <c r="A429" s="146"/>
      <c r="B429" s="296">
        <v>22648038</v>
      </c>
      <c r="C429" s="297" t="s">
        <v>2300</v>
      </c>
      <c r="D429" s="146"/>
      <c r="E429" s="298" t="s">
        <v>1822</v>
      </c>
      <c r="F429" s="146" t="s">
        <v>2366</v>
      </c>
      <c r="G429" s="146" t="s">
        <v>2367</v>
      </c>
      <c r="H429" s="146"/>
      <c r="I429" s="146"/>
      <c r="J429" s="146"/>
      <c r="K429" s="146"/>
      <c r="L429" s="146"/>
      <c r="M429" s="146"/>
      <c r="N429" s="146"/>
      <c r="O429" s="146"/>
      <c r="P429" s="288">
        <f t="shared" si="20"/>
        <v>0</v>
      </c>
      <c r="Q429" s="146"/>
      <c r="R429" s="146"/>
      <c r="S429" s="146"/>
      <c r="T429" s="146"/>
      <c r="U429" s="146"/>
      <c r="V429" s="146"/>
      <c r="W429" s="146">
        <v>1</v>
      </c>
      <c r="X429" s="304">
        <v>43368</v>
      </c>
      <c r="Y429" s="273">
        <f t="shared" si="21"/>
        <v>1</v>
      </c>
      <c r="Z429" s="146"/>
      <c r="AA429" s="146"/>
      <c r="AB429" s="146"/>
      <c r="AC429" s="146"/>
      <c r="AD429" s="146"/>
      <c r="AE429" s="146"/>
      <c r="AF429" s="146"/>
      <c r="AG429" s="146"/>
      <c r="AH429" s="273">
        <f t="shared" si="22"/>
        <v>0</v>
      </c>
      <c r="AI429" s="146"/>
      <c r="AJ429" s="146" t="s">
        <v>2371</v>
      </c>
      <c r="AK429" s="146"/>
      <c r="AL429" s="146"/>
      <c r="AM429" s="146"/>
      <c r="AN429" s="146"/>
      <c r="AO429" s="146"/>
      <c r="AP429" s="146"/>
      <c r="AQ429" s="146"/>
      <c r="AR429" s="146"/>
      <c r="AS429" s="146"/>
    </row>
    <row r="430" spans="1:45" s="222" customFormat="1" ht="14.4" x14ac:dyDescent="0.3">
      <c r="A430" s="146"/>
      <c r="B430" s="296">
        <v>22648039</v>
      </c>
      <c r="C430" s="297" t="s">
        <v>2301</v>
      </c>
      <c r="D430" s="146"/>
      <c r="E430" s="298" t="s">
        <v>1823</v>
      </c>
      <c r="F430" s="146" t="s">
        <v>2366</v>
      </c>
      <c r="G430" s="146" t="s">
        <v>2367</v>
      </c>
      <c r="H430" s="146"/>
      <c r="I430" s="146"/>
      <c r="J430" s="146"/>
      <c r="K430" s="146"/>
      <c r="L430" s="146"/>
      <c r="M430" s="146"/>
      <c r="N430" s="146"/>
      <c r="O430" s="146"/>
      <c r="P430" s="288">
        <f t="shared" si="20"/>
        <v>0</v>
      </c>
      <c r="Q430" s="146"/>
      <c r="R430" s="146"/>
      <c r="S430" s="146"/>
      <c r="T430" s="146"/>
      <c r="U430" s="146"/>
      <c r="V430" s="146"/>
      <c r="W430" s="146">
        <v>1</v>
      </c>
      <c r="X430" s="304">
        <v>43374</v>
      </c>
      <c r="Y430" s="273">
        <f t="shared" si="21"/>
        <v>1</v>
      </c>
      <c r="Z430" s="146"/>
      <c r="AA430" s="146"/>
      <c r="AB430" s="146"/>
      <c r="AC430" s="146"/>
      <c r="AD430" s="146"/>
      <c r="AE430" s="146"/>
      <c r="AF430" s="146"/>
      <c r="AG430" s="146"/>
      <c r="AH430" s="273">
        <f t="shared" si="22"/>
        <v>0</v>
      </c>
      <c r="AI430" s="146"/>
      <c r="AJ430" s="146" t="s">
        <v>2371</v>
      </c>
      <c r="AK430" s="146"/>
      <c r="AL430" s="146"/>
      <c r="AM430" s="146"/>
      <c r="AN430" s="146"/>
      <c r="AO430" s="146"/>
      <c r="AP430" s="146"/>
      <c r="AQ430" s="146"/>
      <c r="AR430" s="146"/>
      <c r="AS430" s="146"/>
    </row>
    <row r="431" spans="1:45" s="222" customFormat="1" ht="14.4" x14ac:dyDescent="0.3">
      <c r="A431" s="146"/>
      <c r="B431" s="296">
        <v>22648040</v>
      </c>
      <c r="C431" s="297" t="s">
        <v>2302</v>
      </c>
      <c r="D431" s="146"/>
      <c r="E431" s="298" t="s">
        <v>1824</v>
      </c>
      <c r="F431" s="146" t="s">
        <v>2366</v>
      </c>
      <c r="G431" s="146" t="s">
        <v>2367</v>
      </c>
      <c r="H431" s="146"/>
      <c r="I431" s="146"/>
      <c r="J431" s="146"/>
      <c r="K431" s="146"/>
      <c r="L431" s="146"/>
      <c r="M431" s="146"/>
      <c r="N431" s="146"/>
      <c r="O431" s="146"/>
      <c r="P431" s="288">
        <f t="shared" si="20"/>
        <v>0</v>
      </c>
      <c r="Q431" s="146"/>
      <c r="R431" s="146"/>
      <c r="S431" s="146"/>
      <c r="T431" s="146"/>
      <c r="U431" s="146"/>
      <c r="V431" s="146"/>
      <c r="W431" s="146">
        <v>1</v>
      </c>
      <c r="X431" s="304">
        <v>43374</v>
      </c>
      <c r="Y431" s="273">
        <f t="shared" si="21"/>
        <v>1</v>
      </c>
      <c r="Z431" s="146"/>
      <c r="AA431" s="146"/>
      <c r="AB431" s="146"/>
      <c r="AC431" s="146"/>
      <c r="AD431" s="146"/>
      <c r="AE431" s="146"/>
      <c r="AF431" s="146"/>
      <c r="AG431" s="146"/>
      <c r="AH431" s="273">
        <f t="shared" si="22"/>
        <v>0</v>
      </c>
      <c r="AI431" s="146"/>
      <c r="AJ431" s="146" t="s">
        <v>2371</v>
      </c>
      <c r="AK431" s="146"/>
      <c r="AL431" s="146"/>
      <c r="AM431" s="146"/>
      <c r="AN431" s="146"/>
      <c r="AO431" s="146"/>
      <c r="AP431" s="146"/>
      <c r="AQ431" s="146"/>
      <c r="AR431" s="146"/>
      <c r="AS431" s="146"/>
    </row>
    <row r="432" spans="1:45" s="222" customFormat="1" ht="14.4" x14ac:dyDescent="0.3">
      <c r="A432" s="146"/>
      <c r="B432" s="296">
        <v>22648041</v>
      </c>
      <c r="C432" s="297" t="s">
        <v>2303</v>
      </c>
      <c r="D432" s="146"/>
      <c r="E432" s="298" t="s">
        <v>1825</v>
      </c>
      <c r="F432" s="146" t="s">
        <v>2366</v>
      </c>
      <c r="G432" s="146" t="s">
        <v>2367</v>
      </c>
      <c r="H432" s="146"/>
      <c r="I432" s="146"/>
      <c r="J432" s="146"/>
      <c r="K432" s="146"/>
      <c r="L432" s="146"/>
      <c r="M432" s="146"/>
      <c r="N432" s="146"/>
      <c r="O432" s="146"/>
      <c r="P432" s="288">
        <f t="shared" si="20"/>
        <v>0</v>
      </c>
      <c r="Q432" s="146"/>
      <c r="R432" s="146"/>
      <c r="S432" s="146"/>
      <c r="T432" s="146"/>
      <c r="U432" s="146"/>
      <c r="V432" s="146"/>
      <c r="W432" s="146">
        <v>1</v>
      </c>
      <c r="X432" s="304">
        <v>43382</v>
      </c>
      <c r="Y432" s="273">
        <f t="shared" si="21"/>
        <v>1</v>
      </c>
      <c r="Z432" s="146"/>
      <c r="AA432" s="146"/>
      <c r="AB432" s="146"/>
      <c r="AC432" s="146"/>
      <c r="AD432" s="146"/>
      <c r="AE432" s="146"/>
      <c r="AF432" s="146"/>
      <c r="AG432" s="146"/>
      <c r="AH432" s="273">
        <f t="shared" si="22"/>
        <v>0</v>
      </c>
      <c r="AI432" s="146"/>
      <c r="AJ432" s="146" t="s">
        <v>2371</v>
      </c>
      <c r="AK432" s="146"/>
      <c r="AL432" s="146"/>
      <c r="AM432" s="146"/>
      <c r="AN432" s="146"/>
      <c r="AO432" s="146"/>
      <c r="AP432" s="146"/>
      <c r="AQ432" s="146"/>
      <c r="AR432" s="146"/>
      <c r="AS432" s="146"/>
    </row>
    <row r="433" spans="1:45" s="222" customFormat="1" ht="14.4" x14ac:dyDescent="0.3">
      <c r="A433" s="146"/>
      <c r="B433" s="296">
        <v>22639056</v>
      </c>
      <c r="C433" s="297" t="s">
        <v>2304</v>
      </c>
      <c r="D433" s="146"/>
      <c r="E433" s="298" t="s">
        <v>1826</v>
      </c>
      <c r="F433" s="146" t="s">
        <v>2366</v>
      </c>
      <c r="G433" s="146" t="s">
        <v>2367</v>
      </c>
      <c r="H433" s="146"/>
      <c r="I433" s="146"/>
      <c r="J433" s="146"/>
      <c r="K433" s="146"/>
      <c r="L433" s="146"/>
      <c r="M433" s="146"/>
      <c r="N433" s="146"/>
      <c r="O433" s="146"/>
      <c r="P433" s="288">
        <f t="shared" si="20"/>
        <v>0</v>
      </c>
      <c r="Q433" s="146"/>
      <c r="R433" s="146"/>
      <c r="S433" s="146"/>
      <c r="T433" s="146"/>
      <c r="U433" s="146"/>
      <c r="V433" s="146"/>
      <c r="W433" s="146">
        <v>1</v>
      </c>
      <c r="X433" s="304">
        <v>43391</v>
      </c>
      <c r="Y433" s="273">
        <f t="shared" si="21"/>
        <v>1</v>
      </c>
      <c r="Z433" s="146"/>
      <c r="AA433" s="146"/>
      <c r="AB433" s="146"/>
      <c r="AC433" s="146"/>
      <c r="AD433" s="146"/>
      <c r="AE433" s="146"/>
      <c r="AF433" s="146"/>
      <c r="AG433" s="146"/>
      <c r="AH433" s="273">
        <f t="shared" si="22"/>
        <v>0</v>
      </c>
      <c r="AI433" s="146"/>
      <c r="AJ433" s="146" t="s">
        <v>2371</v>
      </c>
      <c r="AK433" s="146"/>
      <c r="AL433" s="146"/>
      <c r="AM433" s="146"/>
      <c r="AN433" s="146"/>
      <c r="AO433" s="146"/>
      <c r="AP433" s="146"/>
      <c r="AQ433" s="146"/>
      <c r="AR433" s="146"/>
      <c r="AS433" s="146"/>
    </row>
    <row r="434" spans="1:45" s="222" customFormat="1" ht="14.4" x14ac:dyDescent="0.3">
      <c r="A434" s="146"/>
      <c r="B434" s="296">
        <v>22639055</v>
      </c>
      <c r="C434" s="297" t="s">
        <v>2305</v>
      </c>
      <c r="D434" s="146"/>
      <c r="E434" s="298" t="s">
        <v>1827</v>
      </c>
      <c r="F434" s="146" t="s">
        <v>2366</v>
      </c>
      <c r="G434" s="146" t="s">
        <v>2367</v>
      </c>
      <c r="H434" s="146"/>
      <c r="I434" s="146"/>
      <c r="J434" s="146"/>
      <c r="K434" s="146"/>
      <c r="L434" s="146"/>
      <c r="M434" s="146"/>
      <c r="N434" s="146"/>
      <c r="O434" s="146"/>
      <c r="P434" s="288">
        <f t="shared" si="20"/>
        <v>0</v>
      </c>
      <c r="Q434" s="146"/>
      <c r="R434" s="146"/>
      <c r="S434" s="146"/>
      <c r="T434" s="146"/>
      <c r="U434" s="146"/>
      <c r="V434" s="146"/>
      <c r="W434" s="146">
        <v>1</v>
      </c>
      <c r="X434" s="304">
        <v>43391</v>
      </c>
      <c r="Y434" s="273">
        <f t="shared" si="21"/>
        <v>1</v>
      </c>
      <c r="Z434" s="146"/>
      <c r="AA434" s="146"/>
      <c r="AB434" s="146"/>
      <c r="AC434" s="146"/>
      <c r="AD434" s="146"/>
      <c r="AE434" s="146"/>
      <c r="AF434" s="146"/>
      <c r="AG434" s="146"/>
      <c r="AH434" s="273">
        <f t="shared" si="22"/>
        <v>0</v>
      </c>
      <c r="AI434" s="146"/>
      <c r="AJ434" s="146" t="s">
        <v>2371</v>
      </c>
      <c r="AK434" s="146"/>
      <c r="AL434" s="146"/>
      <c r="AM434" s="146"/>
      <c r="AN434" s="146"/>
      <c r="AO434" s="146"/>
      <c r="AP434" s="146"/>
      <c r="AQ434" s="146"/>
      <c r="AR434" s="146"/>
      <c r="AS434" s="146"/>
    </row>
    <row r="435" spans="1:45" s="222" customFormat="1" ht="14.4" x14ac:dyDescent="0.3">
      <c r="A435" s="146"/>
      <c r="B435" s="296">
        <v>22647049</v>
      </c>
      <c r="C435" s="297" t="s">
        <v>2306</v>
      </c>
      <c r="D435" s="146"/>
      <c r="E435" s="298" t="s">
        <v>1828</v>
      </c>
      <c r="F435" s="146" t="s">
        <v>2366</v>
      </c>
      <c r="G435" s="146" t="s">
        <v>2367</v>
      </c>
      <c r="H435" s="146"/>
      <c r="I435" s="146"/>
      <c r="J435" s="146"/>
      <c r="K435" s="146"/>
      <c r="L435" s="146"/>
      <c r="M435" s="146"/>
      <c r="N435" s="146"/>
      <c r="O435" s="146"/>
      <c r="P435" s="288">
        <f t="shared" si="20"/>
        <v>0</v>
      </c>
      <c r="Q435" s="146"/>
      <c r="R435" s="146"/>
      <c r="S435" s="146"/>
      <c r="T435" s="146"/>
      <c r="U435" s="146"/>
      <c r="V435" s="146"/>
      <c r="W435" s="146">
        <v>1</v>
      </c>
      <c r="X435" s="304">
        <v>43381</v>
      </c>
      <c r="Y435" s="273">
        <f t="shared" si="21"/>
        <v>1</v>
      </c>
      <c r="Z435" s="146"/>
      <c r="AA435" s="146"/>
      <c r="AB435" s="146"/>
      <c r="AC435" s="146"/>
      <c r="AD435" s="146"/>
      <c r="AE435" s="146"/>
      <c r="AF435" s="146"/>
      <c r="AG435" s="146"/>
      <c r="AH435" s="273">
        <f t="shared" si="22"/>
        <v>0</v>
      </c>
      <c r="AI435" s="146"/>
      <c r="AJ435" s="146" t="s">
        <v>2371</v>
      </c>
      <c r="AK435" s="146"/>
      <c r="AL435" s="146"/>
      <c r="AM435" s="146"/>
      <c r="AN435" s="146"/>
      <c r="AO435" s="146"/>
      <c r="AP435" s="146"/>
      <c r="AQ435" s="146"/>
      <c r="AR435" s="146"/>
      <c r="AS435" s="146"/>
    </row>
    <row r="436" spans="1:45" s="222" customFormat="1" ht="14.4" x14ac:dyDescent="0.3">
      <c r="A436" s="146"/>
      <c r="B436" s="296">
        <v>22647055</v>
      </c>
      <c r="C436" s="297" t="s">
        <v>2307</v>
      </c>
      <c r="D436" s="146"/>
      <c r="E436" s="298" t="s">
        <v>1829</v>
      </c>
      <c r="F436" s="146" t="s">
        <v>2366</v>
      </c>
      <c r="G436" s="146" t="s">
        <v>2367</v>
      </c>
      <c r="H436" s="146"/>
      <c r="I436" s="146"/>
      <c r="J436" s="146"/>
      <c r="K436" s="146"/>
      <c r="L436" s="146"/>
      <c r="M436" s="146"/>
      <c r="N436" s="146"/>
      <c r="O436" s="146"/>
      <c r="P436" s="288">
        <f t="shared" si="20"/>
        <v>0</v>
      </c>
      <c r="Q436" s="146"/>
      <c r="R436" s="146"/>
      <c r="S436" s="146"/>
      <c r="T436" s="146"/>
      <c r="U436" s="146"/>
      <c r="V436" s="146"/>
      <c r="W436" s="146">
        <v>1</v>
      </c>
      <c r="X436" s="304">
        <v>43381</v>
      </c>
      <c r="Y436" s="273">
        <f t="shared" si="21"/>
        <v>1</v>
      </c>
      <c r="Z436" s="146"/>
      <c r="AA436" s="146"/>
      <c r="AB436" s="146"/>
      <c r="AC436" s="146"/>
      <c r="AD436" s="146"/>
      <c r="AE436" s="146"/>
      <c r="AF436" s="146"/>
      <c r="AG436" s="146"/>
      <c r="AH436" s="273">
        <f t="shared" si="22"/>
        <v>0</v>
      </c>
      <c r="AI436" s="146"/>
      <c r="AJ436" s="146" t="s">
        <v>2371</v>
      </c>
      <c r="AK436" s="146"/>
      <c r="AL436" s="146"/>
      <c r="AM436" s="146"/>
      <c r="AN436" s="146"/>
      <c r="AO436" s="146"/>
      <c r="AP436" s="146"/>
      <c r="AQ436" s="146"/>
      <c r="AR436" s="146"/>
      <c r="AS436" s="146"/>
    </row>
    <row r="437" spans="1:45" s="222" customFormat="1" ht="14.4" x14ac:dyDescent="0.3">
      <c r="A437" s="146"/>
      <c r="B437" s="296">
        <v>22646044</v>
      </c>
      <c r="C437" s="297" t="s">
        <v>2308</v>
      </c>
      <c r="D437" s="146"/>
      <c r="E437" s="298" t="s">
        <v>1830</v>
      </c>
      <c r="F437" s="146" t="s">
        <v>2366</v>
      </c>
      <c r="G437" s="146" t="s">
        <v>2367</v>
      </c>
      <c r="H437" s="146"/>
      <c r="I437" s="146"/>
      <c r="J437" s="146"/>
      <c r="K437" s="146"/>
      <c r="L437" s="146"/>
      <c r="M437" s="146"/>
      <c r="N437" s="146"/>
      <c r="O437" s="146"/>
      <c r="P437" s="288">
        <f t="shared" si="20"/>
        <v>0</v>
      </c>
      <c r="Q437" s="146"/>
      <c r="R437" s="146"/>
      <c r="S437" s="146"/>
      <c r="T437" s="146"/>
      <c r="U437" s="146"/>
      <c r="V437" s="146"/>
      <c r="W437" s="146">
        <v>1</v>
      </c>
      <c r="X437" s="304">
        <v>43396</v>
      </c>
      <c r="Y437" s="273">
        <f t="shared" si="21"/>
        <v>1</v>
      </c>
      <c r="Z437" s="146"/>
      <c r="AA437" s="146"/>
      <c r="AB437" s="146"/>
      <c r="AC437" s="146"/>
      <c r="AD437" s="146"/>
      <c r="AE437" s="146"/>
      <c r="AF437" s="146"/>
      <c r="AG437" s="146"/>
      <c r="AH437" s="273">
        <f t="shared" si="22"/>
        <v>0</v>
      </c>
      <c r="AI437" s="146"/>
      <c r="AJ437" s="146" t="s">
        <v>2371</v>
      </c>
      <c r="AK437" s="146"/>
      <c r="AL437" s="146"/>
      <c r="AM437" s="146"/>
      <c r="AN437" s="146"/>
      <c r="AO437" s="146"/>
      <c r="AP437" s="146"/>
      <c r="AQ437" s="146"/>
      <c r="AR437" s="146"/>
      <c r="AS437" s="146"/>
    </row>
    <row r="438" spans="1:45" s="222" customFormat="1" ht="14.4" x14ac:dyDescent="0.3">
      <c r="A438" s="146"/>
      <c r="B438" s="296">
        <v>22646045</v>
      </c>
      <c r="C438" s="297" t="s">
        <v>2309</v>
      </c>
      <c r="D438" s="146"/>
      <c r="E438" s="298" t="s">
        <v>1831</v>
      </c>
      <c r="F438" s="146" t="s">
        <v>2366</v>
      </c>
      <c r="G438" s="146" t="s">
        <v>2367</v>
      </c>
      <c r="H438" s="146"/>
      <c r="I438" s="146"/>
      <c r="J438" s="146"/>
      <c r="K438" s="146"/>
      <c r="L438" s="146"/>
      <c r="M438" s="146"/>
      <c r="N438" s="146"/>
      <c r="O438" s="146"/>
      <c r="P438" s="288">
        <f t="shared" si="20"/>
        <v>0</v>
      </c>
      <c r="Q438" s="146"/>
      <c r="R438" s="146"/>
      <c r="S438" s="146"/>
      <c r="T438" s="146"/>
      <c r="U438" s="146"/>
      <c r="V438" s="146"/>
      <c r="W438" s="146">
        <v>1</v>
      </c>
      <c r="X438" s="304">
        <v>43396</v>
      </c>
      <c r="Y438" s="273">
        <f t="shared" si="21"/>
        <v>1</v>
      </c>
      <c r="Z438" s="146"/>
      <c r="AA438" s="146"/>
      <c r="AB438" s="146"/>
      <c r="AC438" s="146"/>
      <c r="AD438" s="146"/>
      <c r="AE438" s="146"/>
      <c r="AF438" s="146"/>
      <c r="AG438" s="146"/>
      <c r="AH438" s="273">
        <f t="shared" si="22"/>
        <v>0</v>
      </c>
      <c r="AI438" s="146"/>
      <c r="AJ438" s="146" t="s">
        <v>2371</v>
      </c>
      <c r="AK438" s="146"/>
      <c r="AL438" s="146"/>
      <c r="AM438" s="146"/>
      <c r="AN438" s="146"/>
      <c r="AO438" s="146"/>
      <c r="AP438" s="146"/>
      <c r="AQ438" s="146"/>
      <c r="AR438" s="146"/>
      <c r="AS438" s="146"/>
    </row>
    <row r="439" spans="1:45" s="222" customFormat="1" ht="14.4" x14ac:dyDescent="0.3">
      <c r="A439" s="146"/>
      <c r="B439" s="296">
        <v>22646047</v>
      </c>
      <c r="C439" s="297" t="s">
        <v>2310</v>
      </c>
      <c r="D439" s="146"/>
      <c r="E439" s="298" t="s">
        <v>1832</v>
      </c>
      <c r="F439" s="146" t="s">
        <v>2366</v>
      </c>
      <c r="G439" s="146" t="s">
        <v>2367</v>
      </c>
      <c r="H439" s="146"/>
      <c r="I439" s="146"/>
      <c r="J439" s="146"/>
      <c r="K439" s="146"/>
      <c r="L439" s="146"/>
      <c r="M439" s="146"/>
      <c r="N439" s="146"/>
      <c r="O439" s="146"/>
      <c r="P439" s="288">
        <f t="shared" si="20"/>
        <v>0</v>
      </c>
      <c r="Q439" s="146"/>
      <c r="R439" s="146"/>
      <c r="S439" s="146"/>
      <c r="T439" s="146"/>
      <c r="U439" s="146"/>
      <c r="V439" s="146"/>
      <c r="W439" s="146">
        <v>1</v>
      </c>
      <c r="X439" s="304">
        <v>43396</v>
      </c>
      <c r="Y439" s="273">
        <f t="shared" si="21"/>
        <v>1</v>
      </c>
      <c r="Z439" s="146"/>
      <c r="AA439" s="146"/>
      <c r="AB439" s="146"/>
      <c r="AC439" s="146"/>
      <c r="AD439" s="146"/>
      <c r="AE439" s="146"/>
      <c r="AF439" s="146"/>
      <c r="AG439" s="146"/>
      <c r="AH439" s="273">
        <f t="shared" si="22"/>
        <v>0</v>
      </c>
      <c r="AI439" s="146"/>
      <c r="AJ439" s="146" t="s">
        <v>2371</v>
      </c>
      <c r="AK439" s="146"/>
      <c r="AL439" s="146"/>
      <c r="AM439" s="146"/>
      <c r="AN439" s="146"/>
      <c r="AO439" s="146"/>
      <c r="AP439" s="146"/>
      <c r="AQ439" s="146"/>
      <c r="AR439" s="146"/>
      <c r="AS439" s="146"/>
    </row>
    <row r="440" spans="1:45" s="222" customFormat="1" ht="14.4" x14ac:dyDescent="0.3">
      <c r="A440" s="146"/>
      <c r="B440" s="296">
        <v>22646048</v>
      </c>
      <c r="C440" s="297" t="s">
        <v>2311</v>
      </c>
      <c r="D440" s="146"/>
      <c r="E440" s="298" t="s">
        <v>1833</v>
      </c>
      <c r="F440" s="146" t="s">
        <v>2366</v>
      </c>
      <c r="G440" s="146" t="s">
        <v>2367</v>
      </c>
      <c r="H440" s="146"/>
      <c r="I440" s="146"/>
      <c r="J440" s="146"/>
      <c r="K440" s="146"/>
      <c r="L440" s="146"/>
      <c r="M440" s="146"/>
      <c r="N440" s="146"/>
      <c r="O440" s="146"/>
      <c r="P440" s="288">
        <f t="shared" si="20"/>
        <v>0</v>
      </c>
      <c r="Q440" s="146"/>
      <c r="R440" s="146"/>
      <c r="S440" s="146"/>
      <c r="T440" s="146"/>
      <c r="U440" s="146"/>
      <c r="V440" s="146"/>
      <c r="W440" s="146">
        <v>1</v>
      </c>
      <c r="X440" s="304">
        <v>43396</v>
      </c>
      <c r="Y440" s="273">
        <f t="shared" si="21"/>
        <v>1</v>
      </c>
      <c r="Z440" s="146"/>
      <c r="AA440" s="146"/>
      <c r="AB440" s="146"/>
      <c r="AC440" s="146"/>
      <c r="AD440" s="146"/>
      <c r="AE440" s="146"/>
      <c r="AF440" s="146"/>
      <c r="AG440" s="146"/>
      <c r="AH440" s="273">
        <f t="shared" si="22"/>
        <v>0</v>
      </c>
      <c r="AI440" s="146"/>
      <c r="AJ440" s="146" t="s">
        <v>2371</v>
      </c>
      <c r="AK440" s="146"/>
      <c r="AL440" s="146"/>
      <c r="AM440" s="146"/>
      <c r="AN440" s="146"/>
      <c r="AO440" s="146"/>
      <c r="AP440" s="146"/>
      <c r="AQ440" s="146"/>
      <c r="AR440" s="146"/>
      <c r="AS440" s="146"/>
    </row>
    <row r="441" spans="1:45" s="222" customFormat="1" ht="14.4" x14ac:dyDescent="0.3">
      <c r="A441" s="146"/>
      <c r="B441" s="296">
        <v>22639053</v>
      </c>
      <c r="C441" s="297" t="s">
        <v>2312</v>
      </c>
      <c r="D441" s="146"/>
      <c r="E441" s="298" t="s">
        <v>1834</v>
      </c>
      <c r="F441" s="146" t="s">
        <v>2366</v>
      </c>
      <c r="G441" s="146" t="s">
        <v>2367</v>
      </c>
      <c r="H441" s="146"/>
      <c r="I441" s="146"/>
      <c r="J441" s="146"/>
      <c r="K441" s="146"/>
      <c r="L441" s="146"/>
      <c r="M441" s="146"/>
      <c r="N441" s="146"/>
      <c r="O441" s="146"/>
      <c r="P441" s="288">
        <f t="shared" si="20"/>
        <v>0</v>
      </c>
      <c r="Q441" s="146"/>
      <c r="R441" s="146"/>
      <c r="S441" s="146"/>
      <c r="T441" s="146"/>
      <c r="U441" s="146"/>
      <c r="V441" s="146"/>
      <c r="W441" s="146">
        <v>1</v>
      </c>
      <c r="X441" s="304">
        <v>43391</v>
      </c>
      <c r="Y441" s="273">
        <f t="shared" si="21"/>
        <v>1</v>
      </c>
      <c r="Z441" s="146"/>
      <c r="AA441" s="146"/>
      <c r="AB441" s="146"/>
      <c r="AC441" s="146"/>
      <c r="AD441" s="146"/>
      <c r="AE441" s="146"/>
      <c r="AF441" s="146"/>
      <c r="AG441" s="146"/>
      <c r="AH441" s="273">
        <f t="shared" si="22"/>
        <v>0</v>
      </c>
      <c r="AI441" s="146"/>
      <c r="AJ441" s="146" t="s">
        <v>2371</v>
      </c>
      <c r="AK441" s="146"/>
      <c r="AL441" s="146"/>
      <c r="AM441" s="146"/>
      <c r="AN441" s="146"/>
      <c r="AO441" s="146"/>
      <c r="AP441" s="146"/>
      <c r="AQ441" s="146"/>
      <c r="AR441" s="146"/>
      <c r="AS441" s="146"/>
    </row>
    <row r="442" spans="1:45" s="222" customFormat="1" ht="14.4" x14ac:dyDescent="0.3">
      <c r="A442" s="146"/>
      <c r="B442" s="296">
        <v>22644073</v>
      </c>
      <c r="C442" s="297" t="s">
        <v>2313</v>
      </c>
      <c r="D442" s="146"/>
      <c r="E442" s="298" t="s">
        <v>1835</v>
      </c>
      <c r="F442" s="146" t="s">
        <v>2366</v>
      </c>
      <c r="G442" s="146" t="s">
        <v>2367</v>
      </c>
      <c r="H442" s="146"/>
      <c r="I442" s="146"/>
      <c r="J442" s="146"/>
      <c r="K442" s="146"/>
      <c r="L442" s="146"/>
      <c r="M442" s="146"/>
      <c r="N442" s="146"/>
      <c r="O442" s="146"/>
      <c r="P442" s="288">
        <f t="shared" si="20"/>
        <v>0</v>
      </c>
      <c r="Q442" s="146"/>
      <c r="R442" s="146"/>
      <c r="S442" s="146"/>
      <c r="T442" s="146"/>
      <c r="U442" s="146"/>
      <c r="V442" s="146"/>
      <c r="W442" s="146">
        <v>1</v>
      </c>
      <c r="X442" s="304">
        <v>43389</v>
      </c>
      <c r="Y442" s="273">
        <f t="shared" si="21"/>
        <v>1</v>
      </c>
      <c r="Z442" s="146"/>
      <c r="AA442" s="146"/>
      <c r="AB442" s="146"/>
      <c r="AC442" s="146"/>
      <c r="AD442" s="146"/>
      <c r="AE442" s="146"/>
      <c r="AF442" s="146"/>
      <c r="AG442" s="146"/>
      <c r="AH442" s="273">
        <f t="shared" si="22"/>
        <v>0</v>
      </c>
      <c r="AI442" s="146"/>
      <c r="AJ442" s="146" t="s">
        <v>2371</v>
      </c>
      <c r="AK442" s="146"/>
      <c r="AL442" s="146"/>
      <c r="AM442" s="146"/>
      <c r="AN442" s="146"/>
      <c r="AO442" s="146"/>
      <c r="AP442" s="146"/>
      <c r="AQ442" s="146"/>
      <c r="AR442" s="146"/>
      <c r="AS442" s="146"/>
    </row>
    <row r="443" spans="1:45" s="222" customFormat="1" ht="14.4" x14ac:dyDescent="0.3">
      <c r="A443" s="146"/>
      <c r="B443" s="296">
        <v>22643029</v>
      </c>
      <c r="C443" s="297" t="s">
        <v>2314</v>
      </c>
      <c r="D443" s="146"/>
      <c r="E443" s="298" t="s">
        <v>1836</v>
      </c>
      <c r="F443" s="146" t="s">
        <v>2366</v>
      </c>
      <c r="G443" s="146" t="s">
        <v>2367</v>
      </c>
      <c r="H443" s="146"/>
      <c r="I443" s="146"/>
      <c r="J443" s="146"/>
      <c r="K443" s="146"/>
      <c r="L443" s="146"/>
      <c r="M443" s="146"/>
      <c r="N443" s="146"/>
      <c r="O443" s="146"/>
      <c r="P443" s="288">
        <f t="shared" si="20"/>
        <v>0</v>
      </c>
      <c r="Q443" s="146"/>
      <c r="R443" s="146"/>
      <c r="S443" s="146"/>
      <c r="T443" s="146"/>
      <c r="U443" s="146"/>
      <c r="V443" s="146"/>
      <c r="W443" s="146">
        <v>1</v>
      </c>
      <c r="X443" s="304">
        <v>43431</v>
      </c>
      <c r="Y443" s="273">
        <f t="shared" si="21"/>
        <v>1</v>
      </c>
      <c r="Z443" s="146"/>
      <c r="AA443" s="146"/>
      <c r="AB443" s="146"/>
      <c r="AC443" s="146"/>
      <c r="AD443" s="146"/>
      <c r="AE443" s="146"/>
      <c r="AF443" s="146"/>
      <c r="AG443" s="146"/>
      <c r="AH443" s="273">
        <f t="shared" si="22"/>
        <v>0</v>
      </c>
      <c r="AI443" s="146"/>
      <c r="AJ443" s="146" t="s">
        <v>2371</v>
      </c>
      <c r="AK443" s="146"/>
      <c r="AL443" s="146"/>
      <c r="AM443" s="146"/>
      <c r="AN443" s="146"/>
      <c r="AO443" s="146"/>
      <c r="AP443" s="146"/>
      <c r="AQ443" s="146"/>
      <c r="AR443" s="146"/>
      <c r="AS443" s="146"/>
    </row>
    <row r="444" spans="1:45" s="222" customFormat="1" ht="14.4" x14ac:dyDescent="0.3">
      <c r="A444" s="146"/>
      <c r="B444" s="296">
        <v>22643030</v>
      </c>
      <c r="C444" s="297" t="s">
        <v>2315</v>
      </c>
      <c r="D444" s="146"/>
      <c r="E444" s="298" t="s">
        <v>1837</v>
      </c>
      <c r="F444" s="146" t="s">
        <v>2366</v>
      </c>
      <c r="G444" s="146" t="s">
        <v>2367</v>
      </c>
      <c r="H444" s="146"/>
      <c r="I444" s="146"/>
      <c r="J444" s="146"/>
      <c r="K444" s="146"/>
      <c r="L444" s="146"/>
      <c r="M444" s="146"/>
      <c r="N444" s="146"/>
      <c r="O444" s="146"/>
      <c r="P444" s="288">
        <f t="shared" si="20"/>
        <v>0</v>
      </c>
      <c r="Q444" s="146"/>
      <c r="R444" s="146"/>
      <c r="S444" s="146"/>
      <c r="T444" s="146"/>
      <c r="U444" s="146"/>
      <c r="V444" s="146"/>
      <c r="W444" s="146">
        <v>1</v>
      </c>
      <c r="X444" s="304">
        <v>43431</v>
      </c>
      <c r="Y444" s="273">
        <f t="shared" si="21"/>
        <v>1</v>
      </c>
      <c r="Z444" s="146"/>
      <c r="AA444" s="146"/>
      <c r="AB444" s="146"/>
      <c r="AC444" s="146"/>
      <c r="AD444" s="146"/>
      <c r="AE444" s="146"/>
      <c r="AF444" s="146"/>
      <c r="AG444" s="146"/>
      <c r="AH444" s="273">
        <f t="shared" si="22"/>
        <v>0</v>
      </c>
      <c r="AI444" s="146"/>
      <c r="AJ444" s="146" t="s">
        <v>2371</v>
      </c>
      <c r="AK444" s="146"/>
      <c r="AL444" s="146"/>
      <c r="AM444" s="146"/>
      <c r="AN444" s="146"/>
      <c r="AO444" s="146"/>
      <c r="AP444" s="146"/>
      <c r="AQ444" s="146"/>
      <c r="AR444" s="146"/>
      <c r="AS444" s="146"/>
    </row>
    <row r="445" spans="1:45" s="222" customFormat="1" ht="14.4" x14ac:dyDescent="0.3">
      <c r="A445" s="146"/>
      <c r="B445" s="296">
        <v>22643031</v>
      </c>
      <c r="C445" s="297" t="s">
        <v>2316</v>
      </c>
      <c r="D445" s="146"/>
      <c r="E445" s="298" t="s">
        <v>1838</v>
      </c>
      <c r="F445" s="146" t="s">
        <v>2366</v>
      </c>
      <c r="G445" s="146" t="s">
        <v>2367</v>
      </c>
      <c r="H445" s="146"/>
      <c r="I445" s="146"/>
      <c r="J445" s="146"/>
      <c r="K445" s="146"/>
      <c r="L445" s="146"/>
      <c r="M445" s="146"/>
      <c r="N445" s="146"/>
      <c r="O445" s="146"/>
      <c r="P445" s="288">
        <f t="shared" si="20"/>
        <v>0</v>
      </c>
      <c r="Q445" s="146"/>
      <c r="R445" s="146"/>
      <c r="S445" s="146"/>
      <c r="T445" s="146"/>
      <c r="U445" s="146"/>
      <c r="V445" s="146"/>
      <c r="W445" s="146">
        <v>1</v>
      </c>
      <c r="X445" s="304">
        <v>43431</v>
      </c>
      <c r="Y445" s="273">
        <f t="shared" si="21"/>
        <v>1</v>
      </c>
      <c r="Z445" s="146"/>
      <c r="AA445" s="146"/>
      <c r="AB445" s="146"/>
      <c r="AC445" s="146"/>
      <c r="AD445" s="146"/>
      <c r="AE445" s="146"/>
      <c r="AF445" s="146"/>
      <c r="AG445" s="146"/>
      <c r="AH445" s="273">
        <f t="shared" si="22"/>
        <v>0</v>
      </c>
      <c r="AI445" s="146"/>
      <c r="AJ445" s="146" t="s">
        <v>2371</v>
      </c>
      <c r="AK445" s="146"/>
      <c r="AL445" s="146"/>
      <c r="AM445" s="146"/>
      <c r="AN445" s="146"/>
      <c r="AO445" s="146"/>
      <c r="AP445" s="146"/>
      <c r="AQ445" s="146"/>
      <c r="AR445" s="146"/>
      <c r="AS445" s="146"/>
    </row>
    <row r="446" spans="1:45" s="222" customFormat="1" ht="14.4" x14ac:dyDescent="0.3">
      <c r="A446" s="146"/>
      <c r="B446" s="296">
        <v>22643036</v>
      </c>
      <c r="C446" s="297" t="s">
        <v>2317</v>
      </c>
      <c r="D446" s="146"/>
      <c r="E446" s="298" t="s">
        <v>1839</v>
      </c>
      <c r="F446" s="146" t="s">
        <v>2366</v>
      </c>
      <c r="G446" s="146" t="s">
        <v>2367</v>
      </c>
      <c r="H446" s="146"/>
      <c r="I446" s="146"/>
      <c r="J446" s="146"/>
      <c r="K446" s="146"/>
      <c r="L446" s="146"/>
      <c r="M446" s="146"/>
      <c r="N446" s="146"/>
      <c r="O446" s="146"/>
      <c r="P446" s="288">
        <f t="shared" si="20"/>
        <v>0</v>
      </c>
      <c r="Q446" s="146"/>
      <c r="R446" s="146"/>
      <c r="S446" s="146"/>
      <c r="T446" s="146"/>
      <c r="U446" s="146"/>
      <c r="V446" s="146"/>
      <c r="W446" s="146">
        <v>1</v>
      </c>
      <c r="X446" s="304">
        <v>43389</v>
      </c>
      <c r="Y446" s="273">
        <f t="shared" si="21"/>
        <v>1</v>
      </c>
      <c r="Z446" s="146"/>
      <c r="AA446" s="146"/>
      <c r="AB446" s="146"/>
      <c r="AC446" s="146"/>
      <c r="AD446" s="146"/>
      <c r="AE446" s="146"/>
      <c r="AF446" s="146"/>
      <c r="AG446" s="146"/>
      <c r="AH446" s="273">
        <f t="shared" si="22"/>
        <v>0</v>
      </c>
      <c r="AI446" s="146"/>
      <c r="AJ446" s="146" t="s">
        <v>2371</v>
      </c>
      <c r="AK446" s="146"/>
      <c r="AL446" s="146"/>
      <c r="AM446" s="146"/>
      <c r="AN446" s="146"/>
      <c r="AO446" s="146"/>
      <c r="AP446" s="146"/>
      <c r="AQ446" s="146"/>
      <c r="AR446" s="146"/>
      <c r="AS446" s="146"/>
    </row>
    <row r="447" spans="1:45" s="222" customFormat="1" ht="14.4" x14ac:dyDescent="0.3">
      <c r="A447" s="146"/>
      <c r="B447" s="296">
        <v>22648042</v>
      </c>
      <c r="C447" s="297" t="s">
        <v>2318</v>
      </c>
      <c r="D447" s="146"/>
      <c r="E447" s="298" t="s">
        <v>1840</v>
      </c>
      <c r="F447" s="146" t="s">
        <v>2366</v>
      </c>
      <c r="G447" s="146" t="s">
        <v>2367</v>
      </c>
      <c r="H447" s="146"/>
      <c r="I447" s="146"/>
      <c r="J447" s="146"/>
      <c r="K447" s="146"/>
      <c r="L447" s="146"/>
      <c r="M447" s="146"/>
      <c r="N447" s="146"/>
      <c r="O447" s="146"/>
      <c r="P447" s="288">
        <f t="shared" si="20"/>
        <v>0</v>
      </c>
      <c r="Q447" s="146"/>
      <c r="R447" s="146"/>
      <c r="S447" s="146"/>
      <c r="T447" s="146"/>
      <c r="U447" s="146"/>
      <c r="V447" s="146"/>
      <c r="W447" s="146">
        <v>1</v>
      </c>
      <c r="X447" s="304">
        <v>43383</v>
      </c>
      <c r="Y447" s="273">
        <f t="shared" si="21"/>
        <v>1</v>
      </c>
      <c r="Z447" s="146"/>
      <c r="AA447" s="146"/>
      <c r="AB447" s="146"/>
      <c r="AC447" s="146"/>
      <c r="AD447" s="146"/>
      <c r="AE447" s="146"/>
      <c r="AF447" s="146"/>
      <c r="AG447" s="146"/>
      <c r="AH447" s="273">
        <f t="shared" si="22"/>
        <v>0</v>
      </c>
      <c r="AI447" s="146"/>
      <c r="AJ447" s="146" t="s">
        <v>2371</v>
      </c>
      <c r="AK447" s="146"/>
      <c r="AL447" s="146"/>
      <c r="AM447" s="146"/>
      <c r="AN447" s="146"/>
      <c r="AO447" s="146"/>
      <c r="AP447" s="146"/>
      <c r="AQ447" s="146"/>
      <c r="AR447" s="146"/>
      <c r="AS447" s="146"/>
    </row>
    <row r="448" spans="1:45" s="222" customFormat="1" ht="14.4" x14ac:dyDescent="0.3">
      <c r="A448" s="146"/>
      <c r="B448" s="296">
        <v>22648043</v>
      </c>
      <c r="C448" s="297" t="s">
        <v>2319</v>
      </c>
      <c r="D448" s="146"/>
      <c r="E448" s="298" t="s">
        <v>1841</v>
      </c>
      <c r="F448" s="146" t="s">
        <v>2366</v>
      </c>
      <c r="G448" s="146" t="s">
        <v>2367</v>
      </c>
      <c r="H448" s="146"/>
      <c r="I448" s="146"/>
      <c r="J448" s="146"/>
      <c r="K448" s="146"/>
      <c r="L448" s="146"/>
      <c r="M448" s="146"/>
      <c r="N448" s="146"/>
      <c r="O448" s="146"/>
      <c r="P448" s="288">
        <f t="shared" si="20"/>
        <v>0</v>
      </c>
      <c r="Q448" s="146"/>
      <c r="R448" s="146"/>
      <c r="S448" s="146"/>
      <c r="T448" s="146"/>
      <c r="U448" s="146"/>
      <c r="V448" s="146"/>
      <c r="W448" s="146">
        <v>1</v>
      </c>
      <c r="X448" s="304">
        <v>43383</v>
      </c>
      <c r="Y448" s="273">
        <f t="shared" si="21"/>
        <v>1</v>
      </c>
      <c r="Z448" s="146"/>
      <c r="AA448" s="146"/>
      <c r="AB448" s="146"/>
      <c r="AC448" s="146"/>
      <c r="AD448" s="146"/>
      <c r="AE448" s="146"/>
      <c r="AF448" s="146"/>
      <c r="AG448" s="146"/>
      <c r="AH448" s="273">
        <f t="shared" si="22"/>
        <v>0</v>
      </c>
      <c r="AI448" s="146"/>
      <c r="AJ448" s="146" t="s">
        <v>2371</v>
      </c>
      <c r="AK448" s="146"/>
      <c r="AL448" s="146"/>
      <c r="AM448" s="146"/>
      <c r="AN448" s="146"/>
      <c r="AO448" s="146"/>
      <c r="AP448" s="146"/>
      <c r="AQ448" s="146"/>
      <c r="AR448" s="146"/>
      <c r="AS448" s="146"/>
    </row>
    <row r="449" spans="1:45" s="222" customFormat="1" ht="14.4" x14ac:dyDescent="0.3">
      <c r="A449" s="146"/>
      <c r="B449" s="296">
        <v>22463018</v>
      </c>
      <c r="C449" s="297" t="s">
        <v>2320</v>
      </c>
      <c r="D449" s="146"/>
      <c r="E449" s="298" t="s">
        <v>1842</v>
      </c>
      <c r="F449" s="146" t="s">
        <v>2366</v>
      </c>
      <c r="G449" s="146" t="s">
        <v>2367</v>
      </c>
      <c r="H449" s="146"/>
      <c r="I449" s="146"/>
      <c r="J449" s="146"/>
      <c r="K449" s="146"/>
      <c r="L449" s="146"/>
      <c r="M449" s="146"/>
      <c r="N449" s="146"/>
      <c r="O449" s="146"/>
      <c r="P449" s="288">
        <f t="shared" si="20"/>
        <v>0</v>
      </c>
      <c r="Q449" s="146"/>
      <c r="R449" s="146"/>
      <c r="S449" s="146"/>
      <c r="T449" s="146"/>
      <c r="U449" s="146"/>
      <c r="V449" s="146"/>
      <c r="W449" s="146">
        <v>1</v>
      </c>
      <c r="X449" s="304">
        <v>43396</v>
      </c>
      <c r="Y449" s="273">
        <f t="shared" si="21"/>
        <v>1</v>
      </c>
      <c r="Z449" s="146"/>
      <c r="AA449" s="146"/>
      <c r="AB449" s="146"/>
      <c r="AC449" s="146"/>
      <c r="AD449" s="146"/>
      <c r="AE449" s="146"/>
      <c r="AF449" s="146"/>
      <c r="AG449" s="146"/>
      <c r="AH449" s="273">
        <f t="shared" si="22"/>
        <v>0</v>
      </c>
      <c r="AI449" s="146"/>
      <c r="AJ449" s="146" t="s">
        <v>2371</v>
      </c>
      <c r="AK449" s="146"/>
      <c r="AL449" s="146"/>
      <c r="AM449" s="146"/>
      <c r="AN449" s="146"/>
      <c r="AO449" s="146"/>
      <c r="AP449" s="146"/>
      <c r="AQ449" s="146"/>
      <c r="AR449" s="146"/>
      <c r="AS449" s="146"/>
    </row>
    <row r="450" spans="1:45" s="222" customFormat="1" ht="14.4" x14ac:dyDescent="0.3">
      <c r="A450" s="146"/>
      <c r="B450" s="296">
        <v>22647050</v>
      </c>
      <c r="C450" s="297" t="s">
        <v>2321</v>
      </c>
      <c r="D450" s="146"/>
      <c r="E450" s="298" t="s">
        <v>1843</v>
      </c>
      <c r="F450" s="146" t="s">
        <v>2366</v>
      </c>
      <c r="G450" s="146" t="s">
        <v>2367</v>
      </c>
      <c r="H450" s="146"/>
      <c r="I450" s="146"/>
      <c r="J450" s="146"/>
      <c r="K450" s="146"/>
      <c r="L450" s="146"/>
      <c r="M450" s="146"/>
      <c r="N450" s="146"/>
      <c r="O450" s="146"/>
      <c r="P450" s="288">
        <f t="shared" si="20"/>
        <v>0</v>
      </c>
      <c r="Q450" s="146"/>
      <c r="R450" s="146"/>
      <c r="S450" s="146"/>
      <c r="T450" s="146"/>
      <c r="U450" s="146"/>
      <c r="V450" s="146"/>
      <c r="W450" s="146">
        <v>1</v>
      </c>
      <c r="X450" s="304">
        <v>43391</v>
      </c>
      <c r="Y450" s="273">
        <f t="shared" si="21"/>
        <v>1</v>
      </c>
      <c r="Z450" s="146"/>
      <c r="AA450" s="146"/>
      <c r="AB450" s="146"/>
      <c r="AC450" s="146"/>
      <c r="AD450" s="146"/>
      <c r="AE450" s="146"/>
      <c r="AF450" s="146"/>
      <c r="AG450" s="146"/>
      <c r="AH450" s="273">
        <f t="shared" si="22"/>
        <v>0</v>
      </c>
      <c r="AI450" s="146"/>
      <c r="AJ450" s="146" t="s">
        <v>2371</v>
      </c>
      <c r="AK450" s="146"/>
      <c r="AL450" s="146"/>
      <c r="AM450" s="146"/>
      <c r="AN450" s="146"/>
      <c r="AO450" s="146"/>
      <c r="AP450" s="146"/>
      <c r="AQ450" s="146"/>
      <c r="AR450" s="146"/>
      <c r="AS450" s="146"/>
    </row>
    <row r="451" spans="1:45" s="222" customFormat="1" ht="14.4" x14ac:dyDescent="0.3">
      <c r="A451" s="146"/>
      <c r="B451" s="296">
        <v>22647051</v>
      </c>
      <c r="C451" s="297" t="s">
        <v>2322</v>
      </c>
      <c r="D451" s="146"/>
      <c r="E451" s="298" t="s">
        <v>1844</v>
      </c>
      <c r="F451" s="146" t="s">
        <v>2366</v>
      </c>
      <c r="G451" s="146" t="s">
        <v>2367</v>
      </c>
      <c r="H451" s="146"/>
      <c r="I451" s="146"/>
      <c r="J451" s="146"/>
      <c r="K451" s="146"/>
      <c r="L451" s="146"/>
      <c r="M451" s="146"/>
      <c r="N451" s="146"/>
      <c r="O451" s="146"/>
      <c r="P451" s="288">
        <f t="shared" si="20"/>
        <v>0</v>
      </c>
      <c r="Q451" s="146"/>
      <c r="R451" s="146"/>
      <c r="S451" s="146"/>
      <c r="T451" s="146"/>
      <c r="U451" s="146"/>
      <c r="V451" s="146"/>
      <c r="W451" s="146">
        <v>1</v>
      </c>
      <c r="X451" s="304">
        <v>43391</v>
      </c>
      <c r="Y451" s="273">
        <f t="shared" si="21"/>
        <v>1</v>
      </c>
      <c r="Z451" s="146"/>
      <c r="AA451" s="146"/>
      <c r="AB451" s="146"/>
      <c r="AC451" s="146"/>
      <c r="AD451" s="146"/>
      <c r="AE451" s="146"/>
      <c r="AF451" s="146"/>
      <c r="AG451" s="146"/>
      <c r="AH451" s="273">
        <f t="shared" si="22"/>
        <v>0</v>
      </c>
      <c r="AI451" s="146"/>
      <c r="AJ451" s="146" t="s">
        <v>2371</v>
      </c>
      <c r="AK451" s="146"/>
      <c r="AL451" s="146"/>
      <c r="AM451" s="146"/>
      <c r="AN451" s="146"/>
      <c r="AO451" s="146"/>
      <c r="AP451" s="146"/>
      <c r="AQ451" s="146"/>
      <c r="AR451" s="146"/>
      <c r="AS451" s="146"/>
    </row>
    <row r="452" spans="1:45" s="222" customFormat="1" ht="14.4" x14ac:dyDescent="0.3">
      <c r="A452" s="146"/>
      <c r="B452" s="296">
        <v>22648046</v>
      </c>
      <c r="C452" s="297" t="s">
        <v>2323</v>
      </c>
      <c r="D452" s="146"/>
      <c r="E452" s="298" t="s">
        <v>1845</v>
      </c>
      <c r="F452" s="146" t="s">
        <v>2366</v>
      </c>
      <c r="G452" s="146" t="s">
        <v>2367</v>
      </c>
      <c r="H452" s="146"/>
      <c r="I452" s="146"/>
      <c r="J452" s="146"/>
      <c r="K452" s="146"/>
      <c r="L452" s="146"/>
      <c r="M452" s="146"/>
      <c r="N452" s="146"/>
      <c r="O452" s="146"/>
      <c r="P452" s="288">
        <f t="shared" si="20"/>
        <v>0</v>
      </c>
      <c r="Q452" s="146"/>
      <c r="R452" s="146"/>
      <c r="S452" s="146"/>
      <c r="T452" s="146"/>
      <c r="U452" s="146"/>
      <c r="V452" s="146"/>
      <c r="W452" s="146">
        <v>1</v>
      </c>
      <c r="X452" s="304">
        <v>43390</v>
      </c>
      <c r="Y452" s="273">
        <f t="shared" si="21"/>
        <v>1</v>
      </c>
      <c r="Z452" s="146"/>
      <c r="AA452" s="146"/>
      <c r="AB452" s="146"/>
      <c r="AC452" s="146"/>
      <c r="AD452" s="146"/>
      <c r="AE452" s="146"/>
      <c r="AF452" s="146"/>
      <c r="AG452" s="146"/>
      <c r="AH452" s="273">
        <f t="shared" si="22"/>
        <v>0</v>
      </c>
      <c r="AI452" s="146"/>
      <c r="AJ452" s="146" t="s">
        <v>2371</v>
      </c>
      <c r="AK452" s="146"/>
      <c r="AL452" s="146"/>
      <c r="AM452" s="146"/>
      <c r="AN452" s="146"/>
      <c r="AO452" s="146"/>
      <c r="AP452" s="146"/>
      <c r="AQ452" s="146"/>
      <c r="AR452" s="146"/>
      <c r="AS452" s="146"/>
    </row>
    <row r="453" spans="1:45" s="222" customFormat="1" ht="14.4" x14ac:dyDescent="0.3">
      <c r="A453" s="146"/>
      <c r="B453" s="296">
        <v>22648047</v>
      </c>
      <c r="C453" s="297" t="s">
        <v>2324</v>
      </c>
      <c r="D453" s="146"/>
      <c r="E453" s="298" t="s">
        <v>1846</v>
      </c>
      <c r="F453" s="146" t="s">
        <v>2366</v>
      </c>
      <c r="G453" s="146" t="s">
        <v>2367</v>
      </c>
      <c r="H453" s="146"/>
      <c r="I453" s="146"/>
      <c r="J453" s="146"/>
      <c r="K453" s="146"/>
      <c r="L453" s="146"/>
      <c r="M453" s="146"/>
      <c r="N453" s="146"/>
      <c r="O453" s="146"/>
      <c r="P453" s="288">
        <f t="shared" si="20"/>
        <v>0</v>
      </c>
      <c r="Q453" s="146"/>
      <c r="R453" s="146"/>
      <c r="S453" s="146"/>
      <c r="T453" s="146"/>
      <c r="U453" s="146"/>
      <c r="V453" s="146"/>
      <c r="W453" s="146">
        <v>1</v>
      </c>
      <c r="X453" s="304">
        <v>43390</v>
      </c>
      <c r="Y453" s="273">
        <f t="shared" si="21"/>
        <v>1</v>
      </c>
      <c r="Z453" s="146"/>
      <c r="AA453" s="146"/>
      <c r="AB453" s="146"/>
      <c r="AC453" s="146"/>
      <c r="AD453" s="146"/>
      <c r="AE453" s="146"/>
      <c r="AF453" s="146"/>
      <c r="AG453" s="146"/>
      <c r="AH453" s="273">
        <f t="shared" si="22"/>
        <v>0</v>
      </c>
      <c r="AI453" s="146"/>
      <c r="AJ453" s="146" t="s">
        <v>2371</v>
      </c>
      <c r="AK453" s="146"/>
      <c r="AL453" s="146"/>
      <c r="AM453" s="146"/>
      <c r="AN453" s="146"/>
      <c r="AO453" s="146"/>
      <c r="AP453" s="146"/>
      <c r="AQ453" s="146"/>
      <c r="AR453" s="146"/>
      <c r="AS453" s="146"/>
    </row>
    <row r="454" spans="1:45" s="222" customFormat="1" ht="14.4" x14ac:dyDescent="0.3">
      <c r="A454" s="146"/>
      <c r="B454" s="296">
        <v>22648048</v>
      </c>
      <c r="C454" s="297" t="s">
        <v>2325</v>
      </c>
      <c r="D454" s="146"/>
      <c r="E454" s="298" t="s">
        <v>1847</v>
      </c>
      <c r="F454" s="146" t="s">
        <v>2366</v>
      </c>
      <c r="G454" s="146" t="s">
        <v>2367</v>
      </c>
      <c r="H454" s="146"/>
      <c r="I454" s="146"/>
      <c r="J454" s="146"/>
      <c r="K454" s="146"/>
      <c r="L454" s="146"/>
      <c r="M454" s="146"/>
      <c r="N454" s="146"/>
      <c r="O454" s="146"/>
      <c r="P454" s="288">
        <f t="shared" si="20"/>
        <v>0</v>
      </c>
      <c r="Q454" s="146"/>
      <c r="R454" s="146"/>
      <c r="S454" s="146"/>
      <c r="T454" s="146"/>
      <c r="U454" s="146"/>
      <c r="V454" s="146"/>
      <c r="W454" s="146">
        <v>1</v>
      </c>
      <c r="X454" s="304">
        <v>43390</v>
      </c>
      <c r="Y454" s="273">
        <f t="shared" si="21"/>
        <v>1</v>
      </c>
      <c r="Z454" s="146"/>
      <c r="AA454" s="146"/>
      <c r="AB454" s="146"/>
      <c r="AC454" s="146"/>
      <c r="AD454" s="146"/>
      <c r="AE454" s="146"/>
      <c r="AF454" s="146"/>
      <c r="AG454" s="146"/>
      <c r="AH454" s="273">
        <f t="shared" si="22"/>
        <v>0</v>
      </c>
      <c r="AI454" s="146"/>
      <c r="AJ454" s="146" t="s">
        <v>2371</v>
      </c>
      <c r="AK454" s="146"/>
      <c r="AL454" s="146"/>
      <c r="AM454" s="146"/>
      <c r="AN454" s="146"/>
      <c r="AO454" s="146"/>
      <c r="AP454" s="146"/>
      <c r="AQ454" s="146"/>
      <c r="AR454" s="146"/>
      <c r="AS454" s="146"/>
    </row>
    <row r="455" spans="1:45" s="222" customFormat="1" ht="14.4" x14ac:dyDescent="0.3">
      <c r="A455" s="146"/>
      <c r="B455" s="296">
        <v>22645008</v>
      </c>
      <c r="C455" s="297" t="s">
        <v>2326</v>
      </c>
      <c r="D455" s="146"/>
      <c r="E455" s="298" t="s">
        <v>1848</v>
      </c>
      <c r="F455" s="146" t="s">
        <v>2366</v>
      </c>
      <c r="G455" s="146" t="s">
        <v>2367</v>
      </c>
      <c r="H455" s="146"/>
      <c r="I455" s="146"/>
      <c r="J455" s="146"/>
      <c r="K455" s="146"/>
      <c r="L455" s="146"/>
      <c r="M455" s="146"/>
      <c r="N455" s="146"/>
      <c r="O455" s="146"/>
      <c r="P455" s="288">
        <f t="shared" si="20"/>
        <v>0</v>
      </c>
      <c r="Q455" s="146"/>
      <c r="R455" s="146"/>
      <c r="S455" s="146"/>
      <c r="T455" s="146"/>
      <c r="U455" s="146"/>
      <c r="V455" s="146"/>
      <c r="W455" s="146">
        <v>1</v>
      </c>
      <c r="X455" s="304">
        <v>43397</v>
      </c>
      <c r="Y455" s="273">
        <f t="shared" si="21"/>
        <v>1</v>
      </c>
      <c r="Z455" s="146"/>
      <c r="AA455" s="146"/>
      <c r="AB455" s="146"/>
      <c r="AC455" s="146"/>
      <c r="AD455" s="146"/>
      <c r="AE455" s="146"/>
      <c r="AF455" s="146"/>
      <c r="AG455" s="146"/>
      <c r="AH455" s="273">
        <f t="shared" si="22"/>
        <v>0</v>
      </c>
      <c r="AI455" s="146"/>
      <c r="AJ455" s="146" t="s">
        <v>2371</v>
      </c>
      <c r="AK455" s="146"/>
      <c r="AL455" s="146"/>
      <c r="AM455" s="146"/>
      <c r="AN455" s="146"/>
      <c r="AO455" s="146"/>
      <c r="AP455" s="146"/>
      <c r="AQ455" s="146"/>
      <c r="AR455" s="146"/>
      <c r="AS455" s="146"/>
    </row>
    <row r="456" spans="1:45" s="222" customFormat="1" ht="14.4" x14ac:dyDescent="0.3">
      <c r="A456" s="146"/>
      <c r="B456" s="296">
        <v>22645009</v>
      </c>
      <c r="C456" s="297" t="s">
        <v>2327</v>
      </c>
      <c r="D456" s="146"/>
      <c r="E456" s="298" t="s">
        <v>1849</v>
      </c>
      <c r="F456" s="146" t="s">
        <v>2366</v>
      </c>
      <c r="G456" s="146" t="s">
        <v>2367</v>
      </c>
      <c r="H456" s="146"/>
      <c r="I456" s="146"/>
      <c r="J456" s="146"/>
      <c r="K456" s="146"/>
      <c r="L456" s="146"/>
      <c r="M456" s="146"/>
      <c r="N456" s="146"/>
      <c r="O456" s="146"/>
      <c r="P456" s="288">
        <f t="shared" si="20"/>
        <v>0</v>
      </c>
      <c r="Q456" s="146"/>
      <c r="R456" s="146"/>
      <c r="S456" s="146"/>
      <c r="T456" s="146"/>
      <c r="U456" s="146"/>
      <c r="V456" s="146"/>
      <c r="W456" s="146">
        <v>1</v>
      </c>
      <c r="X456" s="304">
        <v>43397</v>
      </c>
      <c r="Y456" s="273">
        <f t="shared" si="21"/>
        <v>1</v>
      </c>
      <c r="Z456" s="146"/>
      <c r="AA456" s="146"/>
      <c r="AB456" s="146"/>
      <c r="AC456" s="146"/>
      <c r="AD456" s="146"/>
      <c r="AE456" s="146"/>
      <c r="AF456" s="146"/>
      <c r="AG456" s="146"/>
      <c r="AH456" s="273">
        <f t="shared" si="22"/>
        <v>0</v>
      </c>
      <c r="AI456" s="146"/>
      <c r="AJ456" s="146" t="s">
        <v>2371</v>
      </c>
      <c r="AK456" s="146"/>
      <c r="AL456" s="146"/>
      <c r="AM456" s="146"/>
      <c r="AN456" s="146"/>
      <c r="AO456" s="146"/>
      <c r="AP456" s="146"/>
      <c r="AQ456" s="146"/>
      <c r="AR456" s="146"/>
      <c r="AS456" s="146"/>
    </row>
    <row r="457" spans="1:45" s="222" customFormat="1" ht="14.4" x14ac:dyDescent="0.3">
      <c r="A457" s="146"/>
      <c r="B457" s="296">
        <v>22645011</v>
      </c>
      <c r="C457" s="297" t="s">
        <v>2328</v>
      </c>
      <c r="D457" s="146"/>
      <c r="E457" s="298" t="s">
        <v>1850</v>
      </c>
      <c r="F457" s="146" t="s">
        <v>2366</v>
      </c>
      <c r="G457" s="146" t="s">
        <v>2367</v>
      </c>
      <c r="H457" s="146"/>
      <c r="I457" s="146"/>
      <c r="J457" s="146"/>
      <c r="K457" s="146"/>
      <c r="L457" s="146"/>
      <c r="M457" s="146"/>
      <c r="N457" s="146"/>
      <c r="O457" s="146"/>
      <c r="P457" s="288">
        <f t="shared" si="20"/>
        <v>0</v>
      </c>
      <c r="Q457" s="146"/>
      <c r="R457" s="146"/>
      <c r="S457" s="146"/>
      <c r="T457" s="146"/>
      <c r="U457" s="146"/>
      <c r="V457" s="146"/>
      <c r="W457" s="146">
        <v>1</v>
      </c>
      <c r="X457" s="304">
        <v>43397</v>
      </c>
      <c r="Y457" s="273">
        <f t="shared" si="21"/>
        <v>1</v>
      </c>
      <c r="Z457" s="146"/>
      <c r="AA457" s="146"/>
      <c r="AB457" s="146"/>
      <c r="AC457" s="146"/>
      <c r="AD457" s="146"/>
      <c r="AE457" s="146"/>
      <c r="AF457" s="146"/>
      <c r="AG457" s="146"/>
      <c r="AH457" s="273">
        <f t="shared" si="22"/>
        <v>0</v>
      </c>
      <c r="AI457" s="146"/>
      <c r="AJ457" s="146" t="s">
        <v>2371</v>
      </c>
      <c r="AK457" s="146"/>
      <c r="AL457" s="146"/>
      <c r="AM457" s="146"/>
      <c r="AN457" s="146"/>
      <c r="AO457" s="146"/>
      <c r="AP457" s="146"/>
      <c r="AQ457" s="146"/>
      <c r="AR457" s="146"/>
      <c r="AS457" s="146"/>
    </row>
    <row r="458" spans="1:45" s="222" customFormat="1" ht="14.4" x14ac:dyDescent="0.3">
      <c r="A458" s="146"/>
      <c r="B458" s="296">
        <v>22645012</v>
      </c>
      <c r="C458" s="297" t="s">
        <v>2329</v>
      </c>
      <c r="D458" s="146"/>
      <c r="E458" s="298" t="s">
        <v>1851</v>
      </c>
      <c r="F458" s="146" t="s">
        <v>2366</v>
      </c>
      <c r="G458" s="146" t="s">
        <v>2367</v>
      </c>
      <c r="H458" s="146"/>
      <c r="I458" s="146"/>
      <c r="J458" s="146"/>
      <c r="K458" s="146"/>
      <c r="L458" s="146"/>
      <c r="M458" s="146"/>
      <c r="N458" s="146"/>
      <c r="O458" s="146"/>
      <c r="P458" s="288">
        <f t="shared" si="20"/>
        <v>0</v>
      </c>
      <c r="Q458" s="146"/>
      <c r="R458" s="146"/>
      <c r="S458" s="146"/>
      <c r="T458" s="146"/>
      <c r="U458" s="146"/>
      <c r="V458" s="146"/>
      <c r="W458" s="146">
        <v>1</v>
      </c>
      <c r="X458" s="304">
        <v>43397</v>
      </c>
      <c r="Y458" s="273">
        <f t="shared" si="21"/>
        <v>1</v>
      </c>
      <c r="Z458" s="146"/>
      <c r="AA458" s="146"/>
      <c r="AB458" s="146"/>
      <c r="AC458" s="146"/>
      <c r="AD458" s="146"/>
      <c r="AE458" s="146"/>
      <c r="AF458" s="146"/>
      <c r="AG458" s="146"/>
      <c r="AH458" s="273">
        <f t="shared" si="22"/>
        <v>0</v>
      </c>
      <c r="AI458" s="146"/>
      <c r="AJ458" s="146" t="s">
        <v>2371</v>
      </c>
      <c r="AK458" s="146"/>
      <c r="AL458" s="146"/>
      <c r="AM458" s="146"/>
      <c r="AN458" s="146"/>
      <c r="AO458" s="146"/>
      <c r="AP458" s="146"/>
      <c r="AQ458" s="146"/>
      <c r="AR458" s="146"/>
      <c r="AS458" s="146"/>
    </row>
    <row r="459" spans="1:45" s="222" customFormat="1" ht="14.4" x14ac:dyDescent="0.3">
      <c r="A459" s="146"/>
      <c r="B459" s="296">
        <v>22647052</v>
      </c>
      <c r="C459" s="297" t="s">
        <v>2330</v>
      </c>
      <c r="D459" s="146"/>
      <c r="E459" s="298" t="s">
        <v>1852</v>
      </c>
      <c r="F459" s="146" t="s">
        <v>2366</v>
      </c>
      <c r="G459" s="146" t="s">
        <v>2367</v>
      </c>
      <c r="H459" s="146"/>
      <c r="I459" s="146"/>
      <c r="J459" s="146"/>
      <c r="K459" s="146"/>
      <c r="L459" s="146"/>
      <c r="M459" s="146"/>
      <c r="N459" s="146"/>
      <c r="O459" s="146"/>
      <c r="P459" s="288">
        <f t="shared" si="20"/>
        <v>0</v>
      </c>
      <c r="Q459" s="146"/>
      <c r="R459" s="146"/>
      <c r="S459" s="146"/>
      <c r="T459" s="146"/>
      <c r="U459" s="146"/>
      <c r="V459" s="146"/>
      <c r="W459" s="146">
        <v>1</v>
      </c>
      <c r="X459" s="304">
        <v>43397</v>
      </c>
      <c r="Y459" s="273">
        <f t="shared" si="21"/>
        <v>1</v>
      </c>
      <c r="Z459" s="146"/>
      <c r="AA459" s="146"/>
      <c r="AB459" s="146"/>
      <c r="AC459" s="146"/>
      <c r="AD459" s="146"/>
      <c r="AE459" s="146"/>
      <c r="AF459" s="146"/>
      <c r="AG459" s="146"/>
      <c r="AH459" s="273">
        <f t="shared" si="22"/>
        <v>0</v>
      </c>
      <c r="AI459" s="146"/>
      <c r="AJ459" s="146" t="s">
        <v>2371</v>
      </c>
      <c r="AK459" s="146"/>
      <c r="AL459" s="146"/>
      <c r="AM459" s="146"/>
      <c r="AN459" s="146"/>
      <c r="AO459" s="146"/>
      <c r="AP459" s="146"/>
      <c r="AQ459" s="146"/>
      <c r="AR459" s="146"/>
      <c r="AS459" s="146"/>
    </row>
    <row r="460" spans="1:45" s="222" customFormat="1" ht="14.4" x14ac:dyDescent="0.3">
      <c r="A460" s="146"/>
      <c r="B460" s="296">
        <v>22647053</v>
      </c>
      <c r="C460" s="297" t="s">
        <v>2331</v>
      </c>
      <c r="D460" s="146"/>
      <c r="E460" s="298" t="s">
        <v>1853</v>
      </c>
      <c r="F460" s="146" t="s">
        <v>2366</v>
      </c>
      <c r="G460" s="146" t="s">
        <v>2367</v>
      </c>
      <c r="H460" s="146"/>
      <c r="I460" s="146"/>
      <c r="J460" s="146"/>
      <c r="K460" s="146"/>
      <c r="L460" s="146"/>
      <c r="M460" s="146"/>
      <c r="N460" s="146"/>
      <c r="O460" s="146"/>
      <c r="P460" s="288">
        <f t="shared" si="20"/>
        <v>0</v>
      </c>
      <c r="Q460" s="146"/>
      <c r="R460" s="146"/>
      <c r="S460" s="146"/>
      <c r="T460" s="146"/>
      <c r="U460" s="146"/>
      <c r="V460" s="146"/>
      <c r="W460" s="146">
        <v>1</v>
      </c>
      <c r="X460" s="304">
        <v>43397</v>
      </c>
      <c r="Y460" s="273">
        <f t="shared" si="21"/>
        <v>1</v>
      </c>
      <c r="Z460" s="146"/>
      <c r="AA460" s="146"/>
      <c r="AB460" s="146"/>
      <c r="AC460" s="146"/>
      <c r="AD460" s="146"/>
      <c r="AE460" s="146"/>
      <c r="AF460" s="146"/>
      <c r="AG460" s="146"/>
      <c r="AH460" s="273">
        <f t="shared" si="22"/>
        <v>0</v>
      </c>
      <c r="AI460" s="146"/>
      <c r="AJ460" s="146" t="s">
        <v>2371</v>
      </c>
      <c r="AK460" s="146"/>
      <c r="AL460" s="146"/>
      <c r="AM460" s="146"/>
      <c r="AN460" s="146"/>
      <c r="AO460" s="146"/>
      <c r="AP460" s="146"/>
      <c r="AQ460" s="146"/>
      <c r="AR460" s="146"/>
      <c r="AS460" s="146"/>
    </row>
    <row r="461" spans="1:45" s="222" customFormat="1" ht="14.4" x14ac:dyDescent="0.3">
      <c r="A461" s="146"/>
      <c r="B461" s="296">
        <v>22648044</v>
      </c>
      <c r="C461" s="297" t="s">
        <v>2332</v>
      </c>
      <c r="D461" s="146"/>
      <c r="E461" s="298" t="s">
        <v>1854</v>
      </c>
      <c r="F461" s="146" t="s">
        <v>2366</v>
      </c>
      <c r="G461" s="146" t="s">
        <v>2367</v>
      </c>
      <c r="H461" s="146"/>
      <c r="I461" s="146"/>
      <c r="J461" s="146"/>
      <c r="K461" s="146"/>
      <c r="L461" s="146"/>
      <c r="M461" s="146"/>
      <c r="N461" s="146"/>
      <c r="O461" s="146"/>
      <c r="P461" s="288">
        <f t="shared" ref="P461:P524" si="23">SUM(H461:N461)</f>
        <v>0</v>
      </c>
      <c r="Q461" s="146"/>
      <c r="R461" s="146"/>
      <c r="S461" s="146"/>
      <c r="T461" s="146"/>
      <c r="U461" s="146"/>
      <c r="V461" s="146"/>
      <c r="W461" s="146">
        <v>1</v>
      </c>
      <c r="X461" s="304">
        <v>43396</v>
      </c>
      <c r="Y461" s="273">
        <f t="shared" ref="Y461:Y524" si="24">SUM(Q461:W461)</f>
        <v>1</v>
      </c>
      <c r="Z461" s="146"/>
      <c r="AA461" s="146"/>
      <c r="AB461" s="146"/>
      <c r="AC461" s="146"/>
      <c r="AD461" s="146"/>
      <c r="AE461" s="146"/>
      <c r="AF461" s="146"/>
      <c r="AG461" s="146"/>
      <c r="AH461" s="273">
        <f t="shared" si="22"/>
        <v>0</v>
      </c>
      <c r="AI461" s="146"/>
      <c r="AJ461" s="146" t="s">
        <v>2371</v>
      </c>
      <c r="AK461" s="146"/>
      <c r="AL461" s="146"/>
      <c r="AM461" s="146"/>
      <c r="AN461" s="146"/>
      <c r="AO461" s="146"/>
      <c r="AP461" s="146"/>
      <c r="AQ461" s="146"/>
      <c r="AR461" s="146"/>
      <c r="AS461" s="146"/>
    </row>
    <row r="462" spans="1:45" s="222" customFormat="1" ht="14.4" x14ac:dyDescent="0.3">
      <c r="A462" s="146"/>
      <c r="B462" s="296">
        <v>22648045</v>
      </c>
      <c r="C462" s="297" t="s">
        <v>2333</v>
      </c>
      <c r="D462" s="146"/>
      <c r="E462" s="298" t="s">
        <v>1855</v>
      </c>
      <c r="F462" s="146" t="s">
        <v>2366</v>
      </c>
      <c r="G462" s="146" t="s">
        <v>2367</v>
      </c>
      <c r="H462" s="146"/>
      <c r="I462" s="146"/>
      <c r="J462" s="146"/>
      <c r="K462" s="146"/>
      <c r="L462" s="146"/>
      <c r="M462" s="146"/>
      <c r="N462" s="146"/>
      <c r="O462" s="146"/>
      <c r="P462" s="288">
        <f t="shared" si="23"/>
        <v>0</v>
      </c>
      <c r="Q462" s="146"/>
      <c r="R462" s="146"/>
      <c r="S462" s="146"/>
      <c r="T462" s="146"/>
      <c r="U462" s="146"/>
      <c r="V462" s="146"/>
      <c r="W462" s="146">
        <v>1</v>
      </c>
      <c r="X462" s="304">
        <v>43396</v>
      </c>
      <c r="Y462" s="273">
        <f t="shared" si="24"/>
        <v>1</v>
      </c>
      <c r="Z462" s="146"/>
      <c r="AA462" s="146"/>
      <c r="AB462" s="146"/>
      <c r="AC462" s="146"/>
      <c r="AD462" s="146"/>
      <c r="AE462" s="146"/>
      <c r="AF462" s="146"/>
      <c r="AG462" s="146"/>
      <c r="AH462" s="273">
        <f t="shared" si="22"/>
        <v>0</v>
      </c>
      <c r="AI462" s="146"/>
      <c r="AJ462" s="146" t="s">
        <v>2371</v>
      </c>
      <c r="AK462" s="146"/>
      <c r="AL462" s="146"/>
      <c r="AM462" s="146"/>
      <c r="AN462" s="146"/>
      <c r="AO462" s="146"/>
      <c r="AP462" s="146"/>
      <c r="AQ462" s="146"/>
      <c r="AR462" s="146"/>
      <c r="AS462" s="146"/>
    </row>
    <row r="463" spans="1:45" s="222" customFormat="1" ht="14.4" x14ac:dyDescent="0.3">
      <c r="A463" s="146"/>
      <c r="B463" s="296">
        <v>22642058</v>
      </c>
      <c r="C463" s="297" t="s">
        <v>2334</v>
      </c>
      <c r="D463" s="146"/>
      <c r="E463" s="298" t="s">
        <v>1856</v>
      </c>
      <c r="F463" s="146" t="s">
        <v>2366</v>
      </c>
      <c r="G463" s="146" t="s">
        <v>2367</v>
      </c>
      <c r="H463" s="146"/>
      <c r="I463" s="146"/>
      <c r="J463" s="146"/>
      <c r="K463" s="146"/>
      <c r="L463" s="146"/>
      <c r="M463" s="146"/>
      <c r="N463" s="146"/>
      <c r="O463" s="146"/>
      <c r="P463" s="288">
        <f t="shared" si="23"/>
        <v>0</v>
      </c>
      <c r="Q463" s="146"/>
      <c r="R463" s="146"/>
      <c r="S463" s="146"/>
      <c r="T463" s="146"/>
      <c r="U463" s="146"/>
      <c r="V463" s="146"/>
      <c r="W463" s="146">
        <v>1</v>
      </c>
      <c r="X463" s="304">
        <v>43405</v>
      </c>
      <c r="Y463" s="273">
        <f t="shared" si="24"/>
        <v>1</v>
      </c>
      <c r="Z463" s="146"/>
      <c r="AA463" s="146"/>
      <c r="AB463" s="146"/>
      <c r="AC463" s="146"/>
      <c r="AD463" s="146"/>
      <c r="AE463" s="146"/>
      <c r="AF463" s="146"/>
      <c r="AG463" s="146"/>
      <c r="AH463" s="273">
        <f t="shared" si="22"/>
        <v>0</v>
      </c>
      <c r="AI463" s="146"/>
      <c r="AJ463" s="146" t="s">
        <v>2371</v>
      </c>
      <c r="AK463" s="146"/>
      <c r="AL463" s="146"/>
      <c r="AM463" s="146"/>
      <c r="AN463" s="146"/>
      <c r="AO463" s="146"/>
      <c r="AP463" s="146"/>
      <c r="AQ463" s="146"/>
      <c r="AR463" s="146"/>
      <c r="AS463" s="146"/>
    </row>
    <row r="464" spans="1:45" s="222" customFormat="1" ht="14.4" x14ac:dyDescent="0.3">
      <c r="A464" s="146"/>
      <c r="B464" s="296">
        <v>22642059</v>
      </c>
      <c r="C464" s="297" t="s">
        <v>2335</v>
      </c>
      <c r="D464" s="146"/>
      <c r="E464" s="298" t="s">
        <v>1857</v>
      </c>
      <c r="F464" s="146" t="s">
        <v>2366</v>
      </c>
      <c r="G464" s="146" t="s">
        <v>2367</v>
      </c>
      <c r="H464" s="146"/>
      <c r="I464" s="146"/>
      <c r="J464" s="146"/>
      <c r="K464" s="146"/>
      <c r="L464" s="146"/>
      <c r="M464" s="146"/>
      <c r="N464" s="146"/>
      <c r="O464" s="146"/>
      <c r="P464" s="288">
        <f t="shared" si="23"/>
        <v>0</v>
      </c>
      <c r="Q464" s="146"/>
      <c r="R464" s="146"/>
      <c r="S464" s="146"/>
      <c r="T464" s="146"/>
      <c r="U464" s="146"/>
      <c r="V464" s="146"/>
      <c r="W464" s="146">
        <v>1</v>
      </c>
      <c r="X464" s="304">
        <v>43405</v>
      </c>
      <c r="Y464" s="273">
        <f t="shared" si="24"/>
        <v>1</v>
      </c>
      <c r="Z464" s="146"/>
      <c r="AA464" s="146"/>
      <c r="AB464" s="146"/>
      <c r="AC464" s="146"/>
      <c r="AD464" s="146"/>
      <c r="AE464" s="146"/>
      <c r="AF464" s="146"/>
      <c r="AG464" s="146"/>
      <c r="AH464" s="273">
        <f t="shared" si="22"/>
        <v>0</v>
      </c>
      <c r="AI464" s="146"/>
      <c r="AJ464" s="146" t="s">
        <v>2371</v>
      </c>
      <c r="AK464" s="146"/>
      <c r="AL464" s="146"/>
      <c r="AM464" s="146"/>
      <c r="AN464" s="146"/>
      <c r="AO464" s="146"/>
      <c r="AP464" s="146"/>
      <c r="AQ464" s="146"/>
      <c r="AR464" s="146"/>
      <c r="AS464" s="146"/>
    </row>
    <row r="465" spans="1:45" s="222" customFormat="1" ht="14.4" x14ac:dyDescent="0.3">
      <c r="A465" s="146"/>
      <c r="B465" s="296">
        <v>22647054</v>
      </c>
      <c r="C465" s="297" t="s">
        <v>2336</v>
      </c>
      <c r="D465" s="146"/>
      <c r="E465" s="298" t="s">
        <v>1858</v>
      </c>
      <c r="F465" s="146" t="s">
        <v>2366</v>
      </c>
      <c r="G465" s="146" t="s">
        <v>2367</v>
      </c>
      <c r="H465" s="146"/>
      <c r="I465" s="146"/>
      <c r="J465" s="146"/>
      <c r="K465" s="146"/>
      <c r="L465" s="146"/>
      <c r="M465" s="146"/>
      <c r="N465" s="146"/>
      <c r="O465" s="146"/>
      <c r="P465" s="288">
        <f t="shared" si="23"/>
        <v>0</v>
      </c>
      <c r="Q465" s="146"/>
      <c r="R465" s="146"/>
      <c r="S465" s="146"/>
      <c r="T465" s="146"/>
      <c r="U465" s="146"/>
      <c r="V465" s="146"/>
      <c r="W465" s="146">
        <v>1</v>
      </c>
      <c r="X465" s="304">
        <v>43412</v>
      </c>
      <c r="Y465" s="273">
        <f t="shared" si="24"/>
        <v>1</v>
      </c>
      <c r="Z465" s="146"/>
      <c r="AA465" s="146"/>
      <c r="AB465" s="146"/>
      <c r="AC465" s="146"/>
      <c r="AD465" s="146"/>
      <c r="AE465" s="146"/>
      <c r="AF465" s="146"/>
      <c r="AG465" s="146"/>
      <c r="AH465" s="273">
        <f t="shared" si="22"/>
        <v>0</v>
      </c>
      <c r="AI465" s="146"/>
      <c r="AJ465" s="146" t="s">
        <v>2371</v>
      </c>
      <c r="AK465" s="146"/>
      <c r="AL465" s="146"/>
      <c r="AM465" s="146"/>
      <c r="AN465" s="146"/>
      <c r="AO465" s="146"/>
      <c r="AP465" s="146"/>
      <c r="AQ465" s="146"/>
      <c r="AR465" s="146"/>
      <c r="AS465" s="146"/>
    </row>
    <row r="466" spans="1:45" s="222" customFormat="1" ht="14.4" x14ac:dyDescent="0.3">
      <c r="A466" s="146"/>
      <c r="B466" s="296">
        <v>22642069</v>
      </c>
      <c r="C466" s="297" t="s">
        <v>2337</v>
      </c>
      <c r="D466" s="146"/>
      <c r="E466" s="298" t="s">
        <v>1859</v>
      </c>
      <c r="F466" s="146" t="s">
        <v>2366</v>
      </c>
      <c r="G466" s="146" t="s">
        <v>2367</v>
      </c>
      <c r="H466" s="146"/>
      <c r="I466" s="146"/>
      <c r="J466" s="146"/>
      <c r="K466" s="146"/>
      <c r="L466" s="146"/>
      <c r="M466" s="146"/>
      <c r="N466" s="146"/>
      <c r="O466" s="146"/>
      <c r="P466" s="288">
        <f t="shared" si="23"/>
        <v>0</v>
      </c>
      <c r="Q466" s="146"/>
      <c r="R466" s="146"/>
      <c r="S466" s="146"/>
      <c r="T466" s="146"/>
      <c r="U466" s="146"/>
      <c r="V466" s="146"/>
      <c r="W466" s="146">
        <v>1</v>
      </c>
      <c r="X466" s="304">
        <v>43410</v>
      </c>
      <c r="Y466" s="273">
        <f t="shared" si="24"/>
        <v>1</v>
      </c>
      <c r="Z466" s="146"/>
      <c r="AA466" s="146"/>
      <c r="AB466" s="146"/>
      <c r="AC466" s="146"/>
      <c r="AD466" s="146"/>
      <c r="AE466" s="146"/>
      <c r="AF466" s="146"/>
      <c r="AG466" s="146"/>
      <c r="AH466" s="273">
        <f t="shared" si="22"/>
        <v>0</v>
      </c>
      <c r="AI466" s="146"/>
      <c r="AJ466" s="146" t="s">
        <v>2371</v>
      </c>
      <c r="AK466" s="146"/>
      <c r="AL466" s="146"/>
      <c r="AM466" s="146"/>
      <c r="AN466" s="146"/>
      <c r="AO466" s="146"/>
      <c r="AP466" s="146"/>
      <c r="AQ466" s="146"/>
      <c r="AR466" s="146"/>
      <c r="AS466" s="146"/>
    </row>
    <row r="467" spans="1:45" s="222" customFormat="1" ht="14.4" x14ac:dyDescent="0.3">
      <c r="A467" s="146"/>
      <c r="B467" s="296">
        <v>22648001</v>
      </c>
      <c r="C467" s="297" t="s">
        <v>2338</v>
      </c>
      <c r="D467" s="146"/>
      <c r="E467" s="298" t="s">
        <v>1860</v>
      </c>
      <c r="F467" s="146" t="s">
        <v>2366</v>
      </c>
      <c r="G467" s="146" t="s">
        <v>2367</v>
      </c>
      <c r="H467" s="146"/>
      <c r="I467" s="146"/>
      <c r="J467" s="146"/>
      <c r="K467" s="146"/>
      <c r="L467" s="146"/>
      <c r="M467" s="146"/>
      <c r="N467" s="146"/>
      <c r="O467" s="146"/>
      <c r="P467" s="288">
        <f t="shared" si="23"/>
        <v>0</v>
      </c>
      <c r="Q467" s="146"/>
      <c r="R467" s="146"/>
      <c r="S467" s="146"/>
      <c r="T467" s="146"/>
      <c r="U467" s="146"/>
      <c r="V467" s="146"/>
      <c r="W467" s="146">
        <v>1</v>
      </c>
      <c r="X467" s="304">
        <v>43410</v>
      </c>
      <c r="Y467" s="273">
        <f t="shared" si="24"/>
        <v>1</v>
      </c>
      <c r="Z467" s="146"/>
      <c r="AA467" s="146"/>
      <c r="AB467" s="146"/>
      <c r="AC467" s="146"/>
      <c r="AD467" s="146"/>
      <c r="AE467" s="146"/>
      <c r="AF467" s="146"/>
      <c r="AG467" s="146"/>
      <c r="AH467" s="273">
        <f t="shared" si="22"/>
        <v>0</v>
      </c>
      <c r="AI467" s="146"/>
      <c r="AJ467" s="146" t="s">
        <v>2371</v>
      </c>
      <c r="AK467" s="146"/>
      <c r="AL467" s="146"/>
      <c r="AM467" s="146"/>
      <c r="AN467" s="146"/>
      <c r="AO467" s="146"/>
      <c r="AP467" s="146"/>
      <c r="AQ467" s="146"/>
      <c r="AR467" s="146"/>
      <c r="AS467" s="146"/>
    </row>
    <row r="468" spans="1:45" s="222" customFormat="1" ht="14.4" x14ac:dyDescent="0.3">
      <c r="A468" s="146"/>
      <c r="B468" s="296">
        <v>22637060</v>
      </c>
      <c r="C468" s="297" t="s">
        <v>2339</v>
      </c>
      <c r="D468" s="146"/>
      <c r="E468" s="298" t="s">
        <v>1861</v>
      </c>
      <c r="F468" s="146" t="s">
        <v>2366</v>
      </c>
      <c r="G468" s="146" t="s">
        <v>2367</v>
      </c>
      <c r="H468" s="146"/>
      <c r="I468" s="146"/>
      <c r="J468" s="146"/>
      <c r="K468" s="146"/>
      <c r="L468" s="146"/>
      <c r="M468" s="146"/>
      <c r="N468" s="146"/>
      <c r="O468" s="146"/>
      <c r="P468" s="288">
        <f t="shared" si="23"/>
        <v>0</v>
      </c>
      <c r="Q468" s="146"/>
      <c r="R468" s="146"/>
      <c r="S468" s="146"/>
      <c r="T468" s="146"/>
      <c r="U468" s="146"/>
      <c r="V468" s="146"/>
      <c r="W468" s="146">
        <v>1</v>
      </c>
      <c r="X468" s="304">
        <v>43419</v>
      </c>
      <c r="Y468" s="273">
        <f t="shared" si="24"/>
        <v>1</v>
      </c>
      <c r="Z468" s="146"/>
      <c r="AA468" s="146"/>
      <c r="AB468" s="146"/>
      <c r="AC468" s="146"/>
      <c r="AD468" s="146"/>
      <c r="AE468" s="146"/>
      <c r="AF468" s="146"/>
      <c r="AG468" s="146"/>
      <c r="AH468" s="273">
        <f t="shared" si="22"/>
        <v>0</v>
      </c>
      <c r="AI468" s="146"/>
      <c r="AJ468" s="146" t="s">
        <v>2371</v>
      </c>
      <c r="AK468" s="146"/>
      <c r="AL468" s="146"/>
      <c r="AM468" s="146"/>
      <c r="AN468" s="146"/>
      <c r="AO468" s="146"/>
      <c r="AP468" s="146"/>
      <c r="AQ468" s="146"/>
      <c r="AR468" s="146"/>
      <c r="AS468" s="146"/>
    </row>
    <row r="469" spans="1:45" s="222" customFormat="1" ht="14.4" x14ac:dyDescent="0.3">
      <c r="A469" s="146"/>
      <c r="B469" s="296">
        <v>22637061</v>
      </c>
      <c r="C469" s="297" t="s">
        <v>2340</v>
      </c>
      <c r="D469" s="146"/>
      <c r="E469" s="298" t="s">
        <v>1862</v>
      </c>
      <c r="F469" s="146" t="s">
        <v>2366</v>
      </c>
      <c r="G469" s="146" t="s">
        <v>2367</v>
      </c>
      <c r="H469" s="146"/>
      <c r="I469" s="146"/>
      <c r="J469" s="146"/>
      <c r="K469" s="146"/>
      <c r="L469" s="146"/>
      <c r="M469" s="146"/>
      <c r="N469" s="146"/>
      <c r="O469" s="146"/>
      <c r="P469" s="288">
        <f t="shared" si="23"/>
        <v>0</v>
      </c>
      <c r="Q469" s="146"/>
      <c r="R469" s="146"/>
      <c r="S469" s="146"/>
      <c r="T469" s="146"/>
      <c r="U469" s="146"/>
      <c r="V469" s="146"/>
      <c r="W469" s="146">
        <v>1</v>
      </c>
      <c r="X469" s="304">
        <v>43419</v>
      </c>
      <c r="Y469" s="273">
        <f t="shared" si="24"/>
        <v>1</v>
      </c>
      <c r="Z469" s="146"/>
      <c r="AA469" s="146"/>
      <c r="AB469" s="146"/>
      <c r="AC469" s="146"/>
      <c r="AD469" s="146"/>
      <c r="AE469" s="146"/>
      <c r="AF469" s="146"/>
      <c r="AG469" s="146"/>
      <c r="AH469" s="273">
        <f t="shared" si="22"/>
        <v>0</v>
      </c>
      <c r="AI469" s="146"/>
      <c r="AJ469" s="146" t="s">
        <v>2371</v>
      </c>
      <c r="AK469" s="146"/>
      <c r="AL469" s="146"/>
      <c r="AM469" s="146"/>
      <c r="AN469" s="146"/>
      <c r="AO469" s="146"/>
      <c r="AP469" s="146"/>
      <c r="AQ469" s="146"/>
      <c r="AR469" s="146"/>
      <c r="AS469" s="146"/>
    </row>
    <row r="470" spans="1:45" s="222" customFormat="1" ht="14.4" x14ac:dyDescent="0.3">
      <c r="A470" s="146"/>
      <c r="B470" s="296">
        <v>22643028</v>
      </c>
      <c r="C470" s="297" t="s">
        <v>2341</v>
      </c>
      <c r="D470" s="146"/>
      <c r="E470" s="298" t="s">
        <v>1863</v>
      </c>
      <c r="F470" s="146" t="s">
        <v>2366</v>
      </c>
      <c r="G470" s="146" t="s">
        <v>2367</v>
      </c>
      <c r="H470" s="146"/>
      <c r="I470" s="146"/>
      <c r="J470" s="146"/>
      <c r="K470" s="146"/>
      <c r="L470" s="146"/>
      <c r="M470" s="146"/>
      <c r="N470" s="146"/>
      <c r="O470" s="146"/>
      <c r="P470" s="288">
        <f t="shared" si="23"/>
        <v>0</v>
      </c>
      <c r="Q470" s="146"/>
      <c r="R470" s="146"/>
      <c r="S470" s="146"/>
      <c r="T470" s="146"/>
      <c r="U470" s="146"/>
      <c r="V470" s="146"/>
      <c r="W470" s="146">
        <v>1</v>
      </c>
      <c r="X470" s="304">
        <v>43460</v>
      </c>
      <c r="Y470" s="273">
        <f t="shared" si="24"/>
        <v>1</v>
      </c>
      <c r="Z470" s="146"/>
      <c r="AA470" s="146"/>
      <c r="AB470" s="146"/>
      <c r="AC470" s="146"/>
      <c r="AD470" s="146"/>
      <c r="AE470" s="146"/>
      <c r="AF470" s="146"/>
      <c r="AG470" s="146"/>
      <c r="AH470" s="273">
        <f t="shared" si="22"/>
        <v>0</v>
      </c>
      <c r="AI470" s="146"/>
      <c r="AJ470" s="146" t="s">
        <v>2371</v>
      </c>
      <c r="AK470" s="146"/>
      <c r="AL470" s="146"/>
      <c r="AM470" s="146"/>
      <c r="AN470" s="146"/>
      <c r="AO470" s="146"/>
      <c r="AP470" s="146"/>
      <c r="AQ470" s="146"/>
      <c r="AR470" s="146"/>
      <c r="AS470" s="146"/>
    </row>
    <row r="471" spans="1:45" s="222" customFormat="1" ht="14.4" x14ac:dyDescent="0.3">
      <c r="A471" s="146"/>
      <c r="B471" s="296">
        <v>22643023</v>
      </c>
      <c r="C471" s="297" t="s">
        <v>2342</v>
      </c>
      <c r="D471" s="146"/>
      <c r="E471" s="298" t="s">
        <v>1864</v>
      </c>
      <c r="F471" s="146" t="s">
        <v>2366</v>
      </c>
      <c r="G471" s="146" t="s">
        <v>2367</v>
      </c>
      <c r="H471" s="146"/>
      <c r="I471" s="146"/>
      <c r="J471" s="146"/>
      <c r="K471" s="146"/>
      <c r="L471" s="146"/>
      <c r="M471" s="146"/>
      <c r="N471" s="146"/>
      <c r="O471" s="146"/>
      <c r="P471" s="288">
        <f t="shared" si="23"/>
        <v>0</v>
      </c>
      <c r="Q471" s="146"/>
      <c r="R471" s="146"/>
      <c r="S471" s="146"/>
      <c r="T471" s="146"/>
      <c r="U471" s="146"/>
      <c r="V471" s="146"/>
      <c r="W471" s="146">
        <v>1</v>
      </c>
      <c r="X471" s="304">
        <v>43431</v>
      </c>
      <c r="Y471" s="273">
        <f t="shared" si="24"/>
        <v>1</v>
      </c>
      <c r="Z471" s="146"/>
      <c r="AA471" s="146"/>
      <c r="AB471" s="146"/>
      <c r="AC471" s="146"/>
      <c r="AD471" s="146"/>
      <c r="AE471" s="146"/>
      <c r="AF471" s="146"/>
      <c r="AG471" s="146"/>
      <c r="AH471" s="273">
        <f t="shared" si="22"/>
        <v>0</v>
      </c>
      <c r="AI471" s="146"/>
      <c r="AJ471" s="146" t="s">
        <v>2371</v>
      </c>
      <c r="AK471" s="146"/>
      <c r="AL471" s="146"/>
      <c r="AM471" s="146"/>
      <c r="AN471" s="146"/>
      <c r="AO471" s="146"/>
      <c r="AP471" s="146"/>
      <c r="AQ471" s="146"/>
      <c r="AR471" s="146"/>
      <c r="AS471" s="146"/>
    </row>
    <row r="472" spans="1:45" s="222" customFormat="1" ht="14.4" x14ac:dyDescent="0.3">
      <c r="A472" s="146"/>
      <c r="B472" s="296">
        <v>22643026</v>
      </c>
      <c r="C472" s="297" t="s">
        <v>2343</v>
      </c>
      <c r="D472" s="146"/>
      <c r="E472" s="298" t="s">
        <v>1865</v>
      </c>
      <c r="F472" s="146" t="s">
        <v>2366</v>
      </c>
      <c r="G472" s="146" t="s">
        <v>2367</v>
      </c>
      <c r="H472" s="146"/>
      <c r="I472" s="146"/>
      <c r="J472" s="146"/>
      <c r="K472" s="146"/>
      <c r="L472" s="146"/>
      <c r="M472" s="146"/>
      <c r="N472" s="146"/>
      <c r="O472" s="146"/>
      <c r="P472" s="288">
        <f t="shared" si="23"/>
        <v>0</v>
      </c>
      <c r="Q472" s="146"/>
      <c r="R472" s="146"/>
      <c r="S472" s="146"/>
      <c r="T472" s="146"/>
      <c r="U472" s="146"/>
      <c r="V472" s="146"/>
      <c r="W472" s="146">
        <v>1</v>
      </c>
      <c r="X472" s="304">
        <v>43460</v>
      </c>
      <c r="Y472" s="273">
        <f t="shared" si="24"/>
        <v>1</v>
      </c>
      <c r="Z472" s="146"/>
      <c r="AA472" s="146"/>
      <c r="AB472" s="146"/>
      <c r="AC472" s="146"/>
      <c r="AD472" s="146"/>
      <c r="AE472" s="146"/>
      <c r="AF472" s="146"/>
      <c r="AG472" s="146"/>
      <c r="AH472" s="273">
        <f t="shared" si="22"/>
        <v>0</v>
      </c>
      <c r="AI472" s="146"/>
      <c r="AJ472" s="146" t="s">
        <v>2371</v>
      </c>
      <c r="AK472" s="146"/>
      <c r="AL472" s="146"/>
      <c r="AM472" s="146"/>
      <c r="AN472" s="146"/>
      <c r="AO472" s="146"/>
      <c r="AP472" s="146"/>
      <c r="AQ472" s="146"/>
      <c r="AR472" s="146"/>
      <c r="AS472" s="146"/>
    </row>
    <row r="473" spans="1:45" s="222" customFormat="1" ht="14.4" x14ac:dyDescent="0.3">
      <c r="A473" s="146"/>
      <c r="B473" s="296">
        <v>22643027</v>
      </c>
      <c r="C473" s="297" t="s">
        <v>2344</v>
      </c>
      <c r="D473" s="146"/>
      <c r="E473" s="298" t="s">
        <v>1866</v>
      </c>
      <c r="F473" s="146" t="s">
        <v>2366</v>
      </c>
      <c r="G473" s="146" t="s">
        <v>2367</v>
      </c>
      <c r="H473" s="146"/>
      <c r="I473" s="146"/>
      <c r="J473" s="146"/>
      <c r="K473" s="146"/>
      <c r="L473" s="146"/>
      <c r="M473" s="146"/>
      <c r="N473" s="146"/>
      <c r="O473" s="146"/>
      <c r="P473" s="288">
        <f t="shared" si="23"/>
        <v>0</v>
      </c>
      <c r="Q473" s="146"/>
      <c r="R473" s="146"/>
      <c r="S473" s="146"/>
      <c r="T473" s="146"/>
      <c r="U473" s="146"/>
      <c r="V473" s="146"/>
      <c r="W473" s="146">
        <v>1</v>
      </c>
      <c r="X473" s="304">
        <v>43460</v>
      </c>
      <c r="Y473" s="273">
        <f t="shared" si="24"/>
        <v>1</v>
      </c>
      <c r="Z473" s="146"/>
      <c r="AA473" s="146"/>
      <c r="AB473" s="146"/>
      <c r="AC473" s="146"/>
      <c r="AD473" s="146"/>
      <c r="AE473" s="146"/>
      <c r="AF473" s="146"/>
      <c r="AG473" s="146"/>
      <c r="AH473" s="273">
        <f t="shared" si="22"/>
        <v>0</v>
      </c>
      <c r="AI473" s="146"/>
      <c r="AJ473" s="146" t="s">
        <v>2371</v>
      </c>
      <c r="AK473" s="146"/>
      <c r="AL473" s="146"/>
      <c r="AM473" s="146"/>
      <c r="AN473" s="146"/>
      <c r="AO473" s="146"/>
      <c r="AP473" s="146"/>
      <c r="AQ473" s="146"/>
      <c r="AR473" s="146"/>
      <c r="AS473" s="146"/>
    </row>
    <row r="474" spans="1:45" s="222" customFormat="1" ht="14.4" x14ac:dyDescent="0.3">
      <c r="A474" s="146"/>
      <c r="B474" s="296">
        <v>20867034</v>
      </c>
      <c r="C474" s="297" t="s">
        <v>2345</v>
      </c>
      <c r="D474" s="146"/>
      <c r="E474" s="298" t="s">
        <v>1867</v>
      </c>
      <c r="F474" s="146" t="s">
        <v>2366</v>
      </c>
      <c r="G474" s="146" t="s">
        <v>2367</v>
      </c>
      <c r="H474" s="146"/>
      <c r="I474" s="146"/>
      <c r="J474" s="146"/>
      <c r="K474" s="146"/>
      <c r="L474" s="146"/>
      <c r="M474" s="146"/>
      <c r="N474" s="146"/>
      <c r="O474" s="146"/>
      <c r="P474" s="288">
        <f t="shared" si="23"/>
        <v>0</v>
      </c>
      <c r="Q474" s="146"/>
      <c r="R474" s="146"/>
      <c r="S474" s="146"/>
      <c r="T474" s="146"/>
      <c r="U474" s="146"/>
      <c r="V474" s="146"/>
      <c r="W474" s="146">
        <v>1</v>
      </c>
      <c r="X474" s="304">
        <v>43420</v>
      </c>
      <c r="Y474" s="273">
        <f t="shared" si="24"/>
        <v>1</v>
      </c>
      <c r="Z474" s="146"/>
      <c r="AA474" s="146"/>
      <c r="AB474" s="146"/>
      <c r="AC474" s="146"/>
      <c r="AD474" s="146"/>
      <c r="AE474" s="146"/>
      <c r="AF474" s="146"/>
      <c r="AG474" s="146"/>
      <c r="AH474" s="273">
        <f t="shared" si="22"/>
        <v>0</v>
      </c>
      <c r="AI474" s="146"/>
      <c r="AJ474" s="146" t="s">
        <v>2371</v>
      </c>
      <c r="AK474" s="146"/>
      <c r="AL474" s="146"/>
      <c r="AM474" s="146"/>
      <c r="AN474" s="146"/>
      <c r="AO474" s="146"/>
      <c r="AP474" s="146"/>
      <c r="AQ474" s="146"/>
      <c r="AR474" s="146"/>
      <c r="AS474" s="146"/>
    </row>
    <row r="475" spans="1:45" s="222" customFormat="1" ht="14.4" x14ac:dyDescent="0.3">
      <c r="A475" s="146"/>
      <c r="B475" s="296">
        <v>22463007</v>
      </c>
      <c r="C475" s="297" t="s">
        <v>2346</v>
      </c>
      <c r="D475" s="146"/>
      <c r="E475" s="298" t="s">
        <v>1868</v>
      </c>
      <c r="F475" s="146" t="s">
        <v>2366</v>
      </c>
      <c r="G475" s="146" t="s">
        <v>2367</v>
      </c>
      <c r="H475" s="146"/>
      <c r="I475" s="146"/>
      <c r="J475" s="146"/>
      <c r="K475" s="146"/>
      <c r="L475" s="146"/>
      <c r="M475" s="146"/>
      <c r="N475" s="146"/>
      <c r="O475" s="146"/>
      <c r="P475" s="288">
        <f t="shared" si="23"/>
        <v>0</v>
      </c>
      <c r="Q475" s="146"/>
      <c r="R475" s="146"/>
      <c r="S475" s="146"/>
      <c r="T475" s="146"/>
      <c r="U475" s="146"/>
      <c r="V475" s="146"/>
      <c r="W475" s="146">
        <v>1</v>
      </c>
      <c r="X475" s="304">
        <v>43433</v>
      </c>
      <c r="Y475" s="273">
        <f t="shared" si="24"/>
        <v>1</v>
      </c>
      <c r="Z475" s="146"/>
      <c r="AA475" s="146"/>
      <c r="AB475" s="146"/>
      <c r="AC475" s="146"/>
      <c r="AD475" s="146"/>
      <c r="AE475" s="146"/>
      <c r="AF475" s="146"/>
      <c r="AG475" s="146"/>
      <c r="AH475" s="273">
        <f t="shared" si="22"/>
        <v>0</v>
      </c>
      <c r="AI475" s="146"/>
      <c r="AJ475" s="146" t="s">
        <v>2371</v>
      </c>
      <c r="AK475" s="146"/>
      <c r="AL475" s="146"/>
      <c r="AM475" s="146"/>
      <c r="AN475" s="146"/>
      <c r="AO475" s="146"/>
      <c r="AP475" s="146"/>
      <c r="AQ475" s="146"/>
      <c r="AR475" s="146"/>
      <c r="AS475" s="146"/>
    </row>
    <row r="476" spans="1:45" s="222" customFormat="1" ht="14.4" x14ac:dyDescent="0.3">
      <c r="A476" s="146"/>
      <c r="B476" s="296">
        <v>22463006</v>
      </c>
      <c r="C476" s="297" t="s">
        <v>2347</v>
      </c>
      <c r="D476" s="146"/>
      <c r="E476" s="298" t="s">
        <v>1869</v>
      </c>
      <c r="F476" s="146" t="s">
        <v>2366</v>
      </c>
      <c r="G476" s="146" t="s">
        <v>2367</v>
      </c>
      <c r="H476" s="146"/>
      <c r="I476" s="146"/>
      <c r="J476" s="146"/>
      <c r="K476" s="146"/>
      <c r="L476" s="146"/>
      <c r="M476" s="146"/>
      <c r="N476" s="146"/>
      <c r="O476" s="146"/>
      <c r="P476" s="288">
        <f t="shared" si="23"/>
        <v>0</v>
      </c>
      <c r="Q476" s="146"/>
      <c r="R476" s="146"/>
      <c r="S476" s="146"/>
      <c r="T476" s="146"/>
      <c r="U476" s="146"/>
      <c r="V476" s="146"/>
      <c r="W476" s="146">
        <v>1</v>
      </c>
      <c r="X476" s="304">
        <v>43433</v>
      </c>
      <c r="Y476" s="273">
        <f t="shared" si="24"/>
        <v>1</v>
      </c>
      <c r="Z476" s="146"/>
      <c r="AA476" s="146"/>
      <c r="AB476" s="146"/>
      <c r="AC476" s="146"/>
      <c r="AD476" s="146"/>
      <c r="AE476" s="146"/>
      <c r="AF476" s="146"/>
      <c r="AG476" s="146"/>
      <c r="AH476" s="273">
        <f t="shared" si="22"/>
        <v>0</v>
      </c>
      <c r="AI476" s="146"/>
      <c r="AJ476" s="146" t="s">
        <v>2371</v>
      </c>
      <c r="AK476" s="146"/>
      <c r="AL476" s="146"/>
      <c r="AM476" s="146"/>
      <c r="AN476" s="146"/>
      <c r="AO476" s="146"/>
      <c r="AP476" s="146"/>
      <c r="AQ476" s="146"/>
      <c r="AR476" s="146"/>
      <c r="AS476" s="146"/>
    </row>
    <row r="477" spans="1:45" s="222" customFormat="1" ht="14.4" x14ac:dyDescent="0.3">
      <c r="A477" s="146"/>
      <c r="B477" s="296">
        <v>22463019</v>
      </c>
      <c r="C477" s="297" t="s">
        <v>2348</v>
      </c>
      <c r="D477" s="146"/>
      <c r="E477" s="298" t="s">
        <v>1870</v>
      </c>
      <c r="F477" s="146" t="s">
        <v>2366</v>
      </c>
      <c r="G477" s="146" t="s">
        <v>2367</v>
      </c>
      <c r="H477" s="146"/>
      <c r="I477" s="146"/>
      <c r="J477" s="146"/>
      <c r="K477" s="146"/>
      <c r="L477" s="146"/>
      <c r="M477" s="146"/>
      <c r="N477" s="146"/>
      <c r="O477" s="146"/>
      <c r="P477" s="288">
        <f t="shared" si="23"/>
        <v>0</v>
      </c>
      <c r="Q477" s="146"/>
      <c r="R477" s="146"/>
      <c r="S477" s="146"/>
      <c r="T477" s="146"/>
      <c r="U477" s="146"/>
      <c r="V477" s="146"/>
      <c r="W477" s="146">
        <v>1</v>
      </c>
      <c r="X477" s="304">
        <v>43433</v>
      </c>
      <c r="Y477" s="273">
        <f t="shared" si="24"/>
        <v>1</v>
      </c>
      <c r="Z477" s="146"/>
      <c r="AA477" s="146"/>
      <c r="AB477" s="146"/>
      <c r="AC477" s="146"/>
      <c r="AD477" s="146"/>
      <c r="AE477" s="146"/>
      <c r="AF477" s="146"/>
      <c r="AG477" s="146"/>
      <c r="AH477" s="273">
        <f t="shared" si="22"/>
        <v>0</v>
      </c>
      <c r="AI477" s="146"/>
      <c r="AJ477" s="146" t="s">
        <v>2371</v>
      </c>
      <c r="AK477" s="146"/>
      <c r="AL477" s="146"/>
      <c r="AM477" s="146"/>
      <c r="AN477" s="146"/>
      <c r="AO477" s="146"/>
      <c r="AP477" s="146"/>
      <c r="AQ477" s="146"/>
      <c r="AR477" s="146"/>
      <c r="AS477" s="146"/>
    </row>
    <row r="478" spans="1:45" s="222" customFormat="1" ht="14.4" x14ac:dyDescent="0.3">
      <c r="A478" s="146"/>
      <c r="B478" s="296">
        <v>20867033</v>
      </c>
      <c r="C478" s="297" t="s">
        <v>2349</v>
      </c>
      <c r="D478" s="146"/>
      <c r="E478" s="298" t="s">
        <v>1871</v>
      </c>
      <c r="F478" s="146" t="s">
        <v>2366</v>
      </c>
      <c r="G478" s="146" t="s">
        <v>2367</v>
      </c>
      <c r="H478" s="146"/>
      <c r="I478" s="146"/>
      <c r="J478" s="146"/>
      <c r="K478" s="146"/>
      <c r="L478" s="146"/>
      <c r="M478" s="146"/>
      <c r="N478" s="146"/>
      <c r="O478" s="146"/>
      <c r="P478" s="288">
        <f t="shared" si="23"/>
        <v>0</v>
      </c>
      <c r="Q478" s="146"/>
      <c r="R478" s="146"/>
      <c r="S478" s="146"/>
      <c r="T478" s="146"/>
      <c r="U478" s="146"/>
      <c r="V478" s="146"/>
      <c r="W478" s="146">
        <v>1</v>
      </c>
      <c r="X478" s="304">
        <v>43432</v>
      </c>
      <c r="Y478" s="273">
        <f t="shared" si="24"/>
        <v>1</v>
      </c>
      <c r="Z478" s="146"/>
      <c r="AA478" s="146"/>
      <c r="AB478" s="146"/>
      <c r="AC478" s="146"/>
      <c r="AD478" s="146"/>
      <c r="AE478" s="146"/>
      <c r="AF478" s="146"/>
      <c r="AG478" s="146"/>
      <c r="AH478" s="273">
        <f t="shared" si="22"/>
        <v>0</v>
      </c>
      <c r="AI478" s="146"/>
      <c r="AJ478" s="146" t="s">
        <v>2371</v>
      </c>
      <c r="AK478" s="146"/>
      <c r="AL478" s="146"/>
      <c r="AM478" s="146"/>
      <c r="AN478" s="146"/>
      <c r="AO478" s="146"/>
      <c r="AP478" s="146"/>
      <c r="AQ478" s="146"/>
      <c r="AR478" s="146"/>
      <c r="AS478" s="146"/>
    </row>
    <row r="479" spans="1:45" s="222" customFormat="1" ht="14.4" x14ac:dyDescent="0.3">
      <c r="A479" s="146"/>
      <c r="B479" s="296">
        <v>20867032</v>
      </c>
      <c r="C479" s="297" t="s">
        <v>2350</v>
      </c>
      <c r="D479" s="146"/>
      <c r="E479" s="298" t="s">
        <v>1872</v>
      </c>
      <c r="F479" s="146" t="s">
        <v>2366</v>
      </c>
      <c r="G479" s="146" t="s">
        <v>2367</v>
      </c>
      <c r="H479" s="146"/>
      <c r="I479" s="146"/>
      <c r="J479" s="146"/>
      <c r="K479" s="146"/>
      <c r="L479" s="146"/>
      <c r="M479" s="146"/>
      <c r="N479" s="146"/>
      <c r="O479" s="146"/>
      <c r="P479" s="288">
        <f t="shared" si="23"/>
        <v>0</v>
      </c>
      <c r="Q479" s="146"/>
      <c r="R479" s="146"/>
      <c r="S479" s="146"/>
      <c r="T479" s="146"/>
      <c r="U479" s="146"/>
      <c r="V479" s="146"/>
      <c r="W479" s="146">
        <v>1</v>
      </c>
      <c r="X479" s="304">
        <v>43438</v>
      </c>
      <c r="Y479" s="273">
        <f t="shared" si="24"/>
        <v>1</v>
      </c>
      <c r="Z479" s="146"/>
      <c r="AA479" s="146"/>
      <c r="AB479" s="146"/>
      <c r="AC479" s="146"/>
      <c r="AD479" s="146"/>
      <c r="AE479" s="146"/>
      <c r="AF479" s="146"/>
      <c r="AG479" s="146"/>
      <c r="AH479" s="273">
        <f t="shared" si="22"/>
        <v>0</v>
      </c>
      <c r="AI479" s="146"/>
      <c r="AJ479" s="146" t="s">
        <v>2371</v>
      </c>
      <c r="AK479" s="146"/>
      <c r="AL479" s="146"/>
      <c r="AM479" s="146"/>
      <c r="AN479" s="146"/>
      <c r="AO479" s="146"/>
      <c r="AP479" s="146"/>
      <c r="AQ479" s="146"/>
      <c r="AR479" s="146"/>
      <c r="AS479" s="146"/>
    </row>
    <row r="480" spans="1:45" s="222" customFormat="1" ht="14.4" x14ac:dyDescent="0.3">
      <c r="A480" s="146"/>
      <c r="B480" s="296">
        <v>22646046</v>
      </c>
      <c r="C480" s="297" t="s">
        <v>2351</v>
      </c>
      <c r="D480" s="146"/>
      <c r="E480" s="298" t="s">
        <v>1873</v>
      </c>
      <c r="F480" s="146" t="s">
        <v>2366</v>
      </c>
      <c r="G480" s="146" t="s">
        <v>2367</v>
      </c>
      <c r="H480" s="146"/>
      <c r="I480" s="146"/>
      <c r="J480" s="146"/>
      <c r="K480" s="146"/>
      <c r="L480" s="146"/>
      <c r="M480" s="146"/>
      <c r="N480" s="146"/>
      <c r="O480" s="146"/>
      <c r="P480" s="288">
        <f t="shared" si="23"/>
        <v>0</v>
      </c>
      <c r="Q480" s="146"/>
      <c r="R480" s="146"/>
      <c r="S480" s="146"/>
      <c r="T480" s="146"/>
      <c r="U480" s="146"/>
      <c r="V480" s="146"/>
      <c r="W480" s="146">
        <v>1</v>
      </c>
      <c r="X480" s="304">
        <v>43454</v>
      </c>
      <c r="Y480" s="273">
        <f t="shared" si="24"/>
        <v>1</v>
      </c>
      <c r="Z480" s="146"/>
      <c r="AA480" s="146"/>
      <c r="AB480" s="146"/>
      <c r="AC480" s="146"/>
      <c r="AD480" s="146"/>
      <c r="AE480" s="146"/>
      <c r="AF480" s="146"/>
      <c r="AG480" s="146"/>
      <c r="AH480" s="273">
        <f t="shared" si="22"/>
        <v>0</v>
      </c>
      <c r="AI480" s="146"/>
      <c r="AJ480" s="146" t="s">
        <v>2371</v>
      </c>
      <c r="AK480" s="146"/>
      <c r="AL480" s="146"/>
      <c r="AM480" s="146"/>
      <c r="AN480" s="146"/>
      <c r="AO480" s="146"/>
      <c r="AP480" s="146"/>
      <c r="AQ480" s="146"/>
      <c r="AR480" s="146"/>
      <c r="AS480" s="146"/>
    </row>
    <row r="481" spans="1:45" s="222" customFormat="1" ht="14.4" x14ac:dyDescent="0.3">
      <c r="A481" s="146"/>
      <c r="B481" s="296">
        <v>22646049</v>
      </c>
      <c r="C481" s="297" t="s">
        <v>2352</v>
      </c>
      <c r="D481" s="146"/>
      <c r="E481" s="298" t="s">
        <v>1874</v>
      </c>
      <c r="F481" s="146" t="s">
        <v>2366</v>
      </c>
      <c r="G481" s="146" t="s">
        <v>2367</v>
      </c>
      <c r="H481" s="146"/>
      <c r="I481" s="146"/>
      <c r="J481" s="146"/>
      <c r="K481" s="146"/>
      <c r="L481" s="146"/>
      <c r="M481" s="146"/>
      <c r="N481" s="146"/>
      <c r="O481" s="146"/>
      <c r="P481" s="288">
        <f t="shared" si="23"/>
        <v>0</v>
      </c>
      <c r="Q481" s="146"/>
      <c r="R481" s="146"/>
      <c r="S481" s="146"/>
      <c r="T481" s="146"/>
      <c r="U481" s="146"/>
      <c r="V481" s="146"/>
      <c r="W481" s="146">
        <v>1</v>
      </c>
      <c r="X481" s="304">
        <v>43454</v>
      </c>
      <c r="Y481" s="273">
        <f t="shared" si="24"/>
        <v>1</v>
      </c>
      <c r="Z481" s="146"/>
      <c r="AA481" s="146"/>
      <c r="AB481" s="146"/>
      <c r="AC481" s="146"/>
      <c r="AD481" s="146"/>
      <c r="AE481" s="146"/>
      <c r="AF481" s="146"/>
      <c r="AG481" s="146"/>
      <c r="AH481" s="273">
        <f t="shared" ref="AH481:AH544" si="25">SUM(Z481:AF481)</f>
        <v>0</v>
      </c>
      <c r="AI481" s="146"/>
      <c r="AJ481" s="146" t="s">
        <v>2371</v>
      </c>
      <c r="AK481" s="146"/>
      <c r="AL481" s="146"/>
      <c r="AM481" s="146"/>
      <c r="AN481" s="146"/>
      <c r="AO481" s="146"/>
      <c r="AP481" s="146"/>
      <c r="AQ481" s="146"/>
      <c r="AR481" s="146"/>
      <c r="AS481" s="146"/>
    </row>
    <row r="482" spans="1:45" s="222" customFormat="1" ht="14.4" x14ac:dyDescent="0.3">
      <c r="A482" s="146"/>
      <c r="B482" s="296">
        <v>22646050</v>
      </c>
      <c r="C482" s="297" t="s">
        <v>2353</v>
      </c>
      <c r="D482" s="146"/>
      <c r="E482" s="298" t="s">
        <v>1875</v>
      </c>
      <c r="F482" s="146" t="s">
        <v>2366</v>
      </c>
      <c r="G482" s="146" t="s">
        <v>2367</v>
      </c>
      <c r="H482" s="146"/>
      <c r="I482" s="146"/>
      <c r="J482" s="146"/>
      <c r="K482" s="146"/>
      <c r="L482" s="146"/>
      <c r="M482" s="146"/>
      <c r="N482" s="146"/>
      <c r="O482" s="146"/>
      <c r="P482" s="288">
        <f t="shared" si="23"/>
        <v>0</v>
      </c>
      <c r="Q482" s="146"/>
      <c r="R482" s="146"/>
      <c r="S482" s="146"/>
      <c r="T482" s="146"/>
      <c r="U482" s="146"/>
      <c r="V482" s="146"/>
      <c r="W482" s="146">
        <v>1</v>
      </c>
      <c r="X482" s="304">
        <v>43454</v>
      </c>
      <c r="Y482" s="273">
        <f t="shared" si="24"/>
        <v>1</v>
      </c>
      <c r="Z482" s="146"/>
      <c r="AA482" s="146"/>
      <c r="AB482" s="146"/>
      <c r="AC482" s="146"/>
      <c r="AD482" s="146"/>
      <c r="AE482" s="146"/>
      <c r="AF482" s="146"/>
      <c r="AG482" s="146"/>
      <c r="AH482" s="273">
        <f t="shared" si="25"/>
        <v>0</v>
      </c>
      <c r="AI482" s="146"/>
      <c r="AJ482" s="146" t="s">
        <v>2371</v>
      </c>
      <c r="AK482" s="146"/>
      <c r="AL482" s="146"/>
      <c r="AM482" s="146"/>
      <c r="AN482" s="146"/>
      <c r="AO482" s="146"/>
      <c r="AP482" s="146"/>
      <c r="AQ482" s="146"/>
      <c r="AR482" s="146"/>
      <c r="AS482" s="146"/>
    </row>
    <row r="483" spans="1:45" s="222" customFormat="1" ht="14.4" x14ac:dyDescent="0.3">
      <c r="A483" s="146"/>
      <c r="B483" s="296">
        <v>22646051</v>
      </c>
      <c r="C483" s="297" t="s">
        <v>2354</v>
      </c>
      <c r="D483" s="146"/>
      <c r="E483" s="298" t="s">
        <v>1876</v>
      </c>
      <c r="F483" s="146" t="s">
        <v>2366</v>
      </c>
      <c r="G483" s="146" t="s">
        <v>2367</v>
      </c>
      <c r="H483" s="146"/>
      <c r="I483" s="146"/>
      <c r="J483" s="146"/>
      <c r="K483" s="146"/>
      <c r="L483" s="146"/>
      <c r="M483" s="146"/>
      <c r="N483" s="146"/>
      <c r="O483" s="146"/>
      <c r="P483" s="288">
        <f t="shared" si="23"/>
        <v>0</v>
      </c>
      <c r="Q483" s="146"/>
      <c r="R483" s="146"/>
      <c r="S483" s="146"/>
      <c r="T483" s="146"/>
      <c r="U483" s="146"/>
      <c r="V483" s="146"/>
      <c r="W483" s="146">
        <v>1</v>
      </c>
      <c r="X483" s="304">
        <v>43454</v>
      </c>
      <c r="Y483" s="273">
        <f t="shared" si="24"/>
        <v>1</v>
      </c>
      <c r="Z483" s="146"/>
      <c r="AA483" s="146"/>
      <c r="AB483" s="146"/>
      <c r="AC483" s="146"/>
      <c r="AD483" s="146"/>
      <c r="AE483" s="146"/>
      <c r="AF483" s="146"/>
      <c r="AG483" s="146"/>
      <c r="AH483" s="273">
        <f t="shared" si="25"/>
        <v>0</v>
      </c>
      <c r="AI483" s="146"/>
      <c r="AJ483" s="146" t="s">
        <v>2371</v>
      </c>
      <c r="AK483" s="146"/>
      <c r="AL483" s="146"/>
      <c r="AM483" s="146"/>
      <c r="AN483" s="146"/>
      <c r="AO483" s="146"/>
      <c r="AP483" s="146"/>
      <c r="AQ483" s="146"/>
      <c r="AR483" s="146"/>
      <c r="AS483" s="146"/>
    </row>
    <row r="484" spans="1:45" s="222" customFormat="1" ht="14.4" x14ac:dyDescent="0.3">
      <c r="A484" s="146"/>
      <c r="B484" s="296">
        <v>22464001</v>
      </c>
      <c r="C484" s="297" t="s">
        <v>2355</v>
      </c>
      <c r="D484" s="146"/>
      <c r="E484" s="298" t="s">
        <v>1877</v>
      </c>
      <c r="F484" s="146" t="s">
        <v>2366</v>
      </c>
      <c r="G484" s="146" t="s">
        <v>2367</v>
      </c>
      <c r="H484" s="146"/>
      <c r="I484" s="146"/>
      <c r="J484" s="146"/>
      <c r="K484" s="146"/>
      <c r="L484" s="146"/>
      <c r="M484" s="146"/>
      <c r="N484" s="146"/>
      <c r="O484" s="146"/>
      <c r="P484" s="288">
        <f t="shared" si="23"/>
        <v>0</v>
      </c>
      <c r="Q484" s="146"/>
      <c r="R484" s="146"/>
      <c r="S484" s="146"/>
      <c r="T484" s="146"/>
      <c r="U484" s="146"/>
      <c r="V484" s="146"/>
      <c r="W484" s="146">
        <v>1</v>
      </c>
      <c r="X484" s="304">
        <v>43444</v>
      </c>
      <c r="Y484" s="273">
        <f t="shared" si="24"/>
        <v>1</v>
      </c>
      <c r="Z484" s="146"/>
      <c r="AA484" s="146"/>
      <c r="AB484" s="146"/>
      <c r="AC484" s="146"/>
      <c r="AD484" s="146"/>
      <c r="AE484" s="146"/>
      <c r="AF484" s="146"/>
      <c r="AG484" s="146"/>
      <c r="AH484" s="273">
        <f t="shared" si="25"/>
        <v>0</v>
      </c>
      <c r="AI484" s="146"/>
      <c r="AJ484" s="146" t="s">
        <v>2371</v>
      </c>
      <c r="AK484" s="146"/>
      <c r="AL484" s="146"/>
      <c r="AM484" s="146"/>
      <c r="AN484" s="146"/>
      <c r="AO484" s="146"/>
      <c r="AP484" s="146"/>
      <c r="AQ484" s="146"/>
      <c r="AR484" s="146"/>
      <c r="AS484" s="146"/>
    </row>
    <row r="485" spans="1:45" s="222" customFormat="1" ht="14.4" x14ac:dyDescent="0.3">
      <c r="A485" s="146"/>
      <c r="B485" s="296">
        <v>22464002</v>
      </c>
      <c r="C485" s="297" t="s">
        <v>2356</v>
      </c>
      <c r="D485" s="146"/>
      <c r="E485" s="298" t="s">
        <v>1878</v>
      </c>
      <c r="F485" s="146" t="s">
        <v>2366</v>
      </c>
      <c r="G485" s="146" t="s">
        <v>2367</v>
      </c>
      <c r="H485" s="146"/>
      <c r="I485" s="146"/>
      <c r="J485" s="146"/>
      <c r="K485" s="146"/>
      <c r="L485" s="146"/>
      <c r="M485" s="146"/>
      <c r="N485" s="146"/>
      <c r="O485" s="146"/>
      <c r="P485" s="288">
        <f t="shared" si="23"/>
        <v>0</v>
      </c>
      <c r="Q485" s="146"/>
      <c r="R485" s="146"/>
      <c r="S485" s="146"/>
      <c r="T485" s="146"/>
      <c r="U485" s="146"/>
      <c r="V485" s="146"/>
      <c r="W485" s="146">
        <v>1</v>
      </c>
      <c r="X485" s="304">
        <v>43444</v>
      </c>
      <c r="Y485" s="273">
        <f t="shared" si="24"/>
        <v>1</v>
      </c>
      <c r="Z485" s="146"/>
      <c r="AA485" s="146"/>
      <c r="AB485" s="146"/>
      <c r="AC485" s="146"/>
      <c r="AD485" s="146"/>
      <c r="AE485" s="146"/>
      <c r="AF485" s="146"/>
      <c r="AG485" s="146"/>
      <c r="AH485" s="273">
        <f t="shared" si="25"/>
        <v>0</v>
      </c>
      <c r="AI485" s="146"/>
      <c r="AJ485" s="146" t="s">
        <v>2371</v>
      </c>
      <c r="AK485" s="146"/>
      <c r="AL485" s="146"/>
      <c r="AM485" s="146"/>
      <c r="AN485" s="146"/>
      <c r="AO485" s="146"/>
      <c r="AP485" s="146"/>
      <c r="AQ485" s="146"/>
      <c r="AR485" s="146"/>
      <c r="AS485" s="146"/>
    </row>
    <row r="486" spans="1:45" s="222" customFormat="1" ht="14.4" x14ac:dyDescent="0.3">
      <c r="A486" s="146"/>
      <c r="B486" s="296">
        <v>20867030</v>
      </c>
      <c r="C486" s="297" t="s">
        <v>2357</v>
      </c>
      <c r="D486" s="146"/>
      <c r="E486" s="298" t="s">
        <v>1879</v>
      </c>
      <c r="F486" s="146" t="s">
        <v>2366</v>
      </c>
      <c r="G486" s="146" t="s">
        <v>2367</v>
      </c>
      <c r="H486" s="146"/>
      <c r="I486" s="146"/>
      <c r="J486" s="146"/>
      <c r="K486" s="146"/>
      <c r="L486" s="146"/>
      <c r="M486" s="146"/>
      <c r="N486" s="146"/>
      <c r="O486" s="146"/>
      <c r="P486" s="288">
        <f t="shared" si="23"/>
        <v>0</v>
      </c>
      <c r="Q486" s="146"/>
      <c r="R486" s="146"/>
      <c r="S486" s="146"/>
      <c r="T486" s="146"/>
      <c r="U486" s="146"/>
      <c r="V486" s="146"/>
      <c r="W486" s="146">
        <v>1</v>
      </c>
      <c r="X486" s="304">
        <v>43444</v>
      </c>
      <c r="Y486" s="273">
        <f t="shared" si="24"/>
        <v>1</v>
      </c>
      <c r="Z486" s="146"/>
      <c r="AA486" s="146"/>
      <c r="AB486" s="146"/>
      <c r="AC486" s="146"/>
      <c r="AD486" s="146"/>
      <c r="AE486" s="146"/>
      <c r="AF486" s="146"/>
      <c r="AG486" s="146"/>
      <c r="AH486" s="273">
        <f t="shared" si="25"/>
        <v>0</v>
      </c>
      <c r="AI486" s="146"/>
      <c r="AJ486" s="146" t="s">
        <v>2371</v>
      </c>
      <c r="AK486" s="146"/>
      <c r="AL486" s="146"/>
      <c r="AM486" s="146"/>
      <c r="AN486" s="146"/>
      <c r="AO486" s="146"/>
      <c r="AP486" s="146"/>
      <c r="AQ486" s="146"/>
      <c r="AR486" s="146"/>
      <c r="AS486" s="146"/>
    </row>
    <row r="487" spans="1:45" s="222" customFormat="1" ht="14.4" x14ac:dyDescent="0.3">
      <c r="A487" s="146"/>
      <c r="B487" s="296">
        <v>20867031</v>
      </c>
      <c r="C487" s="297" t="s">
        <v>2358</v>
      </c>
      <c r="D487" s="146"/>
      <c r="E487" s="298" t="s">
        <v>1880</v>
      </c>
      <c r="F487" s="146" t="s">
        <v>2366</v>
      </c>
      <c r="G487" s="146" t="s">
        <v>2367</v>
      </c>
      <c r="H487" s="146"/>
      <c r="I487" s="146"/>
      <c r="J487" s="146"/>
      <c r="K487" s="146"/>
      <c r="L487" s="146"/>
      <c r="M487" s="146"/>
      <c r="N487" s="146"/>
      <c r="O487" s="146"/>
      <c r="P487" s="288">
        <f t="shared" si="23"/>
        <v>0</v>
      </c>
      <c r="Q487" s="146"/>
      <c r="R487" s="146"/>
      <c r="S487" s="146"/>
      <c r="T487" s="146"/>
      <c r="U487" s="146"/>
      <c r="V487" s="146"/>
      <c r="W487" s="146">
        <v>1</v>
      </c>
      <c r="X487" s="304">
        <v>43444</v>
      </c>
      <c r="Y487" s="273">
        <f t="shared" si="24"/>
        <v>1</v>
      </c>
      <c r="Z487" s="146"/>
      <c r="AA487" s="146"/>
      <c r="AB487" s="146"/>
      <c r="AC487" s="146"/>
      <c r="AD487" s="146"/>
      <c r="AE487" s="146"/>
      <c r="AF487" s="146"/>
      <c r="AG487" s="146"/>
      <c r="AH487" s="273">
        <f t="shared" si="25"/>
        <v>0</v>
      </c>
      <c r="AI487" s="146"/>
      <c r="AJ487" s="146" t="s">
        <v>2371</v>
      </c>
      <c r="AK487" s="146"/>
      <c r="AL487" s="146"/>
      <c r="AM487" s="146"/>
      <c r="AN487" s="146"/>
      <c r="AO487" s="146"/>
      <c r="AP487" s="146"/>
      <c r="AQ487" s="146"/>
      <c r="AR487" s="146"/>
      <c r="AS487" s="146"/>
    </row>
    <row r="488" spans="1:45" s="222" customFormat="1" ht="14.4" x14ac:dyDescent="0.3">
      <c r="A488" s="146"/>
      <c r="B488" s="296">
        <v>20867028</v>
      </c>
      <c r="C488" s="297" t="s">
        <v>2359</v>
      </c>
      <c r="D488" s="146"/>
      <c r="E488" s="298" t="s">
        <v>1881</v>
      </c>
      <c r="F488" s="146" t="s">
        <v>2366</v>
      </c>
      <c r="G488" s="146" t="s">
        <v>2367</v>
      </c>
      <c r="H488" s="146"/>
      <c r="I488" s="146"/>
      <c r="J488" s="146"/>
      <c r="K488" s="146"/>
      <c r="L488" s="146"/>
      <c r="M488" s="146"/>
      <c r="N488" s="146"/>
      <c r="O488" s="146"/>
      <c r="P488" s="288">
        <f t="shared" si="23"/>
        <v>0</v>
      </c>
      <c r="Q488" s="146"/>
      <c r="R488" s="146"/>
      <c r="S488" s="146"/>
      <c r="T488" s="146"/>
      <c r="U488" s="146"/>
      <c r="V488" s="146"/>
      <c r="W488" s="146">
        <v>1</v>
      </c>
      <c r="X488" s="304">
        <v>43453</v>
      </c>
      <c r="Y488" s="273">
        <f t="shared" si="24"/>
        <v>1</v>
      </c>
      <c r="Z488" s="146"/>
      <c r="AA488" s="146"/>
      <c r="AB488" s="146"/>
      <c r="AC488" s="146"/>
      <c r="AD488" s="146"/>
      <c r="AE488" s="146"/>
      <c r="AF488" s="146"/>
      <c r="AG488" s="146"/>
      <c r="AH488" s="273">
        <f t="shared" si="25"/>
        <v>0</v>
      </c>
      <c r="AI488" s="146"/>
      <c r="AJ488" s="146" t="s">
        <v>2371</v>
      </c>
      <c r="AK488" s="146"/>
      <c r="AL488" s="146"/>
      <c r="AM488" s="146"/>
      <c r="AN488" s="146"/>
      <c r="AO488" s="146"/>
      <c r="AP488" s="146"/>
      <c r="AQ488" s="146"/>
      <c r="AR488" s="146"/>
      <c r="AS488" s="146"/>
    </row>
    <row r="489" spans="1:45" s="222" customFormat="1" ht="14.4" x14ac:dyDescent="0.3">
      <c r="A489" s="146"/>
      <c r="B489" s="296">
        <v>20867029</v>
      </c>
      <c r="C489" s="297" t="s">
        <v>2360</v>
      </c>
      <c r="D489" s="146"/>
      <c r="E489" s="298" t="s">
        <v>1882</v>
      </c>
      <c r="F489" s="146" t="s">
        <v>2366</v>
      </c>
      <c r="G489" s="146" t="s">
        <v>2367</v>
      </c>
      <c r="H489" s="146"/>
      <c r="I489" s="146"/>
      <c r="J489" s="146"/>
      <c r="K489" s="146"/>
      <c r="L489" s="146"/>
      <c r="M489" s="146"/>
      <c r="N489" s="146"/>
      <c r="O489" s="146"/>
      <c r="P489" s="288">
        <f t="shared" si="23"/>
        <v>0</v>
      </c>
      <c r="Q489" s="146"/>
      <c r="R489" s="146"/>
      <c r="S489" s="146"/>
      <c r="T489" s="146"/>
      <c r="U489" s="146"/>
      <c r="V489" s="146"/>
      <c r="W489" s="146">
        <v>1</v>
      </c>
      <c r="X489" s="304">
        <v>43453</v>
      </c>
      <c r="Y489" s="273">
        <f t="shared" si="24"/>
        <v>1</v>
      </c>
      <c r="Z489" s="146"/>
      <c r="AA489" s="146"/>
      <c r="AB489" s="146"/>
      <c r="AC489" s="146"/>
      <c r="AD489" s="146"/>
      <c r="AE489" s="146"/>
      <c r="AF489" s="146"/>
      <c r="AG489" s="146"/>
      <c r="AH489" s="273">
        <f t="shared" si="25"/>
        <v>0</v>
      </c>
      <c r="AI489" s="146"/>
      <c r="AJ489" s="146" t="s">
        <v>2371</v>
      </c>
      <c r="AK489" s="146"/>
      <c r="AL489" s="146"/>
      <c r="AM489" s="146"/>
      <c r="AN489" s="146"/>
      <c r="AO489" s="146"/>
      <c r="AP489" s="146"/>
      <c r="AQ489" s="146"/>
      <c r="AR489" s="146"/>
      <c r="AS489" s="146"/>
    </row>
    <row r="490" spans="1:45" s="222" customFormat="1" ht="14.4" x14ac:dyDescent="0.3">
      <c r="A490" s="146"/>
      <c r="B490" s="296">
        <v>22464003</v>
      </c>
      <c r="C490" s="297" t="s">
        <v>2361</v>
      </c>
      <c r="D490" s="146"/>
      <c r="E490" s="298" t="s">
        <v>1883</v>
      </c>
      <c r="F490" s="146" t="s">
        <v>2366</v>
      </c>
      <c r="G490" s="146" t="s">
        <v>2367</v>
      </c>
      <c r="H490" s="146"/>
      <c r="I490" s="146"/>
      <c r="J490" s="146"/>
      <c r="K490" s="146"/>
      <c r="L490" s="146"/>
      <c r="M490" s="146"/>
      <c r="N490" s="146"/>
      <c r="O490" s="146"/>
      <c r="P490" s="288">
        <f t="shared" si="23"/>
        <v>0</v>
      </c>
      <c r="Q490" s="146"/>
      <c r="R490" s="146"/>
      <c r="S490" s="146"/>
      <c r="T490" s="146"/>
      <c r="U490" s="146"/>
      <c r="V490" s="146"/>
      <c r="W490" s="146">
        <v>1</v>
      </c>
      <c r="X490" s="304">
        <v>43454</v>
      </c>
      <c r="Y490" s="273">
        <f t="shared" si="24"/>
        <v>1</v>
      </c>
      <c r="Z490" s="146"/>
      <c r="AA490" s="146"/>
      <c r="AB490" s="146"/>
      <c r="AC490" s="146"/>
      <c r="AD490" s="146"/>
      <c r="AE490" s="146"/>
      <c r="AF490" s="146"/>
      <c r="AG490" s="146"/>
      <c r="AH490" s="273">
        <f t="shared" si="25"/>
        <v>0</v>
      </c>
      <c r="AI490" s="146"/>
      <c r="AJ490" s="146" t="s">
        <v>2371</v>
      </c>
      <c r="AK490" s="146"/>
      <c r="AL490" s="146"/>
      <c r="AM490" s="146"/>
      <c r="AN490" s="146"/>
      <c r="AO490" s="146"/>
      <c r="AP490" s="146"/>
      <c r="AQ490" s="146"/>
      <c r="AR490" s="146"/>
      <c r="AS490" s="146"/>
    </row>
    <row r="491" spans="1:45" s="222" customFormat="1" ht="14.4" x14ac:dyDescent="0.3">
      <c r="A491" s="146"/>
      <c r="B491" s="296">
        <v>22464004</v>
      </c>
      <c r="C491" s="297" t="s">
        <v>2362</v>
      </c>
      <c r="D491" s="146"/>
      <c r="E491" s="298" t="s">
        <v>1884</v>
      </c>
      <c r="F491" s="146" t="s">
        <v>2366</v>
      </c>
      <c r="G491" s="146" t="s">
        <v>2367</v>
      </c>
      <c r="H491" s="146"/>
      <c r="I491" s="146"/>
      <c r="J491" s="146"/>
      <c r="K491" s="146"/>
      <c r="L491" s="146"/>
      <c r="M491" s="146"/>
      <c r="N491" s="146"/>
      <c r="O491" s="146"/>
      <c r="P491" s="288">
        <f t="shared" si="23"/>
        <v>0</v>
      </c>
      <c r="Q491" s="146"/>
      <c r="R491" s="146"/>
      <c r="S491" s="146"/>
      <c r="T491" s="146"/>
      <c r="U491" s="146"/>
      <c r="V491" s="146"/>
      <c r="W491" s="146">
        <v>1</v>
      </c>
      <c r="X491" s="304">
        <v>43454</v>
      </c>
      <c r="Y491" s="273">
        <f t="shared" si="24"/>
        <v>1</v>
      </c>
      <c r="Z491" s="146"/>
      <c r="AA491" s="146"/>
      <c r="AB491" s="146"/>
      <c r="AC491" s="146"/>
      <c r="AD491" s="146"/>
      <c r="AE491" s="146"/>
      <c r="AF491" s="146"/>
      <c r="AG491" s="146"/>
      <c r="AH491" s="273">
        <f t="shared" si="25"/>
        <v>0</v>
      </c>
      <c r="AI491" s="146"/>
      <c r="AJ491" s="146" t="s">
        <v>2371</v>
      </c>
      <c r="AK491" s="146"/>
      <c r="AL491" s="146"/>
      <c r="AM491" s="146"/>
      <c r="AN491" s="146"/>
      <c r="AO491" s="146"/>
      <c r="AP491" s="146"/>
      <c r="AQ491" s="146"/>
      <c r="AR491" s="146"/>
      <c r="AS491" s="146"/>
    </row>
    <row r="492" spans="1:45" s="222" customFormat="1" ht="14.4" x14ac:dyDescent="0.3">
      <c r="A492" s="146"/>
      <c r="B492" s="296">
        <v>22464037</v>
      </c>
      <c r="C492" s="297" t="s">
        <v>2363</v>
      </c>
      <c r="D492" s="146"/>
      <c r="E492" s="298" t="s">
        <v>1885</v>
      </c>
      <c r="F492" s="146" t="s">
        <v>2366</v>
      </c>
      <c r="G492" s="146" t="s">
        <v>2367</v>
      </c>
      <c r="H492" s="146"/>
      <c r="I492" s="146"/>
      <c r="J492" s="146"/>
      <c r="K492" s="146"/>
      <c r="L492" s="146"/>
      <c r="M492" s="146"/>
      <c r="N492" s="146"/>
      <c r="O492" s="146"/>
      <c r="P492" s="288">
        <f t="shared" si="23"/>
        <v>0</v>
      </c>
      <c r="Q492" s="146"/>
      <c r="R492" s="146"/>
      <c r="S492" s="146"/>
      <c r="T492" s="146"/>
      <c r="U492" s="146"/>
      <c r="V492" s="146"/>
      <c r="W492" s="146">
        <v>1</v>
      </c>
      <c r="X492" s="304">
        <v>43454</v>
      </c>
      <c r="Y492" s="273">
        <f t="shared" si="24"/>
        <v>1</v>
      </c>
      <c r="Z492" s="146"/>
      <c r="AA492" s="146"/>
      <c r="AB492" s="146"/>
      <c r="AC492" s="146"/>
      <c r="AD492" s="146"/>
      <c r="AE492" s="146"/>
      <c r="AF492" s="146"/>
      <c r="AG492" s="146"/>
      <c r="AH492" s="273">
        <f t="shared" si="25"/>
        <v>0</v>
      </c>
      <c r="AI492" s="146"/>
      <c r="AJ492" s="146" t="s">
        <v>2371</v>
      </c>
      <c r="AK492" s="146"/>
      <c r="AL492" s="146"/>
      <c r="AM492" s="146"/>
      <c r="AN492" s="146"/>
      <c r="AO492" s="146"/>
      <c r="AP492" s="146"/>
      <c r="AQ492" s="146"/>
      <c r="AR492" s="146"/>
      <c r="AS492" s="146"/>
    </row>
    <row r="493" spans="1:45" s="222" customFormat="1" ht="14.4" x14ac:dyDescent="0.3">
      <c r="A493" s="146"/>
      <c r="B493" s="296">
        <v>22464038</v>
      </c>
      <c r="C493" s="297" t="s">
        <v>2364</v>
      </c>
      <c r="D493" s="146"/>
      <c r="E493" s="298" t="s">
        <v>1886</v>
      </c>
      <c r="F493" s="146" t="s">
        <v>2366</v>
      </c>
      <c r="G493" s="146" t="s">
        <v>2367</v>
      </c>
      <c r="H493" s="146"/>
      <c r="I493" s="146"/>
      <c r="J493" s="146"/>
      <c r="K493" s="146"/>
      <c r="L493" s="146"/>
      <c r="M493" s="146"/>
      <c r="N493" s="146"/>
      <c r="O493" s="146"/>
      <c r="P493" s="288">
        <f t="shared" si="23"/>
        <v>0</v>
      </c>
      <c r="Q493" s="146"/>
      <c r="R493" s="146"/>
      <c r="S493" s="146"/>
      <c r="T493" s="146"/>
      <c r="U493" s="146"/>
      <c r="V493" s="146"/>
      <c r="W493" s="146">
        <v>1</v>
      </c>
      <c r="X493" s="304">
        <v>43454</v>
      </c>
      <c r="Y493" s="273">
        <f t="shared" si="24"/>
        <v>1</v>
      </c>
      <c r="Z493" s="146"/>
      <c r="AA493" s="146"/>
      <c r="AB493" s="146"/>
      <c r="AC493" s="146"/>
      <c r="AD493" s="146"/>
      <c r="AE493" s="146"/>
      <c r="AF493" s="146"/>
      <c r="AG493" s="146"/>
      <c r="AH493" s="273">
        <f t="shared" si="25"/>
        <v>0</v>
      </c>
      <c r="AI493" s="146"/>
      <c r="AJ493" s="146" t="s">
        <v>2371</v>
      </c>
      <c r="AK493" s="146"/>
      <c r="AL493" s="146"/>
      <c r="AM493" s="146"/>
      <c r="AN493" s="146"/>
      <c r="AO493" s="146"/>
      <c r="AP493" s="146"/>
      <c r="AQ493" s="146"/>
      <c r="AR493" s="146"/>
      <c r="AS493" s="146"/>
    </row>
    <row r="494" spans="1:45" s="222" customFormat="1" ht="55.2" x14ac:dyDescent="0.25">
      <c r="A494" s="146"/>
      <c r="B494" s="299" t="s">
        <v>2368</v>
      </c>
      <c r="C494" s="300" t="s">
        <v>2369</v>
      </c>
      <c r="D494" s="300" t="s">
        <v>2370</v>
      </c>
      <c r="E494" s="301"/>
      <c r="F494" s="146" t="s">
        <v>2366</v>
      </c>
      <c r="G494" s="146" t="s">
        <v>2367</v>
      </c>
      <c r="H494" s="146"/>
      <c r="I494" s="146"/>
      <c r="J494" s="146"/>
      <c r="K494" s="146"/>
      <c r="L494" s="146"/>
      <c r="M494" s="146"/>
      <c r="N494" s="146">
        <v>974</v>
      </c>
      <c r="O494" s="269">
        <v>43256</v>
      </c>
      <c r="P494" s="288">
        <f t="shared" si="23"/>
        <v>974</v>
      </c>
      <c r="Q494" s="146"/>
      <c r="R494" s="146"/>
      <c r="S494" s="146"/>
      <c r="T494" s="146"/>
      <c r="U494" s="146"/>
      <c r="V494" s="146"/>
      <c r="W494" s="146"/>
      <c r="X494" s="269"/>
      <c r="Y494" s="273">
        <f t="shared" si="24"/>
        <v>0</v>
      </c>
      <c r="Z494" s="146"/>
      <c r="AA494" s="146"/>
      <c r="AB494" s="146"/>
      <c r="AC494" s="146"/>
      <c r="AD494" s="146"/>
      <c r="AE494" s="146"/>
      <c r="AF494" s="146"/>
      <c r="AG494" s="146"/>
      <c r="AH494" s="273">
        <f t="shared" si="25"/>
        <v>0</v>
      </c>
      <c r="AI494" s="146"/>
      <c r="AJ494" s="146" t="s">
        <v>2371</v>
      </c>
      <c r="AK494" s="146"/>
      <c r="AL494" s="146"/>
      <c r="AM494" s="146"/>
      <c r="AN494" s="146"/>
      <c r="AO494" s="146"/>
      <c r="AP494" s="146"/>
      <c r="AQ494" s="146"/>
      <c r="AR494" s="146"/>
      <c r="AS494" s="146"/>
    </row>
    <row r="495" spans="1:45" s="222" customFormat="1" x14ac:dyDescent="0.25">
      <c r="A495" s="146"/>
      <c r="B495" s="299"/>
      <c r="C495" s="300"/>
      <c r="D495" s="300"/>
      <c r="E495" s="301"/>
      <c r="F495" s="146"/>
      <c r="G495" s="146"/>
      <c r="H495" s="146"/>
      <c r="I495" s="146"/>
      <c r="J495" s="146"/>
      <c r="K495" s="146"/>
      <c r="L495" s="146"/>
      <c r="M495" s="146"/>
      <c r="N495" s="146"/>
      <c r="O495" s="146"/>
      <c r="P495" s="288">
        <f t="shared" si="23"/>
        <v>0</v>
      </c>
      <c r="Q495" s="146"/>
      <c r="R495" s="146"/>
      <c r="S495" s="146"/>
      <c r="T495" s="146"/>
      <c r="U495" s="146"/>
      <c r="V495" s="146"/>
      <c r="W495" s="146"/>
      <c r="X495" s="269"/>
      <c r="Y495" s="273">
        <f t="shared" si="24"/>
        <v>0</v>
      </c>
      <c r="Z495" s="146"/>
      <c r="AA495" s="146"/>
      <c r="AB495" s="146"/>
      <c r="AC495" s="146"/>
      <c r="AD495" s="146"/>
      <c r="AE495" s="146"/>
      <c r="AF495" s="146"/>
      <c r="AG495" s="146"/>
      <c r="AH495" s="273">
        <f t="shared" si="25"/>
        <v>0</v>
      </c>
      <c r="AI495" s="146"/>
      <c r="AJ495" s="146"/>
      <c r="AK495" s="146"/>
      <c r="AL495" s="146"/>
      <c r="AM495" s="146"/>
      <c r="AN495" s="146"/>
      <c r="AO495" s="146"/>
      <c r="AP495" s="146"/>
      <c r="AQ495" s="146"/>
      <c r="AR495" s="146"/>
      <c r="AS495" s="146"/>
    </row>
    <row r="496" spans="1:45" s="222" customFormat="1" x14ac:dyDescent="0.25">
      <c r="A496" s="146"/>
      <c r="B496" s="299"/>
      <c r="C496" s="300"/>
      <c r="D496" s="292"/>
      <c r="E496" s="301"/>
      <c r="F496" s="146"/>
      <c r="G496" s="146"/>
      <c r="H496" s="146"/>
      <c r="I496" s="146"/>
      <c r="J496" s="146"/>
      <c r="K496" s="146"/>
      <c r="L496" s="146"/>
      <c r="M496" s="146"/>
      <c r="N496" s="146"/>
      <c r="O496" s="146"/>
      <c r="P496" s="288">
        <f t="shared" si="23"/>
        <v>0</v>
      </c>
      <c r="Q496" s="146"/>
      <c r="R496" s="146"/>
      <c r="S496" s="146"/>
      <c r="T496" s="146"/>
      <c r="U496" s="146"/>
      <c r="V496" s="146"/>
      <c r="W496" s="146"/>
      <c r="X496" s="269"/>
      <c r="Y496" s="273">
        <f t="shared" si="24"/>
        <v>0</v>
      </c>
      <c r="Z496" s="146"/>
      <c r="AA496" s="146"/>
      <c r="AB496" s="146"/>
      <c r="AC496" s="146"/>
      <c r="AD496" s="146"/>
      <c r="AE496" s="146"/>
      <c r="AF496" s="146"/>
      <c r="AG496" s="146"/>
      <c r="AH496" s="273">
        <f t="shared" si="25"/>
        <v>0</v>
      </c>
      <c r="AI496" s="146"/>
      <c r="AJ496" s="146"/>
      <c r="AK496" s="146"/>
      <c r="AL496" s="146"/>
      <c r="AM496" s="146"/>
      <c r="AN496" s="146"/>
      <c r="AO496" s="146"/>
      <c r="AP496" s="146"/>
      <c r="AQ496" s="146"/>
      <c r="AR496" s="146"/>
      <c r="AS496" s="146"/>
    </row>
    <row r="497" spans="1:45" s="222" customFormat="1" x14ac:dyDescent="0.25">
      <c r="A497" s="146"/>
      <c r="B497" s="299"/>
      <c r="C497" s="300"/>
      <c r="D497" s="300"/>
      <c r="E497" s="301"/>
      <c r="F497" s="146"/>
      <c r="G497" s="146"/>
      <c r="H497" s="146"/>
      <c r="I497" s="146"/>
      <c r="J497" s="146"/>
      <c r="K497" s="146"/>
      <c r="L497" s="146"/>
      <c r="M497" s="146"/>
      <c r="N497" s="146"/>
      <c r="O497" s="146"/>
      <c r="P497" s="288">
        <f t="shared" si="23"/>
        <v>0</v>
      </c>
      <c r="Q497" s="146"/>
      <c r="R497" s="146"/>
      <c r="S497" s="146"/>
      <c r="T497" s="146"/>
      <c r="U497" s="146"/>
      <c r="V497" s="146"/>
      <c r="W497" s="146"/>
      <c r="X497" s="269"/>
      <c r="Y497" s="273">
        <f t="shared" si="24"/>
        <v>0</v>
      </c>
      <c r="Z497" s="146"/>
      <c r="AA497" s="146"/>
      <c r="AB497" s="146"/>
      <c r="AC497" s="146"/>
      <c r="AD497" s="146"/>
      <c r="AE497" s="146"/>
      <c r="AF497" s="146"/>
      <c r="AG497" s="146"/>
      <c r="AH497" s="273">
        <f t="shared" si="25"/>
        <v>0</v>
      </c>
      <c r="AI497" s="146"/>
      <c r="AJ497" s="146"/>
      <c r="AK497" s="146"/>
      <c r="AL497" s="146"/>
      <c r="AM497" s="146"/>
      <c r="AN497" s="146"/>
      <c r="AO497" s="146"/>
      <c r="AP497" s="146"/>
      <c r="AQ497" s="146"/>
      <c r="AR497" s="146"/>
      <c r="AS497" s="146"/>
    </row>
    <row r="498" spans="1:45" s="222" customFormat="1" x14ac:dyDescent="0.25">
      <c r="A498" s="146"/>
      <c r="B498" s="299"/>
      <c r="C498" s="300"/>
      <c r="D498" s="300"/>
      <c r="E498" s="301"/>
      <c r="F498" s="146"/>
      <c r="G498" s="146"/>
      <c r="H498" s="146"/>
      <c r="I498" s="146"/>
      <c r="J498" s="146"/>
      <c r="K498" s="146"/>
      <c r="L498" s="146"/>
      <c r="M498" s="146"/>
      <c r="N498" s="146"/>
      <c r="O498" s="146"/>
      <c r="P498" s="288">
        <f t="shared" si="23"/>
        <v>0</v>
      </c>
      <c r="Q498" s="146"/>
      <c r="R498" s="146"/>
      <c r="S498" s="146"/>
      <c r="T498" s="146"/>
      <c r="U498" s="146"/>
      <c r="V498" s="146"/>
      <c r="W498" s="146"/>
      <c r="X498" s="269"/>
      <c r="Y498" s="273">
        <f t="shared" si="24"/>
        <v>0</v>
      </c>
      <c r="Z498" s="146"/>
      <c r="AA498" s="146"/>
      <c r="AB498" s="146"/>
      <c r="AC498" s="146"/>
      <c r="AD498" s="146"/>
      <c r="AE498" s="146"/>
      <c r="AF498" s="146"/>
      <c r="AG498" s="146"/>
      <c r="AH498" s="273">
        <f t="shared" si="25"/>
        <v>0</v>
      </c>
      <c r="AI498" s="146"/>
      <c r="AJ498" s="146"/>
      <c r="AK498" s="146"/>
      <c r="AL498" s="146"/>
      <c r="AM498" s="146"/>
      <c r="AN498" s="146"/>
      <c r="AO498" s="146"/>
      <c r="AP498" s="146"/>
      <c r="AQ498" s="146"/>
      <c r="AR498" s="146"/>
      <c r="AS498" s="146"/>
    </row>
    <row r="499" spans="1:45" s="222" customFormat="1" x14ac:dyDescent="0.25">
      <c r="A499" s="146"/>
      <c r="B499" s="299"/>
      <c r="C499" s="300"/>
      <c r="D499" s="300"/>
      <c r="E499" s="301"/>
      <c r="F499" s="146"/>
      <c r="G499" s="146"/>
      <c r="H499" s="146"/>
      <c r="I499" s="146"/>
      <c r="J499" s="146"/>
      <c r="K499" s="146"/>
      <c r="L499" s="146"/>
      <c r="M499" s="146"/>
      <c r="N499" s="146"/>
      <c r="O499" s="146"/>
      <c r="P499" s="288">
        <f t="shared" si="23"/>
        <v>0</v>
      </c>
      <c r="Q499" s="146"/>
      <c r="R499" s="146"/>
      <c r="S499" s="146"/>
      <c r="T499" s="146"/>
      <c r="U499" s="146"/>
      <c r="V499" s="146"/>
      <c r="W499" s="146"/>
      <c r="X499" s="269"/>
      <c r="Y499" s="273">
        <f t="shared" si="24"/>
        <v>0</v>
      </c>
      <c r="Z499" s="146"/>
      <c r="AA499" s="146"/>
      <c r="AB499" s="146"/>
      <c r="AC499" s="146"/>
      <c r="AD499" s="146"/>
      <c r="AE499" s="146"/>
      <c r="AF499" s="146"/>
      <c r="AG499" s="146"/>
      <c r="AH499" s="273">
        <f t="shared" si="25"/>
        <v>0</v>
      </c>
      <c r="AI499" s="146"/>
      <c r="AJ499" s="146"/>
      <c r="AK499" s="146"/>
      <c r="AL499" s="146"/>
      <c r="AM499" s="146"/>
      <c r="AN499" s="146"/>
      <c r="AO499" s="146"/>
      <c r="AP499" s="146"/>
      <c r="AQ499" s="146"/>
      <c r="AR499" s="146"/>
      <c r="AS499" s="146"/>
    </row>
    <row r="500" spans="1:45" s="222" customFormat="1" x14ac:dyDescent="0.25">
      <c r="A500" s="146"/>
      <c r="B500" s="299"/>
      <c r="C500" s="300"/>
      <c r="D500" s="300"/>
      <c r="E500" s="301"/>
      <c r="F500" s="146"/>
      <c r="G500" s="146"/>
      <c r="H500" s="146"/>
      <c r="I500" s="146"/>
      <c r="J500" s="146"/>
      <c r="K500" s="146"/>
      <c r="L500" s="146"/>
      <c r="M500" s="146"/>
      <c r="N500" s="146"/>
      <c r="O500" s="146"/>
      <c r="P500" s="288">
        <f>SUM(H500:N500)</f>
        <v>0</v>
      </c>
      <c r="Q500" s="146"/>
      <c r="R500" s="146"/>
      <c r="S500" s="146"/>
      <c r="T500" s="146"/>
      <c r="U500" s="146"/>
      <c r="V500" s="146"/>
      <c r="W500" s="146"/>
      <c r="X500" s="269"/>
      <c r="Y500" s="273">
        <f t="shared" si="24"/>
        <v>0</v>
      </c>
      <c r="Z500" s="146"/>
      <c r="AA500" s="146"/>
      <c r="AB500" s="146"/>
      <c r="AC500" s="146"/>
      <c r="AD500" s="146"/>
      <c r="AE500" s="146"/>
      <c r="AF500" s="146"/>
      <c r="AG500" s="146"/>
      <c r="AH500" s="273">
        <f t="shared" si="25"/>
        <v>0</v>
      </c>
      <c r="AI500" s="146"/>
      <c r="AJ500" s="146"/>
      <c r="AK500" s="146"/>
      <c r="AL500" s="146"/>
      <c r="AM500" s="146"/>
      <c r="AN500" s="146"/>
      <c r="AO500" s="146"/>
      <c r="AP500" s="146"/>
      <c r="AQ500" s="146"/>
      <c r="AR500" s="146"/>
      <c r="AS500" s="146"/>
    </row>
    <row r="501" spans="1:45" x14ac:dyDescent="0.25">
      <c r="A501" s="146"/>
      <c r="B501" s="299"/>
      <c r="C501" s="300"/>
      <c r="D501" s="300"/>
      <c r="E501" s="301"/>
      <c r="F501" s="146"/>
      <c r="G501" s="146"/>
      <c r="H501" s="146"/>
      <c r="I501" s="146"/>
      <c r="J501" s="146"/>
      <c r="K501" s="146"/>
      <c r="L501" s="146"/>
      <c r="M501" s="146"/>
      <c r="N501" s="146"/>
      <c r="O501" s="146"/>
      <c r="P501" s="288">
        <f t="shared" si="23"/>
        <v>0</v>
      </c>
      <c r="Q501" s="146"/>
      <c r="R501" s="146"/>
      <c r="S501" s="146"/>
      <c r="T501" s="146"/>
      <c r="U501" s="146"/>
      <c r="V501" s="146"/>
      <c r="W501" s="146"/>
      <c r="X501" s="146"/>
      <c r="Y501" s="273">
        <f t="shared" si="24"/>
        <v>0</v>
      </c>
      <c r="Z501" s="146"/>
      <c r="AA501" s="146"/>
      <c r="AB501" s="146"/>
      <c r="AC501" s="146"/>
      <c r="AD501" s="146"/>
      <c r="AE501" s="146"/>
      <c r="AF501" s="146"/>
      <c r="AG501" s="146"/>
      <c r="AH501" s="273">
        <f t="shared" si="25"/>
        <v>0</v>
      </c>
      <c r="AI501" s="146"/>
      <c r="AJ501" s="146"/>
      <c r="AK501" s="146"/>
      <c r="AL501" s="146"/>
      <c r="AM501" s="146"/>
      <c r="AN501" s="146"/>
      <c r="AO501" s="146"/>
      <c r="AP501" s="146"/>
      <c r="AQ501" s="146"/>
      <c r="AR501" s="146"/>
      <c r="AS501" s="146"/>
    </row>
    <row r="502" spans="1:45" x14ac:dyDescent="0.25">
      <c r="A502" s="146"/>
      <c r="B502" s="299"/>
      <c r="C502" s="300"/>
      <c r="D502" s="300"/>
      <c r="E502" s="301"/>
      <c r="F502" s="146"/>
      <c r="G502" s="146"/>
      <c r="H502" s="146"/>
      <c r="I502" s="146"/>
      <c r="J502" s="146"/>
      <c r="K502" s="146"/>
      <c r="L502" s="146"/>
      <c r="M502" s="146"/>
      <c r="N502" s="146"/>
      <c r="O502" s="146"/>
      <c r="P502" s="288">
        <f t="shared" si="23"/>
        <v>0</v>
      </c>
      <c r="Q502" s="146"/>
      <c r="R502" s="146"/>
      <c r="S502" s="146"/>
      <c r="T502" s="146"/>
      <c r="U502" s="146"/>
      <c r="V502" s="146"/>
      <c r="W502" s="146"/>
      <c r="X502" s="146"/>
      <c r="Y502" s="273">
        <f t="shared" si="24"/>
        <v>0</v>
      </c>
      <c r="Z502" s="146"/>
      <c r="AA502" s="146"/>
      <c r="AB502" s="146"/>
      <c r="AC502" s="146"/>
      <c r="AD502" s="146"/>
      <c r="AE502" s="146"/>
      <c r="AF502" s="146"/>
      <c r="AG502" s="146"/>
      <c r="AH502" s="273">
        <f t="shared" si="25"/>
        <v>0</v>
      </c>
      <c r="AI502" s="146"/>
      <c r="AJ502" s="146"/>
      <c r="AK502" s="146"/>
      <c r="AL502" s="146"/>
      <c r="AM502" s="146"/>
      <c r="AN502" s="146"/>
      <c r="AO502" s="146"/>
      <c r="AP502" s="146"/>
      <c r="AQ502" s="146"/>
      <c r="AR502" s="146"/>
      <c r="AS502" s="146"/>
    </row>
    <row r="503" spans="1:45" x14ac:dyDescent="0.25">
      <c r="A503" s="146"/>
      <c r="B503" s="299"/>
      <c r="C503" s="300"/>
      <c r="D503" s="300"/>
      <c r="E503" s="301"/>
      <c r="F503" s="146"/>
      <c r="G503" s="146"/>
      <c r="H503" s="146"/>
      <c r="I503" s="146"/>
      <c r="J503" s="146"/>
      <c r="K503" s="146"/>
      <c r="L503" s="146"/>
      <c r="M503" s="146"/>
      <c r="N503" s="146"/>
      <c r="O503" s="146"/>
      <c r="P503" s="288">
        <f t="shared" si="23"/>
        <v>0</v>
      </c>
      <c r="Q503" s="146"/>
      <c r="R503" s="146"/>
      <c r="S503" s="146"/>
      <c r="T503" s="146"/>
      <c r="U503" s="146"/>
      <c r="V503" s="146"/>
      <c r="W503" s="146"/>
      <c r="X503" s="146"/>
      <c r="Y503" s="273">
        <f t="shared" si="24"/>
        <v>0</v>
      </c>
      <c r="Z503" s="146"/>
      <c r="AA503" s="146"/>
      <c r="AB503" s="146"/>
      <c r="AC503" s="146"/>
      <c r="AD503" s="146"/>
      <c r="AE503" s="146"/>
      <c r="AF503" s="146"/>
      <c r="AG503" s="146"/>
      <c r="AH503" s="273">
        <f t="shared" si="25"/>
        <v>0</v>
      </c>
      <c r="AI503" s="146"/>
      <c r="AJ503" s="146"/>
      <c r="AK503" s="146"/>
      <c r="AL503" s="146"/>
      <c r="AM503" s="146"/>
      <c r="AN503" s="146"/>
      <c r="AO503" s="146"/>
      <c r="AP503" s="146"/>
      <c r="AQ503" s="146"/>
      <c r="AR503" s="146"/>
      <c r="AS503" s="146"/>
    </row>
    <row r="504" spans="1:45" x14ac:dyDescent="0.25">
      <c r="A504" s="146"/>
      <c r="B504" s="302"/>
      <c r="C504" s="292"/>
      <c r="D504" s="292"/>
      <c r="E504" s="303"/>
      <c r="F504" s="146"/>
      <c r="G504" s="146"/>
      <c r="H504" s="146"/>
      <c r="I504" s="146"/>
      <c r="J504" s="146"/>
      <c r="K504" s="146"/>
      <c r="L504" s="146"/>
      <c r="M504" s="146"/>
      <c r="N504" s="146"/>
      <c r="O504" s="146"/>
      <c r="P504" s="288">
        <f t="shared" si="23"/>
        <v>0</v>
      </c>
      <c r="Q504" s="146"/>
      <c r="R504" s="146"/>
      <c r="S504" s="146"/>
      <c r="T504" s="146"/>
      <c r="U504" s="146"/>
      <c r="V504" s="146"/>
      <c r="W504" s="146"/>
      <c r="X504" s="146"/>
      <c r="Y504" s="273">
        <f t="shared" si="24"/>
        <v>0</v>
      </c>
      <c r="Z504" s="146"/>
      <c r="AA504" s="146"/>
      <c r="AB504" s="146"/>
      <c r="AC504" s="146"/>
      <c r="AD504" s="146"/>
      <c r="AE504" s="146"/>
      <c r="AF504" s="146"/>
      <c r="AG504" s="146"/>
      <c r="AH504" s="273">
        <f t="shared" si="25"/>
        <v>0</v>
      </c>
      <c r="AI504" s="146"/>
      <c r="AJ504" s="146"/>
      <c r="AK504" s="146"/>
      <c r="AL504" s="146"/>
      <c r="AM504" s="146"/>
      <c r="AN504" s="146"/>
      <c r="AO504" s="146"/>
      <c r="AP504" s="146"/>
      <c r="AQ504" s="146"/>
      <c r="AR504" s="146"/>
      <c r="AS504" s="146"/>
    </row>
    <row r="505" spans="1:45" x14ac:dyDescent="0.25">
      <c r="A505" s="146"/>
      <c r="B505" s="146"/>
      <c r="C505" s="146"/>
      <c r="D505" s="146"/>
      <c r="E505" s="146"/>
      <c r="F505" s="146"/>
      <c r="G505" s="146"/>
      <c r="H505" s="146"/>
      <c r="I505" s="146"/>
      <c r="J505" s="146"/>
      <c r="K505" s="146"/>
      <c r="L505" s="146"/>
      <c r="M505" s="146"/>
      <c r="N505" s="146"/>
      <c r="O505" s="146"/>
      <c r="P505" s="288">
        <f t="shared" si="23"/>
        <v>0</v>
      </c>
      <c r="Q505" s="146"/>
      <c r="R505" s="146"/>
      <c r="S505" s="146"/>
      <c r="T505" s="146"/>
      <c r="U505" s="146"/>
      <c r="V505" s="146"/>
      <c r="W505" s="146"/>
      <c r="X505" s="146"/>
      <c r="Y505" s="273">
        <f t="shared" si="24"/>
        <v>0</v>
      </c>
      <c r="Z505" s="146"/>
      <c r="AA505" s="146"/>
      <c r="AB505" s="146"/>
      <c r="AC505" s="146"/>
      <c r="AD505" s="146"/>
      <c r="AE505" s="146"/>
      <c r="AF505" s="146"/>
      <c r="AG505" s="146"/>
      <c r="AH505" s="273">
        <f t="shared" si="25"/>
        <v>0</v>
      </c>
      <c r="AI505" s="146"/>
      <c r="AJ505" s="146"/>
      <c r="AK505" s="146"/>
      <c r="AL505" s="146"/>
      <c r="AM505" s="146"/>
      <c r="AN505" s="146"/>
      <c r="AO505" s="146"/>
      <c r="AP505" s="146"/>
      <c r="AQ505" s="146"/>
      <c r="AR505" s="146"/>
      <c r="AS505" s="146"/>
    </row>
    <row r="506" spans="1:45" x14ac:dyDescent="0.25">
      <c r="A506" s="146"/>
      <c r="B506" s="146"/>
      <c r="C506" s="146"/>
      <c r="D506" s="146"/>
      <c r="E506" s="146"/>
      <c r="F506" s="146"/>
      <c r="G506" s="146"/>
      <c r="H506" s="146"/>
      <c r="I506" s="146"/>
      <c r="J506" s="146"/>
      <c r="K506" s="146"/>
      <c r="L506" s="146"/>
      <c r="M506" s="146"/>
      <c r="N506" s="146"/>
      <c r="O506" s="146"/>
      <c r="P506" s="288">
        <f t="shared" si="23"/>
        <v>0</v>
      </c>
      <c r="Q506" s="146"/>
      <c r="R506" s="146"/>
      <c r="S506" s="146"/>
      <c r="T506" s="146"/>
      <c r="U506" s="146"/>
      <c r="V506" s="146"/>
      <c r="W506" s="146"/>
      <c r="X506" s="146"/>
      <c r="Y506" s="273">
        <f t="shared" si="24"/>
        <v>0</v>
      </c>
      <c r="Z506" s="146"/>
      <c r="AA506" s="146"/>
      <c r="AB506" s="146"/>
      <c r="AC506" s="146"/>
      <c r="AD506" s="146"/>
      <c r="AE506" s="146"/>
      <c r="AF506" s="146"/>
      <c r="AG506" s="146"/>
      <c r="AH506" s="273">
        <f t="shared" si="25"/>
        <v>0</v>
      </c>
      <c r="AI506" s="146"/>
      <c r="AJ506" s="146"/>
      <c r="AK506" s="146"/>
      <c r="AL506" s="146"/>
      <c r="AM506" s="146"/>
      <c r="AN506" s="146"/>
      <c r="AO506" s="146"/>
      <c r="AP506" s="146"/>
      <c r="AQ506" s="146"/>
      <c r="AR506" s="146"/>
      <c r="AS506" s="146"/>
    </row>
    <row r="507" spans="1:45" x14ac:dyDescent="0.25">
      <c r="A507" s="146"/>
      <c r="B507" s="146"/>
      <c r="C507" s="146"/>
      <c r="D507" s="146"/>
      <c r="E507" s="146"/>
      <c r="F507" s="146"/>
      <c r="G507" s="146"/>
      <c r="H507" s="146"/>
      <c r="I507" s="146"/>
      <c r="J507" s="146"/>
      <c r="K507" s="146"/>
      <c r="L507" s="146"/>
      <c r="M507" s="146"/>
      <c r="N507" s="146"/>
      <c r="O507" s="146"/>
      <c r="P507" s="288">
        <f t="shared" si="23"/>
        <v>0</v>
      </c>
      <c r="Q507" s="146"/>
      <c r="R507" s="146"/>
      <c r="S507" s="146"/>
      <c r="T507" s="146"/>
      <c r="U507" s="146"/>
      <c r="V507" s="146"/>
      <c r="W507" s="146"/>
      <c r="X507" s="146"/>
      <c r="Y507" s="273">
        <f t="shared" si="24"/>
        <v>0</v>
      </c>
      <c r="Z507" s="146"/>
      <c r="AA507" s="146"/>
      <c r="AB507" s="146"/>
      <c r="AC507" s="146"/>
      <c r="AD507" s="146"/>
      <c r="AE507" s="146"/>
      <c r="AF507" s="146"/>
      <c r="AG507" s="146"/>
      <c r="AH507" s="273">
        <f t="shared" si="25"/>
        <v>0</v>
      </c>
      <c r="AI507" s="146"/>
      <c r="AJ507" s="146"/>
      <c r="AK507" s="146"/>
      <c r="AL507" s="146"/>
      <c r="AM507" s="146"/>
      <c r="AN507" s="146"/>
      <c r="AO507" s="146"/>
      <c r="AP507" s="146"/>
      <c r="AQ507" s="146"/>
      <c r="AR507" s="146"/>
      <c r="AS507" s="146"/>
    </row>
    <row r="508" spans="1:45" x14ac:dyDescent="0.25">
      <c r="A508" s="146"/>
      <c r="B508" s="146"/>
      <c r="C508" s="146"/>
      <c r="D508" s="146"/>
      <c r="E508" s="146"/>
      <c r="F508" s="146"/>
      <c r="G508" s="146"/>
      <c r="H508" s="146"/>
      <c r="I508" s="146"/>
      <c r="J508" s="146"/>
      <c r="K508" s="146"/>
      <c r="L508" s="146"/>
      <c r="M508" s="146"/>
      <c r="N508" s="146"/>
      <c r="O508" s="146"/>
      <c r="P508" s="288">
        <f t="shared" si="23"/>
        <v>0</v>
      </c>
      <c r="Q508" s="146"/>
      <c r="R508" s="146"/>
      <c r="S508" s="146"/>
      <c r="T508" s="146"/>
      <c r="U508" s="146"/>
      <c r="V508" s="146"/>
      <c r="W508" s="146"/>
      <c r="X508" s="146"/>
      <c r="Y508" s="273">
        <f t="shared" si="24"/>
        <v>0</v>
      </c>
      <c r="Z508" s="146"/>
      <c r="AA508" s="146"/>
      <c r="AB508" s="146"/>
      <c r="AC508" s="146"/>
      <c r="AD508" s="146"/>
      <c r="AE508" s="146"/>
      <c r="AF508" s="146"/>
      <c r="AG508" s="146"/>
      <c r="AH508" s="273">
        <f t="shared" si="25"/>
        <v>0</v>
      </c>
      <c r="AI508" s="146"/>
      <c r="AJ508" s="146"/>
      <c r="AK508" s="146"/>
      <c r="AL508" s="146"/>
      <c r="AM508" s="146"/>
      <c r="AN508" s="146"/>
      <c r="AO508" s="146"/>
      <c r="AP508" s="146"/>
      <c r="AQ508" s="146"/>
      <c r="AR508" s="146"/>
      <c r="AS508" s="146"/>
    </row>
    <row r="509" spans="1:45" x14ac:dyDescent="0.25">
      <c r="A509" s="146"/>
      <c r="B509" s="146"/>
      <c r="C509" s="146"/>
      <c r="D509" s="146"/>
      <c r="E509" s="146"/>
      <c r="F509" s="146"/>
      <c r="G509" s="146"/>
      <c r="H509" s="146"/>
      <c r="I509" s="146"/>
      <c r="J509" s="146"/>
      <c r="K509" s="146"/>
      <c r="L509" s="146"/>
      <c r="M509" s="146"/>
      <c r="N509" s="146"/>
      <c r="O509" s="146"/>
      <c r="P509" s="288">
        <f t="shared" si="23"/>
        <v>0</v>
      </c>
      <c r="Q509" s="146"/>
      <c r="R509" s="146"/>
      <c r="S509" s="146"/>
      <c r="T509" s="146"/>
      <c r="U509" s="146"/>
      <c r="V509" s="146"/>
      <c r="W509" s="146"/>
      <c r="X509" s="146"/>
      <c r="Y509" s="273">
        <f t="shared" si="24"/>
        <v>0</v>
      </c>
      <c r="Z509" s="146"/>
      <c r="AA509" s="146"/>
      <c r="AB509" s="146"/>
      <c r="AC509" s="146"/>
      <c r="AD509" s="146"/>
      <c r="AE509" s="146"/>
      <c r="AF509" s="146"/>
      <c r="AG509" s="146"/>
      <c r="AH509" s="273">
        <f t="shared" si="25"/>
        <v>0</v>
      </c>
      <c r="AI509" s="146"/>
      <c r="AJ509" s="146"/>
      <c r="AK509" s="146"/>
      <c r="AL509" s="146"/>
      <c r="AM509" s="146"/>
      <c r="AN509" s="146"/>
      <c r="AO509" s="146"/>
      <c r="AP509" s="146"/>
      <c r="AQ509" s="146"/>
      <c r="AR509" s="146"/>
      <c r="AS509" s="146"/>
    </row>
    <row r="510" spans="1:45" x14ac:dyDescent="0.25">
      <c r="A510" s="146"/>
      <c r="B510" s="146"/>
      <c r="C510" s="146"/>
      <c r="D510" s="146"/>
      <c r="E510" s="146"/>
      <c r="F510" s="146"/>
      <c r="G510" s="146"/>
      <c r="H510" s="146"/>
      <c r="I510" s="146"/>
      <c r="J510" s="146"/>
      <c r="K510" s="146"/>
      <c r="L510" s="146"/>
      <c r="M510" s="146"/>
      <c r="N510" s="146"/>
      <c r="O510" s="146"/>
      <c r="P510" s="288">
        <f t="shared" si="23"/>
        <v>0</v>
      </c>
      <c r="Q510" s="146"/>
      <c r="R510" s="146"/>
      <c r="S510" s="146"/>
      <c r="T510" s="146"/>
      <c r="U510" s="146"/>
      <c r="V510" s="146"/>
      <c r="W510" s="146"/>
      <c r="X510" s="146"/>
      <c r="Y510" s="273">
        <f t="shared" si="24"/>
        <v>0</v>
      </c>
      <c r="Z510" s="146"/>
      <c r="AA510" s="146"/>
      <c r="AB510" s="146"/>
      <c r="AC510" s="146"/>
      <c r="AD510" s="146"/>
      <c r="AE510" s="146"/>
      <c r="AF510" s="146"/>
      <c r="AG510" s="146"/>
      <c r="AH510" s="273">
        <f t="shared" si="25"/>
        <v>0</v>
      </c>
      <c r="AI510" s="146"/>
      <c r="AJ510" s="146"/>
      <c r="AK510" s="146"/>
      <c r="AL510" s="146"/>
      <c r="AM510" s="146"/>
      <c r="AN510" s="146"/>
      <c r="AO510" s="146"/>
      <c r="AP510" s="146"/>
      <c r="AQ510" s="146"/>
      <c r="AR510" s="146"/>
      <c r="AS510" s="146"/>
    </row>
    <row r="511" spans="1:45" x14ac:dyDescent="0.25">
      <c r="A511" s="146"/>
      <c r="B511" s="146"/>
      <c r="C511" s="146"/>
      <c r="D511" s="146"/>
      <c r="E511" s="146"/>
      <c r="F511" s="146"/>
      <c r="G511" s="146"/>
      <c r="H511" s="146"/>
      <c r="I511" s="146"/>
      <c r="J511" s="146"/>
      <c r="K511" s="146"/>
      <c r="L511" s="146"/>
      <c r="M511" s="146"/>
      <c r="N511" s="146"/>
      <c r="O511" s="146"/>
      <c r="P511" s="288">
        <f t="shared" si="23"/>
        <v>0</v>
      </c>
      <c r="Q511" s="146"/>
      <c r="R511" s="146"/>
      <c r="S511" s="146"/>
      <c r="T511" s="146"/>
      <c r="U511" s="146"/>
      <c r="V511" s="146"/>
      <c r="W511" s="146"/>
      <c r="X511" s="146"/>
      <c r="Y511" s="273">
        <f t="shared" si="24"/>
        <v>0</v>
      </c>
      <c r="Z511" s="146"/>
      <c r="AA511" s="146"/>
      <c r="AB511" s="146"/>
      <c r="AC511" s="146"/>
      <c r="AD511" s="146"/>
      <c r="AE511" s="146"/>
      <c r="AF511" s="146"/>
      <c r="AG511" s="146"/>
      <c r="AH511" s="273">
        <f t="shared" si="25"/>
        <v>0</v>
      </c>
      <c r="AI511" s="146"/>
      <c r="AJ511" s="146"/>
      <c r="AK511" s="146"/>
      <c r="AL511" s="146"/>
      <c r="AM511" s="146"/>
      <c r="AN511" s="146"/>
      <c r="AO511" s="146"/>
      <c r="AP511" s="146"/>
      <c r="AQ511" s="146"/>
      <c r="AR511" s="146"/>
      <c r="AS511" s="146"/>
    </row>
    <row r="512" spans="1:45" x14ac:dyDescent="0.25">
      <c r="A512" s="146"/>
      <c r="B512" s="146"/>
      <c r="C512" s="146"/>
      <c r="D512" s="146"/>
      <c r="E512" s="146"/>
      <c r="F512" s="146"/>
      <c r="G512" s="146"/>
      <c r="H512" s="146"/>
      <c r="I512" s="146"/>
      <c r="J512" s="146"/>
      <c r="K512" s="146"/>
      <c r="L512" s="146"/>
      <c r="M512" s="146"/>
      <c r="N512" s="146"/>
      <c r="O512" s="146"/>
      <c r="P512" s="288">
        <f t="shared" si="23"/>
        <v>0</v>
      </c>
      <c r="Q512" s="146"/>
      <c r="R512" s="146"/>
      <c r="S512" s="146"/>
      <c r="T512" s="146"/>
      <c r="U512" s="146"/>
      <c r="V512" s="146"/>
      <c r="W512" s="146"/>
      <c r="X512" s="146"/>
      <c r="Y512" s="273">
        <f t="shared" si="24"/>
        <v>0</v>
      </c>
      <c r="Z512" s="146"/>
      <c r="AA512" s="146"/>
      <c r="AB512" s="146"/>
      <c r="AC512" s="146"/>
      <c r="AD512" s="146"/>
      <c r="AE512" s="146"/>
      <c r="AF512" s="146"/>
      <c r="AG512" s="146"/>
      <c r="AH512" s="273">
        <f t="shared" si="25"/>
        <v>0</v>
      </c>
      <c r="AI512" s="146"/>
      <c r="AJ512" s="146"/>
      <c r="AK512" s="146"/>
      <c r="AL512" s="146"/>
      <c r="AM512" s="146"/>
      <c r="AN512" s="146"/>
      <c r="AO512" s="146"/>
      <c r="AP512" s="146"/>
      <c r="AQ512" s="146"/>
      <c r="AR512" s="146"/>
      <c r="AS512" s="146"/>
    </row>
    <row r="513" spans="1:45" x14ac:dyDescent="0.25">
      <c r="A513" s="146"/>
      <c r="B513" s="146"/>
      <c r="C513" s="146"/>
      <c r="D513" s="146"/>
      <c r="E513" s="146"/>
      <c r="F513" s="146"/>
      <c r="G513" s="146"/>
      <c r="H513" s="146"/>
      <c r="I513" s="146"/>
      <c r="J513" s="146"/>
      <c r="K513" s="146"/>
      <c r="L513" s="146"/>
      <c r="M513" s="146"/>
      <c r="N513" s="146"/>
      <c r="O513" s="146"/>
      <c r="P513" s="288">
        <f t="shared" si="23"/>
        <v>0</v>
      </c>
      <c r="Q513" s="146"/>
      <c r="R513" s="146"/>
      <c r="S513" s="146"/>
      <c r="T513" s="146"/>
      <c r="U513" s="146"/>
      <c r="V513" s="146"/>
      <c r="W513" s="146"/>
      <c r="X513" s="146"/>
      <c r="Y513" s="273">
        <f t="shared" si="24"/>
        <v>0</v>
      </c>
      <c r="Z513" s="146"/>
      <c r="AA513" s="146"/>
      <c r="AB513" s="146"/>
      <c r="AC513" s="146"/>
      <c r="AD513" s="146"/>
      <c r="AE513" s="146"/>
      <c r="AF513" s="146"/>
      <c r="AG513" s="146"/>
      <c r="AH513" s="273">
        <f t="shared" si="25"/>
        <v>0</v>
      </c>
      <c r="AI513" s="146"/>
      <c r="AJ513" s="146"/>
      <c r="AK513" s="146"/>
      <c r="AL513" s="146"/>
      <c r="AM513" s="146"/>
      <c r="AN513" s="146"/>
      <c r="AO513" s="146"/>
      <c r="AP513" s="146"/>
      <c r="AQ513" s="146"/>
      <c r="AR513" s="146"/>
      <c r="AS513" s="146"/>
    </row>
    <row r="514" spans="1:45" x14ac:dyDescent="0.25">
      <c r="A514" s="146"/>
      <c r="B514" s="146"/>
      <c r="C514" s="146"/>
      <c r="D514" s="146"/>
      <c r="E514" s="146"/>
      <c r="F514" s="146"/>
      <c r="G514" s="146"/>
      <c r="H514" s="146"/>
      <c r="I514" s="146"/>
      <c r="J514" s="146"/>
      <c r="K514" s="146"/>
      <c r="L514" s="146"/>
      <c r="M514" s="146"/>
      <c r="N514" s="146"/>
      <c r="O514" s="146"/>
      <c r="P514" s="288">
        <f t="shared" si="23"/>
        <v>0</v>
      </c>
      <c r="Q514" s="146"/>
      <c r="R514" s="146"/>
      <c r="S514" s="146"/>
      <c r="T514" s="146"/>
      <c r="U514" s="146"/>
      <c r="V514" s="146"/>
      <c r="W514" s="146"/>
      <c r="X514" s="146"/>
      <c r="Y514" s="273">
        <f t="shared" si="24"/>
        <v>0</v>
      </c>
      <c r="Z514" s="146"/>
      <c r="AA514" s="146"/>
      <c r="AB514" s="146"/>
      <c r="AC514" s="146"/>
      <c r="AD514" s="146"/>
      <c r="AE514" s="146"/>
      <c r="AF514" s="146"/>
      <c r="AG514" s="146"/>
      <c r="AH514" s="273">
        <f t="shared" si="25"/>
        <v>0</v>
      </c>
      <c r="AI514" s="146"/>
      <c r="AJ514" s="146"/>
      <c r="AK514" s="146"/>
      <c r="AL514" s="146"/>
      <c r="AM514" s="146"/>
      <c r="AN514" s="146"/>
      <c r="AO514" s="146"/>
      <c r="AP514" s="146"/>
      <c r="AQ514" s="146"/>
      <c r="AR514" s="146"/>
      <c r="AS514" s="146"/>
    </row>
    <row r="515" spans="1:45" x14ac:dyDescent="0.25">
      <c r="A515" s="146"/>
      <c r="B515" s="146"/>
      <c r="C515" s="146"/>
      <c r="D515" s="146"/>
      <c r="E515" s="146"/>
      <c r="F515" s="146"/>
      <c r="G515" s="146"/>
      <c r="H515" s="146"/>
      <c r="I515" s="146"/>
      <c r="J515" s="146"/>
      <c r="K515" s="146"/>
      <c r="L515" s="146"/>
      <c r="M515" s="146"/>
      <c r="N515" s="146"/>
      <c r="O515" s="146"/>
      <c r="P515" s="288">
        <f t="shared" si="23"/>
        <v>0</v>
      </c>
      <c r="Q515" s="146"/>
      <c r="R515" s="146"/>
      <c r="S515" s="146"/>
      <c r="T515" s="146"/>
      <c r="U515" s="146"/>
      <c r="V515" s="146"/>
      <c r="W515" s="146"/>
      <c r="X515" s="146"/>
      <c r="Y515" s="273">
        <f t="shared" si="24"/>
        <v>0</v>
      </c>
      <c r="Z515" s="146"/>
      <c r="AA515" s="146"/>
      <c r="AB515" s="146"/>
      <c r="AC515" s="146"/>
      <c r="AD515" s="146"/>
      <c r="AE515" s="146"/>
      <c r="AF515" s="146"/>
      <c r="AG515" s="146"/>
      <c r="AH515" s="273">
        <f t="shared" si="25"/>
        <v>0</v>
      </c>
      <c r="AI515" s="146"/>
      <c r="AJ515" s="146"/>
      <c r="AK515" s="146"/>
      <c r="AL515" s="146"/>
      <c r="AM515" s="146"/>
      <c r="AN515" s="146"/>
      <c r="AO515" s="146"/>
      <c r="AP515" s="146"/>
      <c r="AQ515" s="146"/>
      <c r="AR515" s="146"/>
      <c r="AS515" s="146"/>
    </row>
    <row r="516" spans="1:45" x14ac:dyDescent="0.25">
      <c r="A516" s="146"/>
      <c r="B516" s="146"/>
      <c r="C516" s="146"/>
      <c r="D516" s="146"/>
      <c r="E516" s="146"/>
      <c r="F516" s="146"/>
      <c r="G516" s="146"/>
      <c r="H516" s="146"/>
      <c r="I516" s="146"/>
      <c r="J516" s="146"/>
      <c r="K516" s="146"/>
      <c r="L516" s="146"/>
      <c r="M516" s="146"/>
      <c r="N516" s="146"/>
      <c r="O516" s="146"/>
      <c r="P516" s="288">
        <f t="shared" si="23"/>
        <v>0</v>
      </c>
      <c r="Q516" s="146"/>
      <c r="R516" s="146"/>
      <c r="S516" s="146"/>
      <c r="T516" s="146"/>
      <c r="U516" s="146"/>
      <c r="V516" s="146"/>
      <c r="W516" s="146"/>
      <c r="X516" s="146"/>
      <c r="Y516" s="273">
        <f t="shared" si="24"/>
        <v>0</v>
      </c>
      <c r="Z516" s="146"/>
      <c r="AA516" s="146"/>
      <c r="AB516" s="146"/>
      <c r="AC516" s="146"/>
      <c r="AD516" s="146"/>
      <c r="AE516" s="146"/>
      <c r="AF516" s="146"/>
      <c r="AG516" s="146"/>
      <c r="AH516" s="273">
        <f t="shared" si="25"/>
        <v>0</v>
      </c>
      <c r="AI516" s="146"/>
      <c r="AJ516" s="146"/>
      <c r="AK516" s="146"/>
      <c r="AL516" s="146"/>
      <c r="AM516" s="146"/>
      <c r="AN516" s="146"/>
      <c r="AO516" s="146"/>
      <c r="AP516" s="146"/>
      <c r="AQ516" s="146"/>
      <c r="AR516" s="146"/>
      <c r="AS516" s="146"/>
    </row>
    <row r="517" spans="1:45" x14ac:dyDescent="0.25">
      <c r="A517" s="146"/>
      <c r="B517" s="146"/>
      <c r="C517" s="146"/>
      <c r="D517" s="146"/>
      <c r="E517" s="146"/>
      <c r="F517" s="146"/>
      <c r="G517" s="146"/>
      <c r="H517" s="146"/>
      <c r="I517" s="146"/>
      <c r="J517" s="146"/>
      <c r="K517" s="146"/>
      <c r="L517" s="146"/>
      <c r="M517" s="146"/>
      <c r="N517" s="146"/>
      <c r="O517" s="146"/>
      <c r="P517" s="288">
        <f t="shared" si="23"/>
        <v>0</v>
      </c>
      <c r="Q517" s="146"/>
      <c r="R517" s="146"/>
      <c r="S517" s="146"/>
      <c r="T517" s="146"/>
      <c r="U517" s="146"/>
      <c r="V517" s="146"/>
      <c r="W517" s="146"/>
      <c r="X517" s="146"/>
      <c r="Y517" s="273">
        <f t="shared" si="24"/>
        <v>0</v>
      </c>
      <c r="Z517" s="146"/>
      <c r="AA517" s="146"/>
      <c r="AB517" s="146"/>
      <c r="AC517" s="146"/>
      <c r="AD517" s="146"/>
      <c r="AE517" s="146"/>
      <c r="AF517" s="146"/>
      <c r="AG517" s="146"/>
      <c r="AH517" s="273">
        <f t="shared" si="25"/>
        <v>0</v>
      </c>
      <c r="AI517" s="146"/>
      <c r="AJ517" s="146"/>
      <c r="AK517" s="146"/>
      <c r="AL517" s="146"/>
      <c r="AM517" s="146"/>
      <c r="AN517" s="146"/>
      <c r="AO517" s="146"/>
      <c r="AP517" s="146"/>
      <c r="AQ517" s="146"/>
      <c r="AR517" s="146"/>
      <c r="AS517" s="146"/>
    </row>
    <row r="518" spans="1:45" x14ac:dyDescent="0.25">
      <c r="A518" s="146"/>
      <c r="B518" s="146"/>
      <c r="C518" s="146"/>
      <c r="D518" s="146"/>
      <c r="E518" s="146"/>
      <c r="F518" s="146"/>
      <c r="G518" s="146"/>
      <c r="H518" s="146"/>
      <c r="I518" s="146"/>
      <c r="J518" s="146"/>
      <c r="K518" s="146"/>
      <c r="L518" s="146"/>
      <c r="M518" s="146"/>
      <c r="N518" s="146"/>
      <c r="O518" s="146"/>
      <c r="P518" s="288">
        <f t="shared" si="23"/>
        <v>0</v>
      </c>
      <c r="Q518" s="146"/>
      <c r="R518" s="146"/>
      <c r="S518" s="146"/>
      <c r="T518" s="146"/>
      <c r="U518" s="146"/>
      <c r="V518" s="146"/>
      <c r="W518" s="146"/>
      <c r="X518" s="146"/>
      <c r="Y518" s="273">
        <f t="shared" si="24"/>
        <v>0</v>
      </c>
      <c r="Z518" s="146"/>
      <c r="AA518" s="146"/>
      <c r="AB518" s="146"/>
      <c r="AC518" s="146"/>
      <c r="AD518" s="146"/>
      <c r="AE518" s="146"/>
      <c r="AF518" s="146"/>
      <c r="AG518" s="146"/>
      <c r="AH518" s="273">
        <f t="shared" si="25"/>
        <v>0</v>
      </c>
      <c r="AI518" s="146"/>
      <c r="AJ518" s="146"/>
      <c r="AK518" s="146"/>
      <c r="AL518" s="146"/>
      <c r="AM518" s="146"/>
      <c r="AN518" s="146"/>
      <c r="AO518" s="146"/>
      <c r="AP518" s="146"/>
      <c r="AQ518" s="146"/>
      <c r="AR518" s="146"/>
      <c r="AS518" s="146"/>
    </row>
    <row r="519" spans="1:45" x14ac:dyDescent="0.25">
      <c r="A519" s="146"/>
      <c r="B519" s="146"/>
      <c r="C519" s="146"/>
      <c r="D519" s="146"/>
      <c r="E519" s="146"/>
      <c r="F519" s="146"/>
      <c r="G519" s="146"/>
      <c r="H519" s="146"/>
      <c r="I519" s="146"/>
      <c r="J519" s="146"/>
      <c r="K519" s="146"/>
      <c r="L519" s="146"/>
      <c r="M519" s="146"/>
      <c r="N519" s="146"/>
      <c r="O519" s="146"/>
      <c r="P519" s="288">
        <f t="shared" si="23"/>
        <v>0</v>
      </c>
      <c r="Q519" s="146"/>
      <c r="R519" s="146"/>
      <c r="S519" s="146"/>
      <c r="T519" s="146"/>
      <c r="U519" s="146"/>
      <c r="V519" s="146"/>
      <c r="W519" s="146"/>
      <c r="X519" s="146"/>
      <c r="Y519" s="273">
        <f t="shared" si="24"/>
        <v>0</v>
      </c>
      <c r="Z519" s="146"/>
      <c r="AA519" s="146"/>
      <c r="AB519" s="146"/>
      <c r="AC519" s="146"/>
      <c r="AD519" s="146"/>
      <c r="AE519" s="146"/>
      <c r="AF519" s="146"/>
      <c r="AG519" s="146"/>
      <c r="AH519" s="273">
        <f t="shared" si="25"/>
        <v>0</v>
      </c>
      <c r="AI519" s="146"/>
      <c r="AJ519" s="146"/>
      <c r="AK519" s="146"/>
      <c r="AL519" s="146"/>
      <c r="AM519" s="146"/>
      <c r="AN519" s="146"/>
      <c r="AO519" s="146"/>
      <c r="AP519" s="146"/>
      <c r="AQ519" s="146"/>
      <c r="AR519" s="146"/>
      <c r="AS519" s="146"/>
    </row>
    <row r="520" spans="1:45" x14ac:dyDescent="0.25">
      <c r="A520" s="146"/>
      <c r="B520" s="146"/>
      <c r="C520" s="146"/>
      <c r="D520" s="146"/>
      <c r="E520" s="146"/>
      <c r="F520" s="146"/>
      <c r="G520" s="146"/>
      <c r="H520" s="146"/>
      <c r="I520" s="146"/>
      <c r="J520" s="146"/>
      <c r="K520" s="146"/>
      <c r="L520" s="146"/>
      <c r="M520" s="146"/>
      <c r="N520" s="146"/>
      <c r="O520" s="146"/>
      <c r="P520" s="288">
        <f t="shared" si="23"/>
        <v>0</v>
      </c>
      <c r="Q520" s="146"/>
      <c r="R520" s="146"/>
      <c r="S520" s="146"/>
      <c r="T520" s="146"/>
      <c r="U520" s="146"/>
      <c r="V520" s="146"/>
      <c r="W520" s="146"/>
      <c r="X520" s="146"/>
      <c r="Y520" s="273">
        <f t="shared" si="24"/>
        <v>0</v>
      </c>
      <c r="Z520" s="146"/>
      <c r="AA520" s="146"/>
      <c r="AB520" s="146"/>
      <c r="AC520" s="146"/>
      <c r="AD520" s="146"/>
      <c r="AE520" s="146"/>
      <c r="AF520" s="146"/>
      <c r="AG520" s="146"/>
      <c r="AH520" s="273">
        <f t="shared" si="25"/>
        <v>0</v>
      </c>
      <c r="AI520" s="146"/>
      <c r="AJ520" s="146"/>
      <c r="AK520" s="146"/>
      <c r="AL520" s="146"/>
      <c r="AM520" s="146"/>
      <c r="AN520" s="146"/>
      <c r="AO520" s="146"/>
      <c r="AP520" s="146"/>
      <c r="AQ520" s="146"/>
      <c r="AR520" s="146"/>
      <c r="AS520" s="146"/>
    </row>
    <row r="521" spans="1:45" x14ac:dyDescent="0.25">
      <c r="A521" s="146"/>
      <c r="B521" s="146"/>
      <c r="C521" s="146"/>
      <c r="D521" s="146"/>
      <c r="E521" s="146"/>
      <c r="F521" s="146"/>
      <c r="G521" s="146"/>
      <c r="H521" s="146"/>
      <c r="I521" s="146"/>
      <c r="J521" s="146"/>
      <c r="K521" s="146"/>
      <c r="L521" s="146"/>
      <c r="M521" s="146"/>
      <c r="N521" s="146"/>
      <c r="O521" s="146"/>
      <c r="P521" s="288">
        <f t="shared" si="23"/>
        <v>0</v>
      </c>
      <c r="Q521" s="146"/>
      <c r="R521" s="146"/>
      <c r="S521" s="146"/>
      <c r="T521" s="146"/>
      <c r="U521" s="146"/>
      <c r="V521" s="146"/>
      <c r="W521" s="146"/>
      <c r="X521" s="146"/>
      <c r="Y521" s="273">
        <f t="shared" si="24"/>
        <v>0</v>
      </c>
      <c r="Z521" s="146"/>
      <c r="AA521" s="146"/>
      <c r="AB521" s="146"/>
      <c r="AC521" s="146"/>
      <c r="AD521" s="146"/>
      <c r="AE521" s="146"/>
      <c r="AF521" s="146"/>
      <c r="AG521" s="146"/>
      <c r="AH521" s="273">
        <f t="shared" si="25"/>
        <v>0</v>
      </c>
      <c r="AI521" s="146"/>
      <c r="AJ521" s="146"/>
      <c r="AK521" s="146"/>
      <c r="AL521" s="146"/>
      <c r="AM521" s="146"/>
      <c r="AN521" s="146"/>
      <c r="AO521" s="146"/>
      <c r="AP521" s="146"/>
      <c r="AQ521" s="146"/>
      <c r="AR521" s="146"/>
      <c r="AS521" s="146"/>
    </row>
    <row r="522" spans="1:45" x14ac:dyDescent="0.25">
      <c r="A522" s="146"/>
      <c r="B522" s="146"/>
      <c r="C522" s="146"/>
      <c r="D522" s="146"/>
      <c r="E522" s="146"/>
      <c r="F522" s="146"/>
      <c r="G522" s="146"/>
      <c r="H522" s="146"/>
      <c r="I522" s="146"/>
      <c r="J522" s="146"/>
      <c r="K522" s="146"/>
      <c r="L522" s="146"/>
      <c r="M522" s="146"/>
      <c r="N522" s="146"/>
      <c r="O522" s="146"/>
      <c r="P522" s="288">
        <f t="shared" si="23"/>
        <v>0</v>
      </c>
      <c r="Q522" s="146"/>
      <c r="R522" s="146"/>
      <c r="S522" s="146"/>
      <c r="T522" s="146"/>
      <c r="U522" s="146"/>
      <c r="V522" s="146"/>
      <c r="W522" s="146"/>
      <c r="X522" s="146"/>
      <c r="Y522" s="273">
        <f t="shared" si="24"/>
        <v>0</v>
      </c>
      <c r="Z522" s="146"/>
      <c r="AA522" s="146"/>
      <c r="AB522" s="146"/>
      <c r="AC522" s="146"/>
      <c r="AD522" s="146"/>
      <c r="AE522" s="146"/>
      <c r="AF522" s="146"/>
      <c r="AG522" s="146"/>
      <c r="AH522" s="273">
        <f t="shared" si="25"/>
        <v>0</v>
      </c>
      <c r="AI522" s="146"/>
      <c r="AJ522" s="146"/>
      <c r="AK522" s="146"/>
      <c r="AL522" s="146"/>
      <c r="AM522" s="146"/>
      <c r="AN522" s="146"/>
      <c r="AO522" s="146"/>
      <c r="AP522" s="146"/>
      <c r="AQ522" s="146"/>
      <c r="AR522" s="146"/>
      <c r="AS522" s="146"/>
    </row>
    <row r="523" spans="1:45" x14ac:dyDescent="0.25">
      <c r="A523" s="146"/>
      <c r="B523" s="146"/>
      <c r="C523" s="146"/>
      <c r="D523" s="146"/>
      <c r="E523" s="146"/>
      <c r="F523" s="146"/>
      <c r="G523" s="146"/>
      <c r="H523" s="146"/>
      <c r="I523" s="146"/>
      <c r="J523" s="146"/>
      <c r="K523" s="146"/>
      <c r="L523" s="146"/>
      <c r="M523" s="146"/>
      <c r="N523" s="146"/>
      <c r="O523" s="146"/>
      <c r="P523" s="288">
        <f t="shared" si="23"/>
        <v>0</v>
      </c>
      <c r="Q523" s="146"/>
      <c r="R523" s="146"/>
      <c r="S523" s="146"/>
      <c r="T523" s="146"/>
      <c r="U523" s="146"/>
      <c r="V523" s="146"/>
      <c r="W523" s="146"/>
      <c r="X523" s="146"/>
      <c r="Y523" s="273">
        <f t="shared" si="24"/>
        <v>0</v>
      </c>
      <c r="Z523" s="146"/>
      <c r="AA523" s="146"/>
      <c r="AB523" s="146"/>
      <c r="AC523" s="146"/>
      <c r="AD523" s="146"/>
      <c r="AE523" s="146"/>
      <c r="AF523" s="146"/>
      <c r="AG523" s="146"/>
      <c r="AH523" s="273">
        <f t="shared" si="25"/>
        <v>0</v>
      </c>
      <c r="AI523" s="146"/>
      <c r="AJ523" s="146"/>
      <c r="AK523" s="146"/>
      <c r="AL523" s="146"/>
      <c r="AM523" s="146"/>
      <c r="AN523" s="146"/>
      <c r="AO523" s="146"/>
      <c r="AP523" s="146"/>
      <c r="AQ523" s="146"/>
      <c r="AR523" s="146"/>
      <c r="AS523" s="146"/>
    </row>
    <row r="524" spans="1:45" x14ac:dyDescent="0.25">
      <c r="A524" s="146"/>
      <c r="B524" s="146"/>
      <c r="C524" s="146"/>
      <c r="D524" s="146"/>
      <c r="E524" s="146"/>
      <c r="F524" s="146"/>
      <c r="G524" s="146"/>
      <c r="H524" s="146"/>
      <c r="I524" s="146"/>
      <c r="J524" s="146"/>
      <c r="K524" s="146"/>
      <c r="L524" s="146"/>
      <c r="M524" s="146"/>
      <c r="N524" s="146"/>
      <c r="O524" s="146"/>
      <c r="P524" s="288">
        <f t="shared" si="23"/>
        <v>0</v>
      </c>
      <c r="Q524" s="146"/>
      <c r="R524" s="146"/>
      <c r="S524" s="146"/>
      <c r="T524" s="146"/>
      <c r="U524" s="146"/>
      <c r="V524" s="146"/>
      <c r="W524" s="146"/>
      <c r="X524" s="146"/>
      <c r="Y524" s="273">
        <f t="shared" si="24"/>
        <v>0</v>
      </c>
      <c r="Z524" s="146"/>
      <c r="AA524" s="146"/>
      <c r="AB524" s="146"/>
      <c r="AC524" s="146"/>
      <c r="AD524" s="146"/>
      <c r="AE524" s="146"/>
      <c r="AF524" s="146"/>
      <c r="AG524" s="146"/>
      <c r="AH524" s="273">
        <f t="shared" si="25"/>
        <v>0</v>
      </c>
      <c r="AI524" s="146"/>
      <c r="AJ524" s="146"/>
      <c r="AK524" s="146"/>
      <c r="AL524" s="146"/>
      <c r="AM524" s="146"/>
      <c r="AN524" s="146"/>
      <c r="AO524" s="146"/>
      <c r="AP524" s="146"/>
      <c r="AQ524" s="146"/>
      <c r="AR524" s="146"/>
      <c r="AS524" s="146"/>
    </row>
    <row r="525" spans="1:45" x14ac:dyDescent="0.25">
      <c r="A525" s="146"/>
      <c r="B525" s="146"/>
      <c r="C525" s="146"/>
      <c r="D525" s="146"/>
      <c r="E525" s="146"/>
      <c r="F525" s="146"/>
      <c r="G525" s="146"/>
      <c r="H525" s="146"/>
      <c r="I525" s="146"/>
      <c r="J525" s="146"/>
      <c r="K525" s="146"/>
      <c r="L525" s="146"/>
      <c r="M525" s="146"/>
      <c r="N525" s="146"/>
      <c r="O525" s="146"/>
      <c r="P525" s="288">
        <f t="shared" ref="P525:P588" si="26">SUM(H525:N525)</f>
        <v>0</v>
      </c>
      <c r="Q525" s="146"/>
      <c r="R525" s="146"/>
      <c r="S525" s="146"/>
      <c r="T525" s="146"/>
      <c r="U525" s="146"/>
      <c r="V525" s="146"/>
      <c r="W525" s="146"/>
      <c r="X525" s="146"/>
      <c r="Y525" s="273">
        <f t="shared" ref="Y525:Y588" si="27">SUM(Q525:W525)</f>
        <v>0</v>
      </c>
      <c r="Z525" s="146"/>
      <c r="AA525" s="146"/>
      <c r="AB525" s="146"/>
      <c r="AC525" s="146"/>
      <c r="AD525" s="146"/>
      <c r="AE525" s="146"/>
      <c r="AF525" s="146"/>
      <c r="AG525" s="146"/>
      <c r="AH525" s="273">
        <f t="shared" si="25"/>
        <v>0</v>
      </c>
      <c r="AI525" s="146"/>
      <c r="AJ525" s="146"/>
      <c r="AK525" s="146"/>
      <c r="AL525" s="146"/>
      <c r="AM525" s="146"/>
      <c r="AN525" s="146"/>
      <c r="AO525" s="146"/>
      <c r="AP525" s="146"/>
      <c r="AQ525" s="146"/>
      <c r="AR525" s="146"/>
      <c r="AS525" s="146"/>
    </row>
    <row r="526" spans="1:45" x14ac:dyDescent="0.25">
      <c r="A526" s="146"/>
      <c r="B526" s="146"/>
      <c r="C526" s="146"/>
      <c r="D526" s="146"/>
      <c r="E526" s="146"/>
      <c r="F526" s="146"/>
      <c r="G526" s="146"/>
      <c r="H526" s="146"/>
      <c r="I526" s="146"/>
      <c r="J526" s="146"/>
      <c r="K526" s="146"/>
      <c r="L526" s="146"/>
      <c r="M526" s="146"/>
      <c r="N526" s="146"/>
      <c r="O526" s="146"/>
      <c r="P526" s="288">
        <f t="shared" si="26"/>
        <v>0</v>
      </c>
      <c r="Q526" s="146"/>
      <c r="R526" s="146"/>
      <c r="S526" s="146"/>
      <c r="T526" s="146"/>
      <c r="U526" s="146"/>
      <c r="V526" s="146"/>
      <c r="W526" s="146"/>
      <c r="X526" s="146"/>
      <c r="Y526" s="273">
        <f t="shared" si="27"/>
        <v>0</v>
      </c>
      <c r="Z526" s="146"/>
      <c r="AA526" s="146"/>
      <c r="AB526" s="146"/>
      <c r="AC526" s="146"/>
      <c r="AD526" s="146"/>
      <c r="AE526" s="146"/>
      <c r="AF526" s="146"/>
      <c r="AG526" s="146"/>
      <c r="AH526" s="273">
        <f t="shared" si="25"/>
        <v>0</v>
      </c>
      <c r="AI526" s="146"/>
      <c r="AJ526" s="146"/>
      <c r="AK526" s="146"/>
      <c r="AL526" s="146"/>
      <c r="AM526" s="146"/>
      <c r="AN526" s="146"/>
      <c r="AO526" s="146"/>
      <c r="AP526" s="146"/>
      <c r="AQ526" s="146"/>
      <c r="AR526" s="146"/>
      <c r="AS526" s="146"/>
    </row>
    <row r="527" spans="1:45" x14ac:dyDescent="0.25">
      <c r="A527" s="146"/>
      <c r="B527" s="146"/>
      <c r="C527" s="146"/>
      <c r="D527" s="146"/>
      <c r="E527" s="146"/>
      <c r="F527" s="146"/>
      <c r="G527" s="146"/>
      <c r="H527" s="146"/>
      <c r="I527" s="146"/>
      <c r="J527" s="146"/>
      <c r="K527" s="146"/>
      <c r="L527" s="146"/>
      <c r="M527" s="146"/>
      <c r="N527" s="146"/>
      <c r="O527" s="146"/>
      <c r="P527" s="288">
        <f t="shared" si="26"/>
        <v>0</v>
      </c>
      <c r="Q527" s="146"/>
      <c r="R527" s="146"/>
      <c r="S527" s="146"/>
      <c r="T527" s="146"/>
      <c r="U527" s="146"/>
      <c r="V527" s="146"/>
      <c r="W527" s="146"/>
      <c r="X527" s="146"/>
      <c r="Y527" s="273">
        <f t="shared" si="27"/>
        <v>0</v>
      </c>
      <c r="Z527" s="146"/>
      <c r="AA527" s="146"/>
      <c r="AB527" s="146"/>
      <c r="AC527" s="146"/>
      <c r="AD527" s="146"/>
      <c r="AE527" s="146"/>
      <c r="AF527" s="146"/>
      <c r="AG527" s="146"/>
      <c r="AH527" s="273">
        <f t="shared" si="25"/>
        <v>0</v>
      </c>
      <c r="AI527" s="146"/>
      <c r="AJ527" s="146"/>
      <c r="AK527" s="146"/>
      <c r="AL527" s="146"/>
      <c r="AM527" s="146"/>
      <c r="AN527" s="146"/>
      <c r="AO527" s="146"/>
      <c r="AP527" s="146"/>
      <c r="AQ527" s="146"/>
      <c r="AR527" s="146"/>
      <c r="AS527" s="146"/>
    </row>
    <row r="528" spans="1:45" x14ac:dyDescent="0.25">
      <c r="A528" s="146"/>
      <c r="B528" s="146"/>
      <c r="C528" s="146"/>
      <c r="D528" s="146"/>
      <c r="E528" s="146"/>
      <c r="F528" s="146"/>
      <c r="G528" s="146"/>
      <c r="H528" s="146"/>
      <c r="I528" s="146"/>
      <c r="J528" s="146"/>
      <c r="K528" s="146"/>
      <c r="L528" s="146"/>
      <c r="M528" s="146"/>
      <c r="N528" s="146"/>
      <c r="O528" s="146"/>
      <c r="P528" s="288">
        <f t="shared" si="26"/>
        <v>0</v>
      </c>
      <c r="Q528" s="146"/>
      <c r="R528" s="146"/>
      <c r="S528" s="146"/>
      <c r="T528" s="146"/>
      <c r="U528" s="146"/>
      <c r="V528" s="146"/>
      <c r="W528" s="146"/>
      <c r="X528" s="146"/>
      <c r="Y528" s="273">
        <f t="shared" si="27"/>
        <v>0</v>
      </c>
      <c r="Z528" s="146"/>
      <c r="AA528" s="146"/>
      <c r="AB528" s="146"/>
      <c r="AC528" s="146"/>
      <c r="AD528" s="146"/>
      <c r="AE528" s="146"/>
      <c r="AF528" s="146"/>
      <c r="AG528" s="146"/>
      <c r="AH528" s="273">
        <f t="shared" si="25"/>
        <v>0</v>
      </c>
      <c r="AI528" s="146"/>
      <c r="AJ528" s="146"/>
      <c r="AK528" s="146"/>
      <c r="AL528" s="146"/>
      <c r="AM528" s="146"/>
      <c r="AN528" s="146"/>
      <c r="AO528" s="146"/>
      <c r="AP528" s="146"/>
      <c r="AQ528" s="146"/>
      <c r="AR528" s="146"/>
      <c r="AS528" s="146"/>
    </row>
    <row r="529" spans="1:45" x14ac:dyDescent="0.25">
      <c r="A529" s="146"/>
      <c r="B529" s="146"/>
      <c r="C529" s="146"/>
      <c r="D529" s="146"/>
      <c r="E529" s="146"/>
      <c r="F529" s="146"/>
      <c r="G529" s="146"/>
      <c r="H529" s="146"/>
      <c r="I529" s="146"/>
      <c r="J529" s="146"/>
      <c r="K529" s="146"/>
      <c r="L529" s="146"/>
      <c r="M529" s="146"/>
      <c r="N529" s="146"/>
      <c r="O529" s="146"/>
      <c r="P529" s="288">
        <f t="shared" si="26"/>
        <v>0</v>
      </c>
      <c r="Q529" s="146"/>
      <c r="R529" s="146"/>
      <c r="S529" s="146"/>
      <c r="T529" s="146"/>
      <c r="U529" s="146"/>
      <c r="V529" s="146"/>
      <c r="W529" s="146"/>
      <c r="X529" s="146"/>
      <c r="Y529" s="273">
        <f t="shared" si="27"/>
        <v>0</v>
      </c>
      <c r="Z529" s="146"/>
      <c r="AA529" s="146"/>
      <c r="AB529" s="146"/>
      <c r="AC529" s="146"/>
      <c r="AD529" s="146"/>
      <c r="AE529" s="146"/>
      <c r="AF529" s="146"/>
      <c r="AG529" s="146"/>
      <c r="AH529" s="273">
        <f t="shared" si="25"/>
        <v>0</v>
      </c>
      <c r="AI529" s="146"/>
      <c r="AJ529" s="146"/>
      <c r="AK529" s="146"/>
      <c r="AL529" s="146"/>
      <c r="AM529" s="146"/>
      <c r="AN529" s="146"/>
      <c r="AO529" s="146"/>
      <c r="AP529" s="146"/>
      <c r="AQ529" s="146"/>
      <c r="AR529" s="146"/>
      <c r="AS529" s="146"/>
    </row>
    <row r="530" spans="1:45" x14ac:dyDescent="0.25">
      <c r="A530" s="146"/>
      <c r="B530" s="146"/>
      <c r="C530" s="146"/>
      <c r="D530" s="146"/>
      <c r="E530" s="146"/>
      <c r="F530" s="146"/>
      <c r="G530" s="146"/>
      <c r="H530" s="146"/>
      <c r="I530" s="146"/>
      <c r="J530" s="146"/>
      <c r="K530" s="146"/>
      <c r="L530" s="146"/>
      <c r="M530" s="146"/>
      <c r="N530" s="146"/>
      <c r="O530" s="146"/>
      <c r="P530" s="288">
        <f t="shared" si="26"/>
        <v>0</v>
      </c>
      <c r="Q530" s="146"/>
      <c r="R530" s="146"/>
      <c r="S530" s="146"/>
      <c r="T530" s="146"/>
      <c r="U530" s="146"/>
      <c r="V530" s="146"/>
      <c r="W530" s="146"/>
      <c r="X530" s="146"/>
      <c r="Y530" s="273">
        <f t="shared" si="27"/>
        <v>0</v>
      </c>
      <c r="Z530" s="146"/>
      <c r="AA530" s="146"/>
      <c r="AB530" s="146"/>
      <c r="AC530" s="146"/>
      <c r="AD530" s="146"/>
      <c r="AE530" s="146"/>
      <c r="AF530" s="146"/>
      <c r="AG530" s="146"/>
      <c r="AH530" s="273">
        <f t="shared" si="25"/>
        <v>0</v>
      </c>
      <c r="AI530" s="146"/>
      <c r="AJ530" s="146"/>
      <c r="AK530" s="146"/>
      <c r="AL530" s="146"/>
      <c r="AM530" s="146"/>
      <c r="AN530" s="146"/>
      <c r="AO530" s="146"/>
      <c r="AP530" s="146"/>
      <c r="AQ530" s="146"/>
      <c r="AR530" s="146"/>
      <c r="AS530" s="146"/>
    </row>
    <row r="531" spans="1:45" x14ac:dyDescent="0.25">
      <c r="A531" s="146"/>
      <c r="B531" s="146"/>
      <c r="C531" s="146"/>
      <c r="D531" s="146"/>
      <c r="E531" s="146"/>
      <c r="F531" s="146"/>
      <c r="G531" s="146"/>
      <c r="H531" s="146"/>
      <c r="I531" s="146"/>
      <c r="J531" s="146"/>
      <c r="K531" s="146"/>
      <c r="L531" s="146"/>
      <c r="M531" s="146"/>
      <c r="N531" s="146"/>
      <c r="O531" s="146"/>
      <c r="P531" s="288">
        <f t="shared" si="26"/>
        <v>0</v>
      </c>
      <c r="Q531" s="146"/>
      <c r="R531" s="146"/>
      <c r="S531" s="146"/>
      <c r="T531" s="146"/>
      <c r="U531" s="146"/>
      <c r="V531" s="146"/>
      <c r="W531" s="146"/>
      <c r="X531" s="146"/>
      <c r="Y531" s="273">
        <f t="shared" si="27"/>
        <v>0</v>
      </c>
      <c r="Z531" s="146"/>
      <c r="AA531" s="146"/>
      <c r="AB531" s="146"/>
      <c r="AC531" s="146"/>
      <c r="AD531" s="146"/>
      <c r="AE531" s="146"/>
      <c r="AF531" s="146"/>
      <c r="AG531" s="146"/>
      <c r="AH531" s="273">
        <f t="shared" si="25"/>
        <v>0</v>
      </c>
      <c r="AI531" s="146"/>
      <c r="AJ531" s="146"/>
      <c r="AK531" s="146"/>
      <c r="AL531" s="146"/>
      <c r="AM531" s="146"/>
      <c r="AN531" s="146"/>
      <c r="AO531" s="146"/>
      <c r="AP531" s="146"/>
      <c r="AQ531" s="146"/>
      <c r="AR531" s="146"/>
      <c r="AS531" s="146"/>
    </row>
    <row r="532" spans="1:45" x14ac:dyDescent="0.25">
      <c r="A532" s="146"/>
      <c r="B532" s="146"/>
      <c r="C532" s="146"/>
      <c r="D532" s="146"/>
      <c r="E532" s="146"/>
      <c r="F532" s="146"/>
      <c r="G532" s="146"/>
      <c r="H532" s="146"/>
      <c r="I532" s="146"/>
      <c r="J532" s="146"/>
      <c r="K532" s="146"/>
      <c r="L532" s="146"/>
      <c r="M532" s="146"/>
      <c r="N532" s="146"/>
      <c r="O532" s="146"/>
      <c r="P532" s="288">
        <f t="shared" si="26"/>
        <v>0</v>
      </c>
      <c r="Q532" s="146"/>
      <c r="R532" s="146"/>
      <c r="S532" s="146"/>
      <c r="T532" s="146"/>
      <c r="U532" s="146"/>
      <c r="V532" s="146"/>
      <c r="W532" s="146"/>
      <c r="X532" s="146"/>
      <c r="Y532" s="273">
        <f t="shared" si="27"/>
        <v>0</v>
      </c>
      <c r="Z532" s="146"/>
      <c r="AA532" s="146"/>
      <c r="AB532" s="146"/>
      <c r="AC532" s="146"/>
      <c r="AD532" s="146"/>
      <c r="AE532" s="146"/>
      <c r="AF532" s="146"/>
      <c r="AG532" s="146"/>
      <c r="AH532" s="273">
        <f t="shared" si="25"/>
        <v>0</v>
      </c>
      <c r="AI532" s="146"/>
      <c r="AJ532" s="146"/>
      <c r="AK532" s="146"/>
      <c r="AL532" s="146"/>
      <c r="AM532" s="146"/>
      <c r="AN532" s="146"/>
      <c r="AO532" s="146"/>
      <c r="AP532" s="146"/>
      <c r="AQ532" s="146"/>
      <c r="AR532" s="146"/>
      <c r="AS532" s="146"/>
    </row>
    <row r="533" spans="1:45" x14ac:dyDescent="0.25">
      <c r="A533" s="146"/>
      <c r="B533" s="146"/>
      <c r="C533" s="146"/>
      <c r="D533" s="146"/>
      <c r="E533" s="146"/>
      <c r="F533" s="146"/>
      <c r="G533" s="146"/>
      <c r="H533" s="146"/>
      <c r="I533" s="146"/>
      <c r="J533" s="146"/>
      <c r="K533" s="146"/>
      <c r="L533" s="146"/>
      <c r="M533" s="146"/>
      <c r="N533" s="146"/>
      <c r="O533" s="146"/>
      <c r="P533" s="288">
        <f t="shared" si="26"/>
        <v>0</v>
      </c>
      <c r="Q533" s="146"/>
      <c r="R533" s="146"/>
      <c r="S533" s="146"/>
      <c r="T533" s="146"/>
      <c r="U533" s="146"/>
      <c r="V533" s="146"/>
      <c r="W533" s="146"/>
      <c r="X533" s="146"/>
      <c r="Y533" s="273">
        <f t="shared" si="27"/>
        <v>0</v>
      </c>
      <c r="Z533" s="146"/>
      <c r="AA533" s="146"/>
      <c r="AB533" s="146"/>
      <c r="AC533" s="146"/>
      <c r="AD533" s="146"/>
      <c r="AE533" s="146"/>
      <c r="AF533" s="146"/>
      <c r="AG533" s="146"/>
      <c r="AH533" s="273">
        <f t="shared" si="25"/>
        <v>0</v>
      </c>
      <c r="AI533" s="146"/>
      <c r="AJ533" s="146"/>
      <c r="AK533" s="146"/>
      <c r="AL533" s="146"/>
      <c r="AM533" s="146"/>
      <c r="AN533" s="146"/>
      <c r="AO533" s="146"/>
      <c r="AP533" s="146"/>
      <c r="AQ533" s="146"/>
      <c r="AR533" s="146"/>
      <c r="AS533" s="146"/>
    </row>
    <row r="534" spans="1:45" x14ac:dyDescent="0.25">
      <c r="A534" s="146"/>
      <c r="B534" s="146"/>
      <c r="C534" s="146"/>
      <c r="D534" s="146"/>
      <c r="E534" s="146"/>
      <c r="F534" s="146"/>
      <c r="G534" s="146"/>
      <c r="H534" s="146"/>
      <c r="I534" s="146"/>
      <c r="J534" s="146"/>
      <c r="K534" s="146"/>
      <c r="L534" s="146"/>
      <c r="M534" s="146"/>
      <c r="N534" s="146"/>
      <c r="O534" s="146"/>
      <c r="P534" s="288">
        <f t="shared" si="26"/>
        <v>0</v>
      </c>
      <c r="Q534" s="146"/>
      <c r="R534" s="146"/>
      <c r="S534" s="146"/>
      <c r="T534" s="146"/>
      <c r="U534" s="146"/>
      <c r="V534" s="146"/>
      <c r="W534" s="146"/>
      <c r="X534" s="146"/>
      <c r="Y534" s="273">
        <f t="shared" si="27"/>
        <v>0</v>
      </c>
      <c r="Z534" s="146"/>
      <c r="AA534" s="146"/>
      <c r="AB534" s="146"/>
      <c r="AC534" s="146"/>
      <c r="AD534" s="146"/>
      <c r="AE534" s="146"/>
      <c r="AF534" s="146"/>
      <c r="AG534" s="146"/>
      <c r="AH534" s="273">
        <f t="shared" si="25"/>
        <v>0</v>
      </c>
      <c r="AI534" s="146"/>
      <c r="AJ534" s="146"/>
      <c r="AK534" s="146"/>
      <c r="AL534" s="146"/>
      <c r="AM534" s="146"/>
      <c r="AN534" s="146"/>
      <c r="AO534" s="146"/>
      <c r="AP534" s="146"/>
      <c r="AQ534" s="146"/>
      <c r="AR534" s="146"/>
      <c r="AS534" s="146"/>
    </row>
    <row r="535" spans="1:45" x14ac:dyDescent="0.25">
      <c r="A535" s="146"/>
      <c r="B535" s="146"/>
      <c r="C535" s="146"/>
      <c r="D535" s="146"/>
      <c r="E535" s="146"/>
      <c r="F535" s="146"/>
      <c r="G535" s="146"/>
      <c r="H535" s="146"/>
      <c r="I535" s="146"/>
      <c r="J535" s="146"/>
      <c r="K535" s="146"/>
      <c r="L535" s="146"/>
      <c r="M535" s="146"/>
      <c r="N535" s="146"/>
      <c r="O535" s="146"/>
      <c r="P535" s="288">
        <f t="shared" si="26"/>
        <v>0</v>
      </c>
      <c r="Q535" s="146"/>
      <c r="R535" s="146"/>
      <c r="S535" s="146"/>
      <c r="T535" s="146"/>
      <c r="U535" s="146"/>
      <c r="V535" s="146"/>
      <c r="W535" s="146"/>
      <c r="X535" s="146"/>
      <c r="Y535" s="273">
        <f t="shared" si="27"/>
        <v>0</v>
      </c>
      <c r="Z535" s="146"/>
      <c r="AA535" s="146"/>
      <c r="AB535" s="146"/>
      <c r="AC535" s="146"/>
      <c r="AD535" s="146"/>
      <c r="AE535" s="146"/>
      <c r="AF535" s="146"/>
      <c r="AG535" s="146"/>
      <c r="AH535" s="273">
        <f t="shared" si="25"/>
        <v>0</v>
      </c>
      <c r="AI535" s="146"/>
      <c r="AJ535" s="146"/>
      <c r="AK535" s="146"/>
      <c r="AL535" s="146"/>
      <c r="AM535" s="146"/>
      <c r="AN535" s="146"/>
      <c r="AO535" s="146"/>
      <c r="AP535" s="146"/>
      <c r="AQ535" s="146"/>
      <c r="AR535" s="146"/>
      <c r="AS535" s="146"/>
    </row>
    <row r="536" spans="1:45" x14ac:dyDescent="0.25">
      <c r="A536" s="146"/>
      <c r="B536" s="146"/>
      <c r="C536" s="146"/>
      <c r="D536" s="146"/>
      <c r="E536" s="146"/>
      <c r="F536" s="146"/>
      <c r="G536" s="146"/>
      <c r="H536" s="146"/>
      <c r="I536" s="146"/>
      <c r="J536" s="146"/>
      <c r="K536" s="146"/>
      <c r="L536" s="146"/>
      <c r="M536" s="146"/>
      <c r="N536" s="146"/>
      <c r="O536" s="146"/>
      <c r="P536" s="288">
        <f t="shared" si="26"/>
        <v>0</v>
      </c>
      <c r="Q536" s="146"/>
      <c r="R536" s="146"/>
      <c r="S536" s="146"/>
      <c r="T536" s="146"/>
      <c r="U536" s="146"/>
      <c r="V536" s="146"/>
      <c r="W536" s="146"/>
      <c r="X536" s="146"/>
      <c r="Y536" s="273">
        <f t="shared" si="27"/>
        <v>0</v>
      </c>
      <c r="Z536" s="146"/>
      <c r="AA536" s="146"/>
      <c r="AB536" s="146"/>
      <c r="AC536" s="146"/>
      <c r="AD536" s="146"/>
      <c r="AE536" s="146"/>
      <c r="AF536" s="146"/>
      <c r="AG536" s="146"/>
      <c r="AH536" s="273">
        <f t="shared" si="25"/>
        <v>0</v>
      </c>
      <c r="AI536" s="146"/>
      <c r="AJ536" s="146"/>
      <c r="AK536" s="146"/>
      <c r="AL536" s="146"/>
      <c r="AM536" s="146"/>
      <c r="AN536" s="146"/>
      <c r="AO536" s="146"/>
      <c r="AP536" s="146"/>
      <c r="AQ536" s="146"/>
      <c r="AR536" s="146"/>
      <c r="AS536" s="146"/>
    </row>
    <row r="537" spans="1:45" x14ac:dyDescent="0.25">
      <c r="A537" s="146"/>
      <c r="B537" s="146"/>
      <c r="C537" s="146"/>
      <c r="D537" s="146"/>
      <c r="E537" s="146"/>
      <c r="F537" s="146"/>
      <c r="G537" s="146"/>
      <c r="H537" s="146"/>
      <c r="I537" s="146"/>
      <c r="J537" s="146"/>
      <c r="K537" s="146"/>
      <c r="L537" s="146"/>
      <c r="M537" s="146"/>
      <c r="N537" s="146"/>
      <c r="O537" s="146"/>
      <c r="P537" s="288">
        <f t="shared" si="26"/>
        <v>0</v>
      </c>
      <c r="Q537" s="146"/>
      <c r="R537" s="146"/>
      <c r="S537" s="146"/>
      <c r="T537" s="146"/>
      <c r="U537" s="146"/>
      <c r="V537" s="146"/>
      <c r="W537" s="146"/>
      <c r="X537" s="146"/>
      <c r="Y537" s="273">
        <f t="shared" si="27"/>
        <v>0</v>
      </c>
      <c r="Z537" s="146"/>
      <c r="AA537" s="146"/>
      <c r="AB537" s="146"/>
      <c r="AC537" s="146"/>
      <c r="AD537" s="146"/>
      <c r="AE537" s="146"/>
      <c r="AF537" s="146"/>
      <c r="AG537" s="146"/>
      <c r="AH537" s="273">
        <f t="shared" si="25"/>
        <v>0</v>
      </c>
      <c r="AI537" s="146"/>
      <c r="AJ537" s="146"/>
      <c r="AK537" s="146"/>
      <c r="AL537" s="146"/>
      <c r="AM537" s="146"/>
      <c r="AN537" s="146"/>
      <c r="AO537" s="146"/>
      <c r="AP537" s="146"/>
      <c r="AQ537" s="146"/>
      <c r="AR537" s="146"/>
      <c r="AS537" s="146"/>
    </row>
    <row r="538" spans="1:45" x14ac:dyDescent="0.25">
      <c r="A538" s="146"/>
      <c r="B538" s="146"/>
      <c r="C538" s="146"/>
      <c r="D538" s="146"/>
      <c r="E538" s="146"/>
      <c r="F538" s="146"/>
      <c r="G538" s="146"/>
      <c r="H538" s="146"/>
      <c r="I538" s="146"/>
      <c r="J538" s="146"/>
      <c r="K538" s="146"/>
      <c r="L538" s="146"/>
      <c r="M538" s="146"/>
      <c r="N538" s="146"/>
      <c r="O538" s="146"/>
      <c r="P538" s="288">
        <f t="shared" si="26"/>
        <v>0</v>
      </c>
      <c r="Q538" s="146"/>
      <c r="R538" s="146"/>
      <c r="S538" s="146"/>
      <c r="T538" s="146"/>
      <c r="U538" s="146"/>
      <c r="V538" s="146"/>
      <c r="W538" s="146"/>
      <c r="X538" s="146"/>
      <c r="Y538" s="273">
        <f t="shared" si="27"/>
        <v>0</v>
      </c>
      <c r="Z538" s="146"/>
      <c r="AA538" s="146"/>
      <c r="AB538" s="146"/>
      <c r="AC538" s="146"/>
      <c r="AD538" s="146"/>
      <c r="AE538" s="146"/>
      <c r="AF538" s="146"/>
      <c r="AG538" s="146"/>
      <c r="AH538" s="273">
        <f t="shared" si="25"/>
        <v>0</v>
      </c>
      <c r="AI538" s="146"/>
      <c r="AJ538" s="146"/>
      <c r="AK538" s="146"/>
      <c r="AL538" s="146"/>
      <c r="AM538" s="146"/>
      <c r="AN538" s="146"/>
      <c r="AO538" s="146"/>
      <c r="AP538" s="146"/>
      <c r="AQ538" s="146"/>
      <c r="AR538" s="146"/>
      <c r="AS538" s="146"/>
    </row>
    <row r="539" spans="1:45" x14ac:dyDescent="0.25">
      <c r="A539" s="146"/>
      <c r="B539" s="146"/>
      <c r="C539" s="146"/>
      <c r="D539" s="146"/>
      <c r="E539" s="146"/>
      <c r="F539" s="146"/>
      <c r="G539" s="146"/>
      <c r="H539" s="146"/>
      <c r="I539" s="146"/>
      <c r="J539" s="146"/>
      <c r="K539" s="146"/>
      <c r="L539" s="146"/>
      <c r="M539" s="146"/>
      <c r="N539" s="146"/>
      <c r="O539" s="146"/>
      <c r="P539" s="288">
        <f t="shared" si="26"/>
        <v>0</v>
      </c>
      <c r="Q539" s="146"/>
      <c r="R539" s="146"/>
      <c r="S539" s="146"/>
      <c r="T539" s="146"/>
      <c r="U539" s="146"/>
      <c r="V539" s="146"/>
      <c r="W539" s="146"/>
      <c r="X539" s="146"/>
      <c r="Y539" s="273">
        <f t="shared" si="27"/>
        <v>0</v>
      </c>
      <c r="Z539" s="146"/>
      <c r="AA539" s="146"/>
      <c r="AB539" s="146"/>
      <c r="AC539" s="146"/>
      <c r="AD539" s="146"/>
      <c r="AE539" s="146"/>
      <c r="AF539" s="146"/>
      <c r="AG539" s="146"/>
      <c r="AH539" s="273">
        <f t="shared" si="25"/>
        <v>0</v>
      </c>
      <c r="AI539" s="146"/>
      <c r="AJ539" s="146"/>
      <c r="AK539" s="146"/>
      <c r="AL539" s="146"/>
      <c r="AM539" s="146"/>
      <c r="AN539" s="146"/>
      <c r="AO539" s="146"/>
      <c r="AP539" s="146"/>
      <c r="AQ539" s="146"/>
      <c r="AR539" s="146"/>
      <c r="AS539" s="146"/>
    </row>
    <row r="540" spans="1:45" x14ac:dyDescent="0.25">
      <c r="A540" s="146"/>
      <c r="B540" s="146"/>
      <c r="C540" s="146"/>
      <c r="D540" s="146"/>
      <c r="E540" s="146"/>
      <c r="F540" s="146"/>
      <c r="G540" s="146"/>
      <c r="H540" s="146"/>
      <c r="I540" s="146"/>
      <c r="J540" s="146"/>
      <c r="K540" s="146"/>
      <c r="L540" s="146"/>
      <c r="M540" s="146"/>
      <c r="N540" s="146"/>
      <c r="O540" s="146"/>
      <c r="P540" s="288">
        <f t="shared" si="26"/>
        <v>0</v>
      </c>
      <c r="Q540" s="146"/>
      <c r="R540" s="146"/>
      <c r="S540" s="146"/>
      <c r="T540" s="146"/>
      <c r="U540" s="146"/>
      <c r="V540" s="146"/>
      <c r="W540" s="146"/>
      <c r="X540" s="146"/>
      <c r="Y540" s="273">
        <f t="shared" si="27"/>
        <v>0</v>
      </c>
      <c r="Z540" s="146"/>
      <c r="AA540" s="146"/>
      <c r="AB540" s="146"/>
      <c r="AC540" s="146"/>
      <c r="AD540" s="146"/>
      <c r="AE540" s="146"/>
      <c r="AF540" s="146"/>
      <c r="AG540" s="146"/>
      <c r="AH540" s="273">
        <f t="shared" si="25"/>
        <v>0</v>
      </c>
      <c r="AI540" s="146"/>
      <c r="AJ540" s="146"/>
      <c r="AK540" s="146"/>
      <c r="AL540" s="146"/>
      <c r="AM540" s="146"/>
      <c r="AN540" s="146"/>
      <c r="AO540" s="146"/>
      <c r="AP540" s="146"/>
      <c r="AQ540" s="146"/>
      <c r="AR540" s="146"/>
      <c r="AS540" s="146"/>
    </row>
    <row r="541" spans="1:45" x14ac:dyDescent="0.25">
      <c r="A541" s="146"/>
      <c r="B541" s="146"/>
      <c r="C541" s="146"/>
      <c r="D541" s="146"/>
      <c r="E541" s="146"/>
      <c r="F541" s="146"/>
      <c r="G541" s="146"/>
      <c r="H541" s="146"/>
      <c r="I541" s="146"/>
      <c r="J541" s="146"/>
      <c r="K541" s="146"/>
      <c r="L541" s="146"/>
      <c r="M541" s="146"/>
      <c r="N541" s="146"/>
      <c r="O541" s="146"/>
      <c r="P541" s="288">
        <f t="shared" si="26"/>
        <v>0</v>
      </c>
      <c r="Q541" s="146"/>
      <c r="R541" s="146"/>
      <c r="S541" s="146"/>
      <c r="T541" s="146"/>
      <c r="U541" s="146"/>
      <c r="V541" s="146"/>
      <c r="W541" s="146"/>
      <c r="X541" s="146"/>
      <c r="Y541" s="273">
        <f t="shared" si="27"/>
        <v>0</v>
      </c>
      <c r="Z541" s="146"/>
      <c r="AA541" s="146"/>
      <c r="AB541" s="146"/>
      <c r="AC541" s="146"/>
      <c r="AD541" s="146"/>
      <c r="AE541" s="146"/>
      <c r="AF541" s="146"/>
      <c r="AG541" s="146"/>
      <c r="AH541" s="273">
        <f t="shared" si="25"/>
        <v>0</v>
      </c>
      <c r="AI541" s="146"/>
      <c r="AJ541" s="146"/>
      <c r="AK541" s="146"/>
      <c r="AL541" s="146"/>
      <c r="AM541" s="146"/>
      <c r="AN541" s="146"/>
      <c r="AO541" s="146"/>
      <c r="AP541" s="146"/>
      <c r="AQ541" s="146"/>
      <c r="AR541" s="146"/>
      <c r="AS541" s="146"/>
    </row>
    <row r="542" spans="1:45" x14ac:dyDescent="0.25">
      <c r="A542" s="146"/>
      <c r="B542" s="146"/>
      <c r="C542" s="146"/>
      <c r="D542" s="146"/>
      <c r="E542" s="146"/>
      <c r="F542" s="146"/>
      <c r="G542" s="146"/>
      <c r="H542" s="146"/>
      <c r="I542" s="146"/>
      <c r="J542" s="146"/>
      <c r="K542" s="146"/>
      <c r="L542" s="146"/>
      <c r="M542" s="146"/>
      <c r="N542" s="146"/>
      <c r="O542" s="146"/>
      <c r="P542" s="288">
        <f t="shared" si="26"/>
        <v>0</v>
      </c>
      <c r="Q542" s="146"/>
      <c r="R542" s="146"/>
      <c r="S542" s="146"/>
      <c r="T542" s="146"/>
      <c r="U542" s="146"/>
      <c r="V542" s="146"/>
      <c r="W542" s="146"/>
      <c r="X542" s="146"/>
      <c r="Y542" s="273">
        <f t="shared" si="27"/>
        <v>0</v>
      </c>
      <c r="Z542" s="146"/>
      <c r="AA542" s="146"/>
      <c r="AB542" s="146"/>
      <c r="AC542" s="146"/>
      <c r="AD542" s="146"/>
      <c r="AE542" s="146"/>
      <c r="AF542" s="146"/>
      <c r="AG542" s="146"/>
      <c r="AH542" s="273">
        <f t="shared" si="25"/>
        <v>0</v>
      </c>
      <c r="AI542" s="146"/>
      <c r="AJ542" s="146"/>
      <c r="AK542" s="146"/>
      <c r="AL542" s="146"/>
      <c r="AM542" s="146"/>
      <c r="AN542" s="146"/>
      <c r="AO542" s="146"/>
      <c r="AP542" s="146"/>
      <c r="AQ542" s="146"/>
      <c r="AR542" s="146"/>
      <c r="AS542" s="146"/>
    </row>
    <row r="543" spans="1:45" x14ac:dyDescent="0.25">
      <c r="A543" s="146"/>
      <c r="B543" s="146"/>
      <c r="C543" s="146"/>
      <c r="D543" s="146"/>
      <c r="E543" s="146"/>
      <c r="F543" s="146"/>
      <c r="G543" s="146"/>
      <c r="H543" s="146"/>
      <c r="I543" s="146"/>
      <c r="J543" s="146"/>
      <c r="K543" s="146"/>
      <c r="L543" s="146"/>
      <c r="M543" s="146"/>
      <c r="N543" s="146"/>
      <c r="O543" s="146"/>
      <c r="P543" s="288">
        <f t="shared" si="26"/>
        <v>0</v>
      </c>
      <c r="Q543" s="146"/>
      <c r="R543" s="146"/>
      <c r="S543" s="146"/>
      <c r="T543" s="146"/>
      <c r="U543" s="146"/>
      <c r="V543" s="146"/>
      <c r="W543" s="146"/>
      <c r="X543" s="146"/>
      <c r="Y543" s="273">
        <f t="shared" si="27"/>
        <v>0</v>
      </c>
      <c r="Z543" s="146"/>
      <c r="AA543" s="146"/>
      <c r="AB543" s="146"/>
      <c r="AC543" s="146"/>
      <c r="AD543" s="146"/>
      <c r="AE543" s="146"/>
      <c r="AF543" s="146"/>
      <c r="AG543" s="146"/>
      <c r="AH543" s="273">
        <f t="shared" si="25"/>
        <v>0</v>
      </c>
      <c r="AI543" s="146"/>
      <c r="AJ543" s="146"/>
      <c r="AK543" s="146"/>
      <c r="AL543" s="146"/>
      <c r="AM543" s="146"/>
      <c r="AN543" s="146"/>
      <c r="AO543" s="146"/>
      <c r="AP543" s="146"/>
      <c r="AQ543" s="146"/>
      <c r="AR543" s="146"/>
      <c r="AS543" s="146"/>
    </row>
    <row r="544" spans="1:45" x14ac:dyDescent="0.25">
      <c r="A544" s="146"/>
      <c r="B544" s="146"/>
      <c r="C544" s="146"/>
      <c r="D544" s="146"/>
      <c r="E544" s="146"/>
      <c r="F544" s="146"/>
      <c r="G544" s="146"/>
      <c r="H544" s="146"/>
      <c r="I544" s="146"/>
      <c r="J544" s="146"/>
      <c r="K544" s="146"/>
      <c r="L544" s="146"/>
      <c r="M544" s="146"/>
      <c r="N544" s="146"/>
      <c r="O544" s="146"/>
      <c r="P544" s="288">
        <f t="shared" si="26"/>
        <v>0</v>
      </c>
      <c r="Q544" s="146"/>
      <c r="R544" s="146"/>
      <c r="S544" s="146"/>
      <c r="T544" s="146"/>
      <c r="U544" s="146"/>
      <c r="V544" s="146"/>
      <c r="W544" s="146"/>
      <c r="X544" s="146"/>
      <c r="Y544" s="273">
        <f t="shared" si="27"/>
        <v>0</v>
      </c>
      <c r="Z544" s="146"/>
      <c r="AA544" s="146"/>
      <c r="AB544" s="146"/>
      <c r="AC544" s="146"/>
      <c r="AD544" s="146"/>
      <c r="AE544" s="146"/>
      <c r="AF544" s="146"/>
      <c r="AG544" s="146"/>
      <c r="AH544" s="273">
        <f t="shared" si="25"/>
        <v>0</v>
      </c>
      <c r="AI544" s="146"/>
      <c r="AJ544" s="146"/>
      <c r="AK544" s="146"/>
      <c r="AL544" s="146"/>
      <c r="AM544" s="146"/>
      <c r="AN544" s="146"/>
      <c r="AO544" s="146"/>
      <c r="AP544" s="146"/>
      <c r="AQ544" s="146"/>
      <c r="AR544" s="146"/>
      <c r="AS544" s="146"/>
    </row>
    <row r="545" spans="1:45" x14ac:dyDescent="0.25">
      <c r="A545" s="146"/>
      <c r="B545" s="146"/>
      <c r="C545" s="146"/>
      <c r="D545" s="146"/>
      <c r="E545" s="146"/>
      <c r="F545" s="146"/>
      <c r="G545" s="146"/>
      <c r="H545" s="146"/>
      <c r="I545" s="146"/>
      <c r="J545" s="146"/>
      <c r="K545" s="146"/>
      <c r="L545" s="146"/>
      <c r="M545" s="146"/>
      <c r="N545" s="146"/>
      <c r="O545" s="146"/>
      <c r="P545" s="288">
        <f t="shared" si="26"/>
        <v>0</v>
      </c>
      <c r="Q545" s="146"/>
      <c r="R545" s="146"/>
      <c r="S545" s="146"/>
      <c r="T545" s="146"/>
      <c r="U545" s="146"/>
      <c r="V545" s="146"/>
      <c r="W545" s="146"/>
      <c r="X545" s="146"/>
      <c r="Y545" s="273">
        <f t="shared" si="27"/>
        <v>0</v>
      </c>
      <c r="Z545" s="146"/>
      <c r="AA545" s="146"/>
      <c r="AB545" s="146"/>
      <c r="AC545" s="146"/>
      <c r="AD545" s="146"/>
      <c r="AE545" s="146"/>
      <c r="AF545" s="146"/>
      <c r="AG545" s="146"/>
      <c r="AH545" s="273">
        <f t="shared" ref="AH545:AH608" si="28">SUM(Z545:AF545)</f>
        <v>0</v>
      </c>
      <c r="AI545" s="146"/>
      <c r="AJ545" s="146"/>
      <c r="AK545" s="146"/>
      <c r="AL545" s="146"/>
      <c r="AM545" s="146"/>
      <c r="AN545" s="146"/>
      <c r="AO545" s="146"/>
      <c r="AP545" s="146"/>
      <c r="AQ545" s="146"/>
      <c r="AR545" s="146"/>
      <c r="AS545" s="146"/>
    </row>
    <row r="546" spans="1:45" x14ac:dyDescent="0.25">
      <c r="A546" s="146"/>
      <c r="B546" s="146"/>
      <c r="C546" s="146"/>
      <c r="D546" s="146"/>
      <c r="E546" s="146"/>
      <c r="F546" s="146"/>
      <c r="G546" s="146"/>
      <c r="H546" s="146"/>
      <c r="I546" s="146"/>
      <c r="J546" s="146"/>
      <c r="K546" s="146"/>
      <c r="L546" s="146"/>
      <c r="M546" s="146"/>
      <c r="N546" s="146"/>
      <c r="O546" s="146"/>
      <c r="P546" s="288">
        <f t="shared" si="26"/>
        <v>0</v>
      </c>
      <c r="Q546" s="146"/>
      <c r="R546" s="146"/>
      <c r="S546" s="146"/>
      <c r="T546" s="146"/>
      <c r="U546" s="146"/>
      <c r="V546" s="146"/>
      <c r="W546" s="146"/>
      <c r="X546" s="146"/>
      <c r="Y546" s="273">
        <f t="shared" si="27"/>
        <v>0</v>
      </c>
      <c r="Z546" s="146"/>
      <c r="AA546" s="146"/>
      <c r="AB546" s="146"/>
      <c r="AC546" s="146"/>
      <c r="AD546" s="146"/>
      <c r="AE546" s="146"/>
      <c r="AF546" s="146"/>
      <c r="AG546" s="146"/>
      <c r="AH546" s="273">
        <f t="shared" si="28"/>
        <v>0</v>
      </c>
      <c r="AI546" s="146"/>
      <c r="AJ546" s="146"/>
      <c r="AK546" s="146"/>
      <c r="AL546" s="146"/>
      <c r="AM546" s="146"/>
      <c r="AN546" s="146"/>
      <c r="AO546" s="146"/>
      <c r="AP546" s="146"/>
      <c r="AQ546" s="146"/>
      <c r="AR546" s="146"/>
      <c r="AS546" s="146"/>
    </row>
    <row r="547" spans="1:45" x14ac:dyDescent="0.25">
      <c r="A547" s="146"/>
      <c r="B547" s="146"/>
      <c r="C547" s="146"/>
      <c r="D547" s="146"/>
      <c r="E547" s="146"/>
      <c r="F547" s="146"/>
      <c r="G547" s="146"/>
      <c r="H547" s="146"/>
      <c r="I547" s="146"/>
      <c r="J547" s="146"/>
      <c r="K547" s="146"/>
      <c r="L547" s="146"/>
      <c r="M547" s="146"/>
      <c r="N547" s="146"/>
      <c r="O547" s="146"/>
      <c r="P547" s="288">
        <f t="shared" si="26"/>
        <v>0</v>
      </c>
      <c r="Q547" s="146"/>
      <c r="R547" s="146"/>
      <c r="S547" s="146"/>
      <c r="T547" s="146"/>
      <c r="U547" s="146"/>
      <c r="V547" s="146"/>
      <c r="W547" s="146"/>
      <c r="X547" s="146"/>
      <c r="Y547" s="273">
        <f t="shared" si="27"/>
        <v>0</v>
      </c>
      <c r="Z547" s="146"/>
      <c r="AA547" s="146"/>
      <c r="AB547" s="146"/>
      <c r="AC547" s="146"/>
      <c r="AD547" s="146"/>
      <c r="AE547" s="146"/>
      <c r="AF547" s="146"/>
      <c r="AG547" s="146"/>
      <c r="AH547" s="273">
        <f t="shared" si="28"/>
        <v>0</v>
      </c>
      <c r="AI547" s="146"/>
      <c r="AJ547" s="146"/>
      <c r="AK547" s="146"/>
      <c r="AL547" s="146"/>
      <c r="AM547" s="146"/>
      <c r="AN547" s="146"/>
      <c r="AO547" s="146"/>
      <c r="AP547" s="146"/>
      <c r="AQ547" s="146"/>
      <c r="AR547" s="146"/>
      <c r="AS547" s="146"/>
    </row>
    <row r="548" spans="1:45" x14ac:dyDescent="0.25">
      <c r="A548" s="146"/>
      <c r="B548" s="146"/>
      <c r="C548" s="146"/>
      <c r="D548" s="146"/>
      <c r="E548" s="146"/>
      <c r="F548" s="146"/>
      <c r="G548" s="146"/>
      <c r="H548" s="146"/>
      <c r="I548" s="146"/>
      <c r="J548" s="146"/>
      <c r="K548" s="146"/>
      <c r="L548" s="146"/>
      <c r="M548" s="146"/>
      <c r="N548" s="146"/>
      <c r="O548" s="146"/>
      <c r="P548" s="288">
        <f t="shared" si="26"/>
        <v>0</v>
      </c>
      <c r="Q548" s="146"/>
      <c r="R548" s="146"/>
      <c r="S548" s="146"/>
      <c r="T548" s="146"/>
      <c r="U548" s="146"/>
      <c r="V548" s="146"/>
      <c r="W548" s="146"/>
      <c r="X548" s="146"/>
      <c r="Y548" s="273">
        <f t="shared" si="27"/>
        <v>0</v>
      </c>
      <c r="Z548" s="146"/>
      <c r="AA548" s="146"/>
      <c r="AB548" s="146"/>
      <c r="AC548" s="146"/>
      <c r="AD548" s="146"/>
      <c r="AE548" s="146"/>
      <c r="AF548" s="146"/>
      <c r="AG548" s="146"/>
      <c r="AH548" s="273">
        <f t="shared" si="28"/>
        <v>0</v>
      </c>
      <c r="AI548" s="146"/>
      <c r="AJ548" s="146"/>
      <c r="AK548" s="146"/>
      <c r="AL548" s="146"/>
      <c r="AM548" s="146"/>
      <c r="AN548" s="146"/>
      <c r="AO548" s="146"/>
      <c r="AP548" s="146"/>
      <c r="AQ548" s="146"/>
      <c r="AR548" s="146"/>
      <c r="AS548" s="146"/>
    </row>
    <row r="549" spans="1:45" x14ac:dyDescent="0.25">
      <c r="A549" s="146"/>
      <c r="B549" s="146"/>
      <c r="C549" s="146"/>
      <c r="D549" s="146"/>
      <c r="E549" s="146"/>
      <c r="F549" s="146"/>
      <c r="G549" s="146"/>
      <c r="H549" s="146"/>
      <c r="I549" s="146"/>
      <c r="J549" s="146"/>
      <c r="K549" s="146"/>
      <c r="L549" s="146"/>
      <c r="M549" s="146"/>
      <c r="N549" s="146"/>
      <c r="O549" s="146"/>
      <c r="P549" s="288">
        <f t="shared" si="26"/>
        <v>0</v>
      </c>
      <c r="Q549" s="146"/>
      <c r="R549" s="146"/>
      <c r="S549" s="146"/>
      <c r="T549" s="146"/>
      <c r="U549" s="146"/>
      <c r="V549" s="146"/>
      <c r="W549" s="146"/>
      <c r="X549" s="146"/>
      <c r="Y549" s="273">
        <f t="shared" si="27"/>
        <v>0</v>
      </c>
      <c r="Z549" s="146"/>
      <c r="AA549" s="146"/>
      <c r="AB549" s="146"/>
      <c r="AC549" s="146"/>
      <c r="AD549" s="146"/>
      <c r="AE549" s="146"/>
      <c r="AF549" s="146"/>
      <c r="AG549" s="146"/>
      <c r="AH549" s="273">
        <f t="shared" si="28"/>
        <v>0</v>
      </c>
      <c r="AI549" s="146"/>
      <c r="AJ549" s="146"/>
      <c r="AK549" s="146"/>
      <c r="AL549" s="146"/>
      <c r="AM549" s="146"/>
      <c r="AN549" s="146"/>
      <c r="AO549" s="146"/>
      <c r="AP549" s="146"/>
      <c r="AQ549" s="146"/>
      <c r="AR549" s="146"/>
      <c r="AS549" s="146"/>
    </row>
    <row r="550" spans="1:45" x14ac:dyDescent="0.25">
      <c r="A550" s="146"/>
      <c r="B550" s="146"/>
      <c r="C550" s="146"/>
      <c r="D550" s="146"/>
      <c r="E550" s="146"/>
      <c r="F550" s="146"/>
      <c r="G550" s="146"/>
      <c r="H550" s="146"/>
      <c r="I550" s="146"/>
      <c r="J550" s="146"/>
      <c r="K550" s="146"/>
      <c r="L550" s="146"/>
      <c r="M550" s="146"/>
      <c r="N550" s="146"/>
      <c r="O550" s="146"/>
      <c r="P550" s="288">
        <f t="shared" si="26"/>
        <v>0</v>
      </c>
      <c r="Q550" s="146"/>
      <c r="R550" s="146"/>
      <c r="S550" s="146"/>
      <c r="T550" s="146"/>
      <c r="U550" s="146"/>
      <c r="V550" s="146"/>
      <c r="W550" s="146"/>
      <c r="X550" s="146"/>
      <c r="Y550" s="273">
        <f t="shared" si="27"/>
        <v>0</v>
      </c>
      <c r="Z550" s="146"/>
      <c r="AA550" s="146"/>
      <c r="AB550" s="146"/>
      <c r="AC550" s="146"/>
      <c r="AD550" s="146"/>
      <c r="AE550" s="146"/>
      <c r="AF550" s="146"/>
      <c r="AG550" s="146"/>
      <c r="AH550" s="273">
        <f t="shared" si="28"/>
        <v>0</v>
      </c>
      <c r="AI550" s="146"/>
      <c r="AJ550" s="146"/>
      <c r="AK550" s="146"/>
      <c r="AL550" s="146"/>
      <c r="AM550" s="146"/>
      <c r="AN550" s="146"/>
      <c r="AO550" s="146"/>
      <c r="AP550" s="146"/>
      <c r="AQ550" s="146"/>
      <c r="AR550" s="146"/>
      <c r="AS550" s="146"/>
    </row>
    <row r="551" spans="1:45" x14ac:dyDescent="0.25">
      <c r="A551" s="146"/>
      <c r="B551" s="146"/>
      <c r="C551" s="146"/>
      <c r="D551" s="146"/>
      <c r="E551" s="146"/>
      <c r="F551" s="146"/>
      <c r="G551" s="146"/>
      <c r="H551" s="146"/>
      <c r="I551" s="146"/>
      <c r="J551" s="146"/>
      <c r="K551" s="146"/>
      <c r="L551" s="146"/>
      <c r="M551" s="146"/>
      <c r="N551" s="146"/>
      <c r="O551" s="146"/>
      <c r="P551" s="288">
        <f t="shared" si="26"/>
        <v>0</v>
      </c>
      <c r="Q551" s="146"/>
      <c r="R551" s="146"/>
      <c r="S551" s="146"/>
      <c r="T551" s="146"/>
      <c r="U551" s="146"/>
      <c r="V551" s="146"/>
      <c r="W551" s="146"/>
      <c r="X551" s="146"/>
      <c r="Y551" s="273">
        <f t="shared" si="27"/>
        <v>0</v>
      </c>
      <c r="Z551" s="146"/>
      <c r="AA551" s="146"/>
      <c r="AB551" s="146"/>
      <c r="AC551" s="146"/>
      <c r="AD551" s="146"/>
      <c r="AE551" s="146"/>
      <c r="AF551" s="146"/>
      <c r="AG551" s="146"/>
      <c r="AH551" s="273">
        <f t="shared" si="28"/>
        <v>0</v>
      </c>
      <c r="AI551" s="146"/>
      <c r="AJ551" s="146"/>
      <c r="AK551" s="146"/>
      <c r="AL551" s="146"/>
      <c r="AM551" s="146"/>
      <c r="AN551" s="146"/>
      <c r="AO551" s="146"/>
      <c r="AP551" s="146"/>
      <c r="AQ551" s="146"/>
      <c r="AR551" s="146"/>
      <c r="AS551" s="146"/>
    </row>
    <row r="552" spans="1:45" x14ac:dyDescent="0.25">
      <c r="A552" s="146"/>
      <c r="B552" s="146"/>
      <c r="C552" s="146"/>
      <c r="D552" s="146"/>
      <c r="E552" s="146"/>
      <c r="F552" s="146"/>
      <c r="G552" s="146"/>
      <c r="H552" s="146"/>
      <c r="I552" s="146"/>
      <c r="J552" s="146"/>
      <c r="K552" s="146"/>
      <c r="L552" s="146"/>
      <c r="M552" s="146"/>
      <c r="N552" s="146"/>
      <c r="O552" s="146"/>
      <c r="P552" s="288">
        <f t="shared" si="26"/>
        <v>0</v>
      </c>
      <c r="Q552" s="146"/>
      <c r="R552" s="146"/>
      <c r="S552" s="146"/>
      <c r="T552" s="146"/>
      <c r="U552" s="146"/>
      <c r="V552" s="146"/>
      <c r="W552" s="146"/>
      <c r="X552" s="146"/>
      <c r="Y552" s="273">
        <f t="shared" si="27"/>
        <v>0</v>
      </c>
      <c r="Z552" s="146"/>
      <c r="AA552" s="146"/>
      <c r="AB552" s="146"/>
      <c r="AC552" s="146"/>
      <c r="AD552" s="146"/>
      <c r="AE552" s="146"/>
      <c r="AF552" s="146"/>
      <c r="AG552" s="146"/>
      <c r="AH552" s="273">
        <f t="shared" si="28"/>
        <v>0</v>
      </c>
      <c r="AI552" s="146"/>
      <c r="AJ552" s="146"/>
      <c r="AK552" s="146"/>
      <c r="AL552" s="146"/>
      <c r="AM552" s="146"/>
      <c r="AN552" s="146"/>
      <c r="AO552" s="146"/>
      <c r="AP552" s="146"/>
      <c r="AQ552" s="146"/>
      <c r="AR552" s="146"/>
      <c r="AS552" s="146"/>
    </row>
    <row r="553" spans="1:45" x14ac:dyDescent="0.25">
      <c r="A553" s="146"/>
      <c r="B553" s="146"/>
      <c r="C553" s="146"/>
      <c r="D553" s="146"/>
      <c r="E553" s="146"/>
      <c r="F553" s="146"/>
      <c r="G553" s="146"/>
      <c r="H553" s="146"/>
      <c r="I553" s="146"/>
      <c r="J553" s="146"/>
      <c r="K553" s="146"/>
      <c r="L553" s="146"/>
      <c r="M553" s="146"/>
      <c r="N553" s="146"/>
      <c r="O553" s="146"/>
      <c r="P553" s="288">
        <f t="shared" si="26"/>
        <v>0</v>
      </c>
      <c r="Q553" s="146"/>
      <c r="R553" s="146"/>
      <c r="S553" s="146"/>
      <c r="T553" s="146"/>
      <c r="U553" s="146"/>
      <c r="V553" s="146"/>
      <c r="W553" s="146"/>
      <c r="X553" s="146"/>
      <c r="Y553" s="273">
        <f t="shared" si="27"/>
        <v>0</v>
      </c>
      <c r="Z553" s="146"/>
      <c r="AA553" s="146"/>
      <c r="AB553" s="146"/>
      <c r="AC553" s="146"/>
      <c r="AD553" s="146"/>
      <c r="AE553" s="146"/>
      <c r="AF553" s="146"/>
      <c r="AG553" s="146"/>
      <c r="AH553" s="273">
        <f t="shared" si="28"/>
        <v>0</v>
      </c>
      <c r="AI553" s="146"/>
      <c r="AJ553" s="146"/>
      <c r="AK553" s="146"/>
      <c r="AL553" s="146"/>
      <c r="AM553" s="146"/>
      <c r="AN553" s="146"/>
      <c r="AO553" s="146"/>
      <c r="AP553" s="146"/>
      <c r="AQ553" s="146"/>
      <c r="AR553" s="146"/>
      <c r="AS553" s="146"/>
    </row>
    <row r="554" spans="1:45" x14ac:dyDescent="0.25">
      <c r="A554" s="146"/>
      <c r="B554" s="146"/>
      <c r="C554" s="146"/>
      <c r="D554" s="146"/>
      <c r="E554" s="146"/>
      <c r="F554" s="146"/>
      <c r="G554" s="146"/>
      <c r="H554" s="146"/>
      <c r="I554" s="146"/>
      <c r="J554" s="146"/>
      <c r="K554" s="146"/>
      <c r="L554" s="146"/>
      <c r="M554" s="146"/>
      <c r="N554" s="146"/>
      <c r="O554" s="146"/>
      <c r="P554" s="288">
        <f t="shared" si="26"/>
        <v>0</v>
      </c>
      <c r="Q554" s="146"/>
      <c r="R554" s="146"/>
      <c r="S554" s="146"/>
      <c r="T554" s="146"/>
      <c r="U554" s="146"/>
      <c r="V554" s="146"/>
      <c r="W554" s="146"/>
      <c r="X554" s="146"/>
      <c r="Y554" s="273">
        <f t="shared" si="27"/>
        <v>0</v>
      </c>
      <c r="Z554" s="146"/>
      <c r="AA554" s="146"/>
      <c r="AB554" s="146"/>
      <c r="AC554" s="146"/>
      <c r="AD554" s="146"/>
      <c r="AE554" s="146"/>
      <c r="AF554" s="146"/>
      <c r="AG554" s="146"/>
      <c r="AH554" s="273">
        <f t="shared" si="28"/>
        <v>0</v>
      </c>
      <c r="AI554" s="146"/>
      <c r="AJ554" s="146"/>
      <c r="AK554" s="146"/>
      <c r="AL554" s="146"/>
      <c r="AM554" s="146"/>
      <c r="AN554" s="146"/>
      <c r="AO554" s="146"/>
      <c r="AP554" s="146"/>
      <c r="AQ554" s="146"/>
      <c r="AR554" s="146"/>
      <c r="AS554" s="146"/>
    </row>
    <row r="555" spans="1:45" x14ac:dyDescent="0.25">
      <c r="A555" s="146"/>
      <c r="B555" s="146"/>
      <c r="C555" s="146"/>
      <c r="D555" s="146"/>
      <c r="E555" s="146"/>
      <c r="F555" s="146"/>
      <c r="G555" s="146"/>
      <c r="H555" s="146"/>
      <c r="I555" s="146"/>
      <c r="J555" s="146"/>
      <c r="K555" s="146"/>
      <c r="L555" s="146"/>
      <c r="M555" s="146"/>
      <c r="N555" s="146"/>
      <c r="O555" s="146"/>
      <c r="P555" s="288">
        <f t="shared" si="26"/>
        <v>0</v>
      </c>
      <c r="Q555" s="146"/>
      <c r="R555" s="146"/>
      <c r="S555" s="146"/>
      <c r="T555" s="146"/>
      <c r="U555" s="146"/>
      <c r="V555" s="146"/>
      <c r="W555" s="146"/>
      <c r="X555" s="146"/>
      <c r="Y555" s="273">
        <f t="shared" si="27"/>
        <v>0</v>
      </c>
      <c r="Z555" s="146"/>
      <c r="AA555" s="146"/>
      <c r="AB555" s="146"/>
      <c r="AC555" s="146"/>
      <c r="AD555" s="146"/>
      <c r="AE555" s="146"/>
      <c r="AF555" s="146"/>
      <c r="AG555" s="146"/>
      <c r="AH555" s="273">
        <f t="shared" si="28"/>
        <v>0</v>
      </c>
      <c r="AI555" s="146"/>
      <c r="AJ555" s="146"/>
      <c r="AK555" s="146"/>
      <c r="AL555" s="146"/>
      <c r="AM555" s="146"/>
      <c r="AN555" s="146"/>
      <c r="AO555" s="146"/>
      <c r="AP555" s="146"/>
      <c r="AQ555" s="146"/>
      <c r="AR555" s="146"/>
      <c r="AS555" s="146"/>
    </row>
    <row r="556" spans="1:45" x14ac:dyDescent="0.25">
      <c r="A556" s="146"/>
      <c r="B556" s="146"/>
      <c r="C556" s="146"/>
      <c r="D556" s="146"/>
      <c r="E556" s="146"/>
      <c r="F556" s="146"/>
      <c r="G556" s="146"/>
      <c r="H556" s="146"/>
      <c r="I556" s="146"/>
      <c r="J556" s="146"/>
      <c r="K556" s="146"/>
      <c r="L556" s="146"/>
      <c r="M556" s="146"/>
      <c r="N556" s="146"/>
      <c r="O556" s="146"/>
      <c r="P556" s="288">
        <f t="shared" si="26"/>
        <v>0</v>
      </c>
      <c r="Q556" s="146"/>
      <c r="R556" s="146"/>
      <c r="S556" s="146"/>
      <c r="T556" s="146"/>
      <c r="U556" s="146"/>
      <c r="V556" s="146"/>
      <c r="W556" s="146"/>
      <c r="X556" s="146"/>
      <c r="Y556" s="273">
        <f t="shared" si="27"/>
        <v>0</v>
      </c>
      <c r="Z556" s="146"/>
      <c r="AA556" s="146"/>
      <c r="AB556" s="146"/>
      <c r="AC556" s="146"/>
      <c r="AD556" s="146"/>
      <c r="AE556" s="146"/>
      <c r="AF556" s="146"/>
      <c r="AG556" s="146"/>
      <c r="AH556" s="273">
        <f t="shared" si="28"/>
        <v>0</v>
      </c>
      <c r="AI556" s="146"/>
      <c r="AJ556" s="146"/>
      <c r="AK556" s="146"/>
      <c r="AL556" s="146"/>
      <c r="AM556" s="146"/>
      <c r="AN556" s="146"/>
      <c r="AO556" s="146"/>
      <c r="AP556" s="146"/>
      <c r="AQ556" s="146"/>
      <c r="AR556" s="146"/>
      <c r="AS556" s="146"/>
    </row>
    <row r="557" spans="1:45" x14ac:dyDescent="0.25">
      <c r="A557" s="146"/>
      <c r="B557" s="146"/>
      <c r="C557" s="146"/>
      <c r="D557" s="146"/>
      <c r="E557" s="146"/>
      <c r="F557" s="146"/>
      <c r="G557" s="146"/>
      <c r="H557" s="146"/>
      <c r="I557" s="146"/>
      <c r="J557" s="146"/>
      <c r="K557" s="146"/>
      <c r="L557" s="146"/>
      <c r="M557" s="146"/>
      <c r="N557" s="146"/>
      <c r="O557" s="146"/>
      <c r="P557" s="288">
        <f t="shared" si="26"/>
        <v>0</v>
      </c>
      <c r="Q557" s="146"/>
      <c r="R557" s="146"/>
      <c r="S557" s="146"/>
      <c r="T557" s="146"/>
      <c r="U557" s="146"/>
      <c r="V557" s="146"/>
      <c r="W557" s="146"/>
      <c r="X557" s="146"/>
      <c r="Y557" s="273">
        <f t="shared" si="27"/>
        <v>0</v>
      </c>
      <c r="Z557" s="146"/>
      <c r="AA557" s="146"/>
      <c r="AB557" s="146"/>
      <c r="AC557" s="146"/>
      <c r="AD557" s="146"/>
      <c r="AE557" s="146"/>
      <c r="AF557" s="146"/>
      <c r="AG557" s="146"/>
      <c r="AH557" s="273">
        <f t="shared" si="28"/>
        <v>0</v>
      </c>
      <c r="AI557" s="146"/>
      <c r="AJ557" s="146"/>
      <c r="AK557" s="146"/>
      <c r="AL557" s="146"/>
      <c r="AM557" s="146"/>
      <c r="AN557" s="146"/>
      <c r="AO557" s="146"/>
      <c r="AP557" s="146"/>
      <c r="AQ557" s="146"/>
      <c r="AR557" s="146"/>
      <c r="AS557" s="146"/>
    </row>
    <row r="558" spans="1:45" x14ac:dyDescent="0.25">
      <c r="A558" s="146"/>
      <c r="B558" s="146"/>
      <c r="C558" s="146"/>
      <c r="D558" s="146"/>
      <c r="E558" s="146"/>
      <c r="F558" s="146"/>
      <c r="G558" s="146"/>
      <c r="H558" s="146"/>
      <c r="I558" s="146"/>
      <c r="J558" s="146"/>
      <c r="K558" s="146"/>
      <c r="L558" s="146"/>
      <c r="M558" s="146"/>
      <c r="N558" s="146"/>
      <c r="O558" s="146"/>
      <c r="P558" s="288">
        <f t="shared" si="26"/>
        <v>0</v>
      </c>
      <c r="Q558" s="146"/>
      <c r="R558" s="146"/>
      <c r="S558" s="146"/>
      <c r="T558" s="146"/>
      <c r="U558" s="146"/>
      <c r="V558" s="146"/>
      <c r="W558" s="146"/>
      <c r="X558" s="146"/>
      <c r="Y558" s="273">
        <f t="shared" si="27"/>
        <v>0</v>
      </c>
      <c r="Z558" s="146"/>
      <c r="AA558" s="146"/>
      <c r="AB558" s="146"/>
      <c r="AC558" s="146"/>
      <c r="AD558" s="146"/>
      <c r="AE558" s="146"/>
      <c r="AF558" s="146"/>
      <c r="AG558" s="146"/>
      <c r="AH558" s="273">
        <f t="shared" si="28"/>
        <v>0</v>
      </c>
      <c r="AI558" s="146"/>
      <c r="AJ558" s="146"/>
      <c r="AK558" s="146"/>
      <c r="AL558" s="146"/>
      <c r="AM558" s="146"/>
      <c r="AN558" s="146"/>
      <c r="AO558" s="146"/>
      <c r="AP558" s="146"/>
      <c r="AQ558" s="146"/>
      <c r="AR558" s="146"/>
      <c r="AS558" s="146"/>
    </row>
    <row r="559" spans="1:45" x14ac:dyDescent="0.25">
      <c r="A559" s="146"/>
      <c r="B559" s="146"/>
      <c r="C559" s="146"/>
      <c r="D559" s="146"/>
      <c r="E559" s="146"/>
      <c r="F559" s="146"/>
      <c r="G559" s="146"/>
      <c r="H559" s="146"/>
      <c r="I559" s="146"/>
      <c r="J559" s="146"/>
      <c r="K559" s="146"/>
      <c r="L559" s="146"/>
      <c r="M559" s="146"/>
      <c r="N559" s="146"/>
      <c r="O559" s="146"/>
      <c r="P559" s="288">
        <f t="shared" si="26"/>
        <v>0</v>
      </c>
      <c r="Q559" s="146"/>
      <c r="R559" s="146"/>
      <c r="S559" s="146"/>
      <c r="T559" s="146"/>
      <c r="U559" s="146"/>
      <c r="V559" s="146"/>
      <c r="W559" s="146"/>
      <c r="X559" s="146"/>
      <c r="Y559" s="273">
        <f t="shared" si="27"/>
        <v>0</v>
      </c>
      <c r="Z559" s="146"/>
      <c r="AA559" s="146"/>
      <c r="AB559" s="146"/>
      <c r="AC559" s="146"/>
      <c r="AD559" s="146"/>
      <c r="AE559" s="146"/>
      <c r="AF559" s="146"/>
      <c r="AG559" s="146"/>
      <c r="AH559" s="273">
        <f t="shared" si="28"/>
        <v>0</v>
      </c>
      <c r="AI559" s="146"/>
      <c r="AJ559" s="146"/>
      <c r="AK559" s="146"/>
      <c r="AL559" s="146"/>
      <c r="AM559" s="146"/>
      <c r="AN559" s="146"/>
      <c r="AO559" s="146"/>
      <c r="AP559" s="146"/>
      <c r="AQ559" s="146"/>
      <c r="AR559" s="146"/>
      <c r="AS559" s="146"/>
    </row>
    <row r="560" spans="1:45" x14ac:dyDescent="0.25">
      <c r="A560" s="146"/>
      <c r="B560" s="146"/>
      <c r="C560" s="146"/>
      <c r="D560" s="146"/>
      <c r="E560" s="146"/>
      <c r="F560" s="146"/>
      <c r="G560" s="146"/>
      <c r="H560" s="146"/>
      <c r="I560" s="146"/>
      <c r="J560" s="146"/>
      <c r="K560" s="146"/>
      <c r="L560" s="146"/>
      <c r="M560" s="146"/>
      <c r="N560" s="146"/>
      <c r="O560" s="146"/>
      <c r="P560" s="288">
        <f t="shared" si="26"/>
        <v>0</v>
      </c>
      <c r="Q560" s="146"/>
      <c r="R560" s="146"/>
      <c r="S560" s="146"/>
      <c r="T560" s="146"/>
      <c r="U560" s="146"/>
      <c r="V560" s="146"/>
      <c r="W560" s="146"/>
      <c r="X560" s="146"/>
      <c r="Y560" s="273">
        <f t="shared" si="27"/>
        <v>0</v>
      </c>
      <c r="Z560" s="146"/>
      <c r="AA560" s="146"/>
      <c r="AB560" s="146"/>
      <c r="AC560" s="146"/>
      <c r="AD560" s="146"/>
      <c r="AE560" s="146"/>
      <c r="AF560" s="146"/>
      <c r="AG560" s="146"/>
      <c r="AH560" s="273">
        <f t="shared" si="28"/>
        <v>0</v>
      </c>
      <c r="AI560" s="146"/>
      <c r="AJ560" s="146"/>
      <c r="AK560" s="146"/>
      <c r="AL560" s="146"/>
      <c r="AM560" s="146"/>
      <c r="AN560" s="146"/>
      <c r="AO560" s="146"/>
      <c r="AP560" s="146"/>
      <c r="AQ560" s="146"/>
      <c r="AR560" s="146"/>
      <c r="AS560" s="146"/>
    </row>
    <row r="561" spans="1:45" x14ac:dyDescent="0.25">
      <c r="A561" s="146"/>
      <c r="B561" s="146"/>
      <c r="C561" s="146"/>
      <c r="D561" s="146"/>
      <c r="E561" s="146"/>
      <c r="F561" s="146"/>
      <c r="G561" s="146"/>
      <c r="H561" s="146"/>
      <c r="I561" s="146"/>
      <c r="J561" s="146"/>
      <c r="K561" s="146"/>
      <c r="L561" s="146"/>
      <c r="M561" s="146"/>
      <c r="N561" s="146"/>
      <c r="O561" s="146"/>
      <c r="P561" s="288">
        <f t="shared" si="26"/>
        <v>0</v>
      </c>
      <c r="Q561" s="146"/>
      <c r="R561" s="146"/>
      <c r="S561" s="146"/>
      <c r="T561" s="146"/>
      <c r="U561" s="146"/>
      <c r="V561" s="146"/>
      <c r="W561" s="146"/>
      <c r="X561" s="146"/>
      <c r="Y561" s="273">
        <f t="shared" si="27"/>
        <v>0</v>
      </c>
      <c r="Z561" s="146"/>
      <c r="AA561" s="146"/>
      <c r="AB561" s="146"/>
      <c r="AC561" s="146"/>
      <c r="AD561" s="146"/>
      <c r="AE561" s="146"/>
      <c r="AF561" s="146"/>
      <c r="AG561" s="146"/>
      <c r="AH561" s="273">
        <f t="shared" si="28"/>
        <v>0</v>
      </c>
      <c r="AI561" s="146"/>
      <c r="AJ561" s="146"/>
      <c r="AK561" s="146"/>
      <c r="AL561" s="146"/>
      <c r="AM561" s="146"/>
      <c r="AN561" s="146"/>
      <c r="AO561" s="146"/>
      <c r="AP561" s="146"/>
      <c r="AQ561" s="146"/>
      <c r="AR561" s="146"/>
      <c r="AS561" s="146"/>
    </row>
    <row r="562" spans="1:45" x14ac:dyDescent="0.25">
      <c r="A562" s="146"/>
      <c r="B562" s="146"/>
      <c r="C562" s="146"/>
      <c r="D562" s="146"/>
      <c r="E562" s="146"/>
      <c r="F562" s="146"/>
      <c r="G562" s="146"/>
      <c r="H562" s="146"/>
      <c r="I562" s="146"/>
      <c r="J562" s="146"/>
      <c r="K562" s="146"/>
      <c r="L562" s="146"/>
      <c r="M562" s="146"/>
      <c r="N562" s="146"/>
      <c r="O562" s="146"/>
      <c r="P562" s="288">
        <f t="shared" si="26"/>
        <v>0</v>
      </c>
      <c r="Q562" s="146"/>
      <c r="R562" s="146"/>
      <c r="S562" s="146"/>
      <c r="T562" s="146"/>
      <c r="U562" s="146"/>
      <c r="V562" s="146"/>
      <c r="W562" s="146"/>
      <c r="X562" s="146"/>
      <c r="Y562" s="273">
        <f t="shared" si="27"/>
        <v>0</v>
      </c>
      <c r="Z562" s="146"/>
      <c r="AA562" s="146"/>
      <c r="AB562" s="146"/>
      <c r="AC562" s="146"/>
      <c r="AD562" s="146"/>
      <c r="AE562" s="146"/>
      <c r="AF562" s="146"/>
      <c r="AG562" s="146"/>
      <c r="AH562" s="273">
        <f t="shared" si="28"/>
        <v>0</v>
      </c>
      <c r="AI562" s="146"/>
      <c r="AJ562" s="146"/>
      <c r="AK562" s="146"/>
      <c r="AL562" s="146"/>
      <c r="AM562" s="146"/>
      <c r="AN562" s="146"/>
      <c r="AO562" s="146"/>
      <c r="AP562" s="146"/>
      <c r="AQ562" s="146"/>
      <c r="AR562" s="146"/>
      <c r="AS562" s="146"/>
    </row>
    <row r="563" spans="1:45" x14ac:dyDescent="0.25">
      <c r="A563" s="146"/>
      <c r="B563" s="146"/>
      <c r="C563" s="146"/>
      <c r="D563" s="146"/>
      <c r="E563" s="146"/>
      <c r="F563" s="146"/>
      <c r="G563" s="146"/>
      <c r="H563" s="146"/>
      <c r="I563" s="146"/>
      <c r="J563" s="146"/>
      <c r="K563" s="146"/>
      <c r="L563" s="146"/>
      <c r="M563" s="146"/>
      <c r="N563" s="146"/>
      <c r="O563" s="146"/>
      <c r="P563" s="288">
        <f t="shared" si="26"/>
        <v>0</v>
      </c>
      <c r="Q563" s="146"/>
      <c r="R563" s="146"/>
      <c r="S563" s="146"/>
      <c r="T563" s="146"/>
      <c r="U563" s="146"/>
      <c r="V563" s="146"/>
      <c r="W563" s="146"/>
      <c r="X563" s="146"/>
      <c r="Y563" s="273">
        <f t="shared" si="27"/>
        <v>0</v>
      </c>
      <c r="Z563" s="146"/>
      <c r="AA563" s="146"/>
      <c r="AB563" s="146"/>
      <c r="AC563" s="146"/>
      <c r="AD563" s="146"/>
      <c r="AE563" s="146"/>
      <c r="AF563" s="146"/>
      <c r="AG563" s="146"/>
      <c r="AH563" s="273">
        <f t="shared" si="28"/>
        <v>0</v>
      </c>
      <c r="AI563" s="146"/>
      <c r="AJ563" s="146"/>
      <c r="AK563" s="146"/>
      <c r="AL563" s="146"/>
      <c r="AM563" s="146"/>
      <c r="AN563" s="146"/>
      <c r="AO563" s="146"/>
      <c r="AP563" s="146"/>
      <c r="AQ563" s="146"/>
      <c r="AR563" s="146"/>
      <c r="AS563" s="146"/>
    </row>
    <row r="564" spans="1:45" x14ac:dyDescent="0.25">
      <c r="A564" s="146"/>
      <c r="B564" s="146"/>
      <c r="C564" s="146"/>
      <c r="D564" s="146"/>
      <c r="E564" s="146"/>
      <c r="F564" s="146"/>
      <c r="G564" s="146"/>
      <c r="H564" s="146"/>
      <c r="I564" s="146"/>
      <c r="J564" s="146"/>
      <c r="K564" s="146"/>
      <c r="L564" s="146"/>
      <c r="M564" s="146"/>
      <c r="N564" s="146"/>
      <c r="O564" s="146"/>
      <c r="P564" s="288">
        <f t="shared" si="26"/>
        <v>0</v>
      </c>
      <c r="Q564" s="146"/>
      <c r="R564" s="146"/>
      <c r="S564" s="146"/>
      <c r="T564" s="146"/>
      <c r="U564" s="146"/>
      <c r="V564" s="146"/>
      <c r="W564" s="146"/>
      <c r="X564" s="146"/>
      <c r="Y564" s="273">
        <f t="shared" si="27"/>
        <v>0</v>
      </c>
      <c r="Z564" s="146"/>
      <c r="AA564" s="146"/>
      <c r="AB564" s="146"/>
      <c r="AC564" s="146"/>
      <c r="AD564" s="146"/>
      <c r="AE564" s="146"/>
      <c r="AF564" s="146"/>
      <c r="AG564" s="146"/>
      <c r="AH564" s="273">
        <f t="shared" si="28"/>
        <v>0</v>
      </c>
      <c r="AI564" s="146"/>
      <c r="AJ564" s="146"/>
      <c r="AK564" s="146"/>
      <c r="AL564" s="146"/>
      <c r="AM564" s="146"/>
      <c r="AN564" s="146"/>
      <c r="AO564" s="146"/>
      <c r="AP564" s="146"/>
      <c r="AQ564" s="146"/>
      <c r="AR564" s="146"/>
      <c r="AS564" s="146"/>
    </row>
    <row r="565" spans="1:45" x14ac:dyDescent="0.25">
      <c r="A565" s="146"/>
      <c r="B565" s="146"/>
      <c r="C565" s="146"/>
      <c r="D565" s="146"/>
      <c r="E565" s="146"/>
      <c r="F565" s="146"/>
      <c r="G565" s="146"/>
      <c r="H565" s="146"/>
      <c r="I565" s="146"/>
      <c r="J565" s="146"/>
      <c r="K565" s="146"/>
      <c r="L565" s="146"/>
      <c r="M565" s="146"/>
      <c r="N565" s="146"/>
      <c r="O565" s="146"/>
      <c r="P565" s="288">
        <f t="shared" si="26"/>
        <v>0</v>
      </c>
      <c r="Q565" s="146"/>
      <c r="R565" s="146"/>
      <c r="S565" s="146"/>
      <c r="T565" s="146"/>
      <c r="U565" s="146"/>
      <c r="V565" s="146"/>
      <c r="W565" s="146"/>
      <c r="X565" s="146"/>
      <c r="Y565" s="273">
        <f t="shared" si="27"/>
        <v>0</v>
      </c>
      <c r="Z565" s="146"/>
      <c r="AA565" s="146"/>
      <c r="AB565" s="146"/>
      <c r="AC565" s="146"/>
      <c r="AD565" s="146"/>
      <c r="AE565" s="146"/>
      <c r="AF565" s="146"/>
      <c r="AG565" s="146"/>
      <c r="AH565" s="273">
        <f t="shared" si="28"/>
        <v>0</v>
      </c>
      <c r="AI565" s="146"/>
      <c r="AJ565" s="146"/>
      <c r="AK565" s="146"/>
      <c r="AL565" s="146"/>
      <c r="AM565" s="146"/>
      <c r="AN565" s="146"/>
      <c r="AO565" s="146"/>
      <c r="AP565" s="146"/>
      <c r="AQ565" s="146"/>
      <c r="AR565" s="146"/>
      <c r="AS565" s="146"/>
    </row>
    <row r="566" spans="1:45" x14ac:dyDescent="0.25">
      <c r="A566" s="146"/>
      <c r="B566" s="146"/>
      <c r="C566" s="146"/>
      <c r="D566" s="146"/>
      <c r="E566" s="146"/>
      <c r="F566" s="146"/>
      <c r="G566" s="146"/>
      <c r="H566" s="146"/>
      <c r="I566" s="146"/>
      <c r="J566" s="146"/>
      <c r="K566" s="146"/>
      <c r="L566" s="146"/>
      <c r="M566" s="146"/>
      <c r="N566" s="146"/>
      <c r="O566" s="146"/>
      <c r="P566" s="288">
        <f t="shared" si="26"/>
        <v>0</v>
      </c>
      <c r="Q566" s="146"/>
      <c r="R566" s="146"/>
      <c r="S566" s="146"/>
      <c r="T566" s="146"/>
      <c r="U566" s="146"/>
      <c r="V566" s="146"/>
      <c r="W566" s="146"/>
      <c r="X566" s="146"/>
      <c r="Y566" s="273">
        <f t="shared" si="27"/>
        <v>0</v>
      </c>
      <c r="Z566" s="146"/>
      <c r="AA566" s="146"/>
      <c r="AB566" s="146"/>
      <c r="AC566" s="146"/>
      <c r="AD566" s="146"/>
      <c r="AE566" s="146"/>
      <c r="AF566" s="146"/>
      <c r="AG566" s="146"/>
      <c r="AH566" s="273">
        <f t="shared" si="28"/>
        <v>0</v>
      </c>
      <c r="AI566" s="146"/>
      <c r="AJ566" s="146"/>
      <c r="AK566" s="146"/>
      <c r="AL566" s="146"/>
      <c r="AM566" s="146"/>
      <c r="AN566" s="146"/>
      <c r="AO566" s="146"/>
      <c r="AP566" s="146"/>
      <c r="AQ566" s="146"/>
      <c r="AR566" s="146"/>
      <c r="AS566" s="146"/>
    </row>
    <row r="567" spans="1:45" x14ac:dyDescent="0.25">
      <c r="A567" s="146"/>
      <c r="B567" s="146"/>
      <c r="C567" s="146"/>
      <c r="D567" s="146"/>
      <c r="E567" s="146"/>
      <c r="F567" s="146"/>
      <c r="G567" s="146"/>
      <c r="H567" s="146"/>
      <c r="I567" s="146"/>
      <c r="J567" s="146"/>
      <c r="K567" s="146"/>
      <c r="L567" s="146"/>
      <c r="M567" s="146"/>
      <c r="N567" s="146"/>
      <c r="O567" s="146"/>
      <c r="P567" s="288">
        <f t="shared" si="26"/>
        <v>0</v>
      </c>
      <c r="Q567" s="146"/>
      <c r="R567" s="146"/>
      <c r="S567" s="146"/>
      <c r="T567" s="146"/>
      <c r="U567" s="146"/>
      <c r="V567" s="146"/>
      <c r="W567" s="146"/>
      <c r="X567" s="146"/>
      <c r="Y567" s="273">
        <f t="shared" si="27"/>
        <v>0</v>
      </c>
      <c r="Z567" s="146"/>
      <c r="AA567" s="146"/>
      <c r="AB567" s="146"/>
      <c r="AC567" s="146"/>
      <c r="AD567" s="146"/>
      <c r="AE567" s="146"/>
      <c r="AF567" s="146"/>
      <c r="AG567" s="146"/>
      <c r="AH567" s="273">
        <f t="shared" si="28"/>
        <v>0</v>
      </c>
      <c r="AI567" s="146"/>
      <c r="AJ567" s="146"/>
      <c r="AK567" s="146"/>
      <c r="AL567" s="146"/>
      <c r="AM567" s="146"/>
      <c r="AN567" s="146"/>
      <c r="AO567" s="146"/>
      <c r="AP567" s="146"/>
      <c r="AQ567" s="146"/>
      <c r="AR567" s="146"/>
      <c r="AS567" s="146"/>
    </row>
    <row r="568" spans="1:45" x14ac:dyDescent="0.25">
      <c r="A568" s="146"/>
      <c r="B568" s="146"/>
      <c r="C568" s="146"/>
      <c r="D568" s="146"/>
      <c r="E568" s="146"/>
      <c r="F568" s="146"/>
      <c r="G568" s="146"/>
      <c r="H568" s="146"/>
      <c r="I568" s="146"/>
      <c r="J568" s="146"/>
      <c r="K568" s="146"/>
      <c r="L568" s="146"/>
      <c r="M568" s="146"/>
      <c r="N568" s="146"/>
      <c r="O568" s="146"/>
      <c r="P568" s="288">
        <f t="shared" si="26"/>
        <v>0</v>
      </c>
      <c r="Q568" s="146"/>
      <c r="R568" s="146"/>
      <c r="S568" s="146"/>
      <c r="T568" s="146"/>
      <c r="U568" s="146"/>
      <c r="V568" s="146"/>
      <c r="W568" s="146"/>
      <c r="X568" s="146"/>
      <c r="Y568" s="273">
        <f t="shared" si="27"/>
        <v>0</v>
      </c>
      <c r="Z568" s="146"/>
      <c r="AA568" s="146"/>
      <c r="AB568" s="146"/>
      <c r="AC568" s="146"/>
      <c r="AD568" s="146"/>
      <c r="AE568" s="146"/>
      <c r="AF568" s="146"/>
      <c r="AG568" s="146"/>
      <c r="AH568" s="273">
        <f t="shared" si="28"/>
        <v>0</v>
      </c>
      <c r="AI568" s="146"/>
      <c r="AJ568" s="146"/>
      <c r="AK568" s="146"/>
      <c r="AL568" s="146"/>
      <c r="AM568" s="146"/>
      <c r="AN568" s="146"/>
      <c r="AO568" s="146"/>
      <c r="AP568" s="146"/>
      <c r="AQ568" s="146"/>
      <c r="AR568" s="146"/>
      <c r="AS568" s="146"/>
    </row>
    <row r="569" spans="1:45" x14ac:dyDescent="0.25">
      <c r="A569" s="146"/>
      <c r="B569" s="146"/>
      <c r="C569" s="146"/>
      <c r="D569" s="146"/>
      <c r="E569" s="146"/>
      <c r="F569" s="146"/>
      <c r="G569" s="146"/>
      <c r="H569" s="146"/>
      <c r="I569" s="146"/>
      <c r="J569" s="146"/>
      <c r="K569" s="146"/>
      <c r="L569" s="146"/>
      <c r="M569" s="146"/>
      <c r="N569" s="146"/>
      <c r="O569" s="146"/>
      <c r="P569" s="288">
        <f t="shared" si="26"/>
        <v>0</v>
      </c>
      <c r="Q569" s="146"/>
      <c r="R569" s="146"/>
      <c r="S569" s="146"/>
      <c r="T569" s="146"/>
      <c r="U569" s="146"/>
      <c r="V569" s="146"/>
      <c r="W569" s="146"/>
      <c r="X569" s="146"/>
      <c r="Y569" s="273">
        <f t="shared" si="27"/>
        <v>0</v>
      </c>
      <c r="Z569" s="146"/>
      <c r="AA569" s="146"/>
      <c r="AB569" s="146"/>
      <c r="AC569" s="146"/>
      <c r="AD569" s="146"/>
      <c r="AE569" s="146"/>
      <c r="AF569" s="146"/>
      <c r="AG569" s="146"/>
      <c r="AH569" s="273">
        <f t="shared" si="28"/>
        <v>0</v>
      </c>
      <c r="AI569" s="146"/>
      <c r="AJ569" s="146"/>
      <c r="AK569" s="146"/>
      <c r="AL569" s="146"/>
      <c r="AM569" s="146"/>
      <c r="AN569" s="146"/>
      <c r="AO569" s="146"/>
      <c r="AP569" s="146"/>
      <c r="AQ569" s="146"/>
      <c r="AR569" s="146"/>
      <c r="AS569" s="146"/>
    </row>
    <row r="570" spans="1:45" x14ac:dyDescent="0.25">
      <c r="A570" s="146"/>
      <c r="B570" s="146"/>
      <c r="C570" s="146"/>
      <c r="D570" s="146"/>
      <c r="E570" s="146"/>
      <c r="F570" s="146"/>
      <c r="G570" s="146"/>
      <c r="H570" s="146"/>
      <c r="I570" s="146"/>
      <c r="J570" s="146"/>
      <c r="K570" s="146"/>
      <c r="L570" s="146"/>
      <c r="M570" s="146"/>
      <c r="N570" s="146"/>
      <c r="O570" s="146"/>
      <c r="P570" s="288">
        <f t="shared" si="26"/>
        <v>0</v>
      </c>
      <c r="Q570" s="146"/>
      <c r="R570" s="146"/>
      <c r="S570" s="146"/>
      <c r="T570" s="146"/>
      <c r="U570" s="146"/>
      <c r="V570" s="146"/>
      <c r="W570" s="146"/>
      <c r="X570" s="146"/>
      <c r="Y570" s="273">
        <f t="shared" si="27"/>
        <v>0</v>
      </c>
      <c r="Z570" s="146"/>
      <c r="AA570" s="146"/>
      <c r="AB570" s="146"/>
      <c r="AC570" s="146"/>
      <c r="AD570" s="146"/>
      <c r="AE570" s="146"/>
      <c r="AF570" s="146"/>
      <c r="AG570" s="146"/>
      <c r="AH570" s="273">
        <f t="shared" si="28"/>
        <v>0</v>
      </c>
      <c r="AI570" s="146"/>
      <c r="AJ570" s="146"/>
      <c r="AK570" s="146"/>
      <c r="AL570" s="146"/>
      <c r="AM570" s="146"/>
      <c r="AN570" s="146"/>
      <c r="AO570" s="146"/>
      <c r="AP570" s="146"/>
      <c r="AQ570" s="146"/>
      <c r="AR570" s="146"/>
      <c r="AS570" s="146"/>
    </row>
    <row r="571" spans="1:45" x14ac:dyDescent="0.25">
      <c r="A571" s="146"/>
      <c r="B571" s="146"/>
      <c r="C571" s="146"/>
      <c r="D571" s="146"/>
      <c r="E571" s="146"/>
      <c r="F571" s="146"/>
      <c r="G571" s="146"/>
      <c r="H571" s="146"/>
      <c r="I571" s="146"/>
      <c r="J571" s="146"/>
      <c r="K571" s="146"/>
      <c r="L571" s="146"/>
      <c r="M571" s="146"/>
      <c r="N571" s="146"/>
      <c r="O571" s="146"/>
      <c r="P571" s="288">
        <f t="shared" si="26"/>
        <v>0</v>
      </c>
      <c r="Q571" s="146"/>
      <c r="R571" s="146"/>
      <c r="S571" s="146"/>
      <c r="T571" s="146"/>
      <c r="U571" s="146"/>
      <c r="V571" s="146"/>
      <c r="W571" s="146"/>
      <c r="X571" s="146"/>
      <c r="Y571" s="273">
        <f t="shared" si="27"/>
        <v>0</v>
      </c>
      <c r="Z571" s="146"/>
      <c r="AA571" s="146"/>
      <c r="AB571" s="146"/>
      <c r="AC571" s="146"/>
      <c r="AD571" s="146"/>
      <c r="AE571" s="146"/>
      <c r="AF571" s="146"/>
      <c r="AG571" s="146"/>
      <c r="AH571" s="273">
        <f t="shared" si="28"/>
        <v>0</v>
      </c>
      <c r="AI571" s="146"/>
      <c r="AJ571" s="146"/>
      <c r="AK571" s="146"/>
      <c r="AL571" s="146"/>
      <c r="AM571" s="146"/>
      <c r="AN571" s="146"/>
      <c r="AO571" s="146"/>
      <c r="AP571" s="146"/>
      <c r="AQ571" s="146"/>
      <c r="AR571" s="146"/>
      <c r="AS571" s="146"/>
    </row>
    <row r="572" spans="1:45" x14ac:dyDescent="0.25">
      <c r="A572" s="146"/>
      <c r="B572" s="146"/>
      <c r="C572" s="146"/>
      <c r="D572" s="146"/>
      <c r="E572" s="146"/>
      <c r="F572" s="146"/>
      <c r="G572" s="146"/>
      <c r="H572" s="146"/>
      <c r="I572" s="146"/>
      <c r="J572" s="146"/>
      <c r="K572" s="146"/>
      <c r="L572" s="146"/>
      <c r="M572" s="146"/>
      <c r="N572" s="146"/>
      <c r="O572" s="146"/>
      <c r="P572" s="288">
        <f t="shared" si="26"/>
        <v>0</v>
      </c>
      <c r="Q572" s="146"/>
      <c r="R572" s="146"/>
      <c r="S572" s="146"/>
      <c r="T572" s="146"/>
      <c r="U572" s="146"/>
      <c r="V572" s="146"/>
      <c r="W572" s="146"/>
      <c r="X572" s="146"/>
      <c r="Y572" s="273">
        <f t="shared" si="27"/>
        <v>0</v>
      </c>
      <c r="Z572" s="146"/>
      <c r="AA572" s="146"/>
      <c r="AB572" s="146"/>
      <c r="AC572" s="146"/>
      <c r="AD572" s="146"/>
      <c r="AE572" s="146"/>
      <c r="AF572" s="146"/>
      <c r="AG572" s="146"/>
      <c r="AH572" s="273">
        <f t="shared" si="28"/>
        <v>0</v>
      </c>
      <c r="AI572" s="146"/>
      <c r="AJ572" s="146"/>
      <c r="AK572" s="146"/>
      <c r="AL572" s="146"/>
      <c r="AM572" s="146"/>
      <c r="AN572" s="146"/>
      <c r="AO572" s="146"/>
      <c r="AP572" s="146"/>
      <c r="AQ572" s="146"/>
      <c r="AR572" s="146"/>
      <c r="AS572" s="146"/>
    </row>
    <row r="573" spans="1:45" x14ac:dyDescent="0.25">
      <c r="A573" s="146"/>
      <c r="B573" s="146"/>
      <c r="C573" s="146"/>
      <c r="D573" s="146"/>
      <c r="E573" s="146"/>
      <c r="F573" s="146"/>
      <c r="G573" s="146"/>
      <c r="H573" s="146"/>
      <c r="I573" s="146"/>
      <c r="J573" s="146"/>
      <c r="K573" s="146"/>
      <c r="L573" s="146"/>
      <c r="M573" s="146"/>
      <c r="N573" s="146"/>
      <c r="O573" s="146"/>
      <c r="P573" s="288">
        <f t="shared" si="26"/>
        <v>0</v>
      </c>
      <c r="Q573" s="146"/>
      <c r="R573" s="146"/>
      <c r="S573" s="146"/>
      <c r="T573" s="146"/>
      <c r="U573" s="146"/>
      <c r="V573" s="146"/>
      <c r="W573" s="146"/>
      <c r="X573" s="146"/>
      <c r="Y573" s="273">
        <f t="shared" si="27"/>
        <v>0</v>
      </c>
      <c r="Z573" s="146"/>
      <c r="AA573" s="146"/>
      <c r="AB573" s="146"/>
      <c r="AC573" s="146"/>
      <c r="AD573" s="146"/>
      <c r="AE573" s="146"/>
      <c r="AF573" s="146"/>
      <c r="AG573" s="146"/>
      <c r="AH573" s="273">
        <f t="shared" si="28"/>
        <v>0</v>
      </c>
      <c r="AI573" s="146"/>
      <c r="AJ573" s="146"/>
      <c r="AK573" s="146"/>
      <c r="AL573" s="146"/>
      <c r="AM573" s="146"/>
      <c r="AN573" s="146"/>
      <c r="AO573" s="146"/>
      <c r="AP573" s="146"/>
      <c r="AQ573" s="146"/>
      <c r="AR573" s="146"/>
      <c r="AS573" s="146"/>
    </row>
    <row r="574" spans="1:45" x14ac:dyDescent="0.25">
      <c r="A574" s="146"/>
      <c r="B574" s="146"/>
      <c r="C574" s="146"/>
      <c r="D574" s="146"/>
      <c r="E574" s="146"/>
      <c r="F574" s="146"/>
      <c r="G574" s="146"/>
      <c r="H574" s="146"/>
      <c r="I574" s="146"/>
      <c r="J574" s="146"/>
      <c r="K574" s="146"/>
      <c r="L574" s="146"/>
      <c r="M574" s="146"/>
      <c r="N574" s="146"/>
      <c r="O574" s="146"/>
      <c r="P574" s="288">
        <f t="shared" si="26"/>
        <v>0</v>
      </c>
      <c r="Q574" s="146"/>
      <c r="R574" s="146"/>
      <c r="S574" s="146"/>
      <c r="T574" s="146"/>
      <c r="U574" s="146"/>
      <c r="V574" s="146"/>
      <c r="W574" s="146"/>
      <c r="X574" s="146"/>
      <c r="Y574" s="273">
        <f t="shared" si="27"/>
        <v>0</v>
      </c>
      <c r="Z574" s="146"/>
      <c r="AA574" s="146"/>
      <c r="AB574" s="146"/>
      <c r="AC574" s="146"/>
      <c r="AD574" s="146"/>
      <c r="AE574" s="146"/>
      <c r="AF574" s="146"/>
      <c r="AG574" s="146"/>
      <c r="AH574" s="273">
        <f t="shared" si="28"/>
        <v>0</v>
      </c>
      <c r="AI574" s="146"/>
      <c r="AJ574" s="146"/>
      <c r="AK574" s="146"/>
      <c r="AL574" s="146"/>
      <c r="AM574" s="146"/>
      <c r="AN574" s="146"/>
      <c r="AO574" s="146"/>
      <c r="AP574" s="146"/>
      <c r="AQ574" s="146"/>
      <c r="AR574" s="146"/>
      <c r="AS574" s="146"/>
    </row>
    <row r="575" spans="1:45" x14ac:dyDescent="0.25">
      <c r="A575" s="146"/>
      <c r="B575" s="146"/>
      <c r="C575" s="146"/>
      <c r="D575" s="146"/>
      <c r="E575" s="146"/>
      <c r="F575" s="146"/>
      <c r="G575" s="146"/>
      <c r="H575" s="146"/>
      <c r="I575" s="146"/>
      <c r="J575" s="146"/>
      <c r="K575" s="146"/>
      <c r="L575" s="146"/>
      <c r="M575" s="146"/>
      <c r="N575" s="146"/>
      <c r="O575" s="146"/>
      <c r="P575" s="288">
        <f t="shared" si="26"/>
        <v>0</v>
      </c>
      <c r="Q575" s="146"/>
      <c r="R575" s="146"/>
      <c r="S575" s="146"/>
      <c r="T575" s="146"/>
      <c r="U575" s="146"/>
      <c r="V575" s="146"/>
      <c r="W575" s="146"/>
      <c r="X575" s="146"/>
      <c r="Y575" s="273">
        <f t="shared" si="27"/>
        <v>0</v>
      </c>
      <c r="Z575" s="146"/>
      <c r="AA575" s="146"/>
      <c r="AB575" s="146"/>
      <c r="AC575" s="146"/>
      <c r="AD575" s="146"/>
      <c r="AE575" s="146"/>
      <c r="AF575" s="146"/>
      <c r="AG575" s="146"/>
      <c r="AH575" s="273">
        <f t="shared" si="28"/>
        <v>0</v>
      </c>
      <c r="AI575" s="146"/>
      <c r="AJ575" s="146"/>
      <c r="AK575" s="146"/>
      <c r="AL575" s="146"/>
      <c r="AM575" s="146"/>
      <c r="AN575" s="146"/>
      <c r="AO575" s="146"/>
      <c r="AP575" s="146"/>
      <c r="AQ575" s="146"/>
      <c r="AR575" s="146"/>
      <c r="AS575" s="146"/>
    </row>
    <row r="576" spans="1:45" x14ac:dyDescent="0.25">
      <c r="A576" s="146"/>
      <c r="B576" s="146"/>
      <c r="C576" s="146"/>
      <c r="D576" s="146"/>
      <c r="E576" s="146"/>
      <c r="F576" s="146"/>
      <c r="G576" s="146"/>
      <c r="H576" s="146"/>
      <c r="I576" s="146"/>
      <c r="J576" s="146"/>
      <c r="K576" s="146"/>
      <c r="L576" s="146"/>
      <c r="M576" s="146"/>
      <c r="N576" s="146"/>
      <c r="O576" s="146"/>
      <c r="P576" s="288">
        <f t="shared" si="26"/>
        <v>0</v>
      </c>
      <c r="Q576" s="146"/>
      <c r="R576" s="146"/>
      <c r="S576" s="146"/>
      <c r="T576" s="146"/>
      <c r="U576" s="146"/>
      <c r="V576" s="146"/>
      <c r="W576" s="146"/>
      <c r="X576" s="146"/>
      <c r="Y576" s="273">
        <f t="shared" si="27"/>
        <v>0</v>
      </c>
      <c r="Z576" s="146"/>
      <c r="AA576" s="146"/>
      <c r="AB576" s="146"/>
      <c r="AC576" s="146"/>
      <c r="AD576" s="146"/>
      <c r="AE576" s="146"/>
      <c r="AF576" s="146"/>
      <c r="AG576" s="146"/>
      <c r="AH576" s="273">
        <f t="shared" si="28"/>
        <v>0</v>
      </c>
      <c r="AI576" s="146"/>
      <c r="AJ576" s="146"/>
      <c r="AK576" s="146"/>
      <c r="AL576" s="146"/>
      <c r="AM576" s="146"/>
      <c r="AN576" s="146"/>
      <c r="AO576" s="146"/>
      <c r="AP576" s="146"/>
      <c r="AQ576" s="146"/>
      <c r="AR576" s="146"/>
      <c r="AS576" s="146"/>
    </row>
    <row r="577" spans="1:45" x14ac:dyDescent="0.25">
      <c r="A577" s="146"/>
      <c r="B577" s="146"/>
      <c r="C577" s="146"/>
      <c r="D577" s="146"/>
      <c r="E577" s="146"/>
      <c r="F577" s="146"/>
      <c r="G577" s="146"/>
      <c r="H577" s="146"/>
      <c r="I577" s="146"/>
      <c r="J577" s="146"/>
      <c r="K577" s="146"/>
      <c r="L577" s="146"/>
      <c r="M577" s="146"/>
      <c r="N577" s="146"/>
      <c r="O577" s="146"/>
      <c r="P577" s="288">
        <f t="shared" si="26"/>
        <v>0</v>
      </c>
      <c r="Q577" s="146"/>
      <c r="R577" s="146"/>
      <c r="S577" s="146"/>
      <c r="T577" s="146"/>
      <c r="U577" s="146"/>
      <c r="V577" s="146"/>
      <c r="W577" s="146"/>
      <c r="X577" s="146"/>
      <c r="Y577" s="273">
        <f t="shared" si="27"/>
        <v>0</v>
      </c>
      <c r="Z577" s="146"/>
      <c r="AA577" s="146"/>
      <c r="AB577" s="146"/>
      <c r="AC577" s="146"/>
      <c r="AD577" s="146"/>
      <c r="AE577" s="146"/>
      <c r="AF577" s="146"/>
      <c r="AG577" s="146"/>
      <c r="AH577" s="273">
        <f t="shared" si="28"/>
        <v>0</v>
      </c>
      <c r="AI577" s="146"/>
      <c r="AJ577" s="146"/>
      <c r="AK577" s="146"/>
      <c r="AL577" s="146"/>
      <c r="AM577" s="146"/>
      <c r="AN577" s="146"/>
      <c r="AO577" s="146"/>
      <c r="AP577" s="146"/>
      <c r="AQ577" s="146"/>
      <c r="AR577" s="146"/>
      <c r="AS577" s="146"/>
    </row>
    <row r="578" spans="1:45" x14ac:dyDescent="0.25">
      <c r="A578" s="146"/>
      <c r="B578" s="146"/>
      <c r="C578" s="146"/>
      <c r="D578" s="146"/>
      <c r="E578" s="146"/>
      <c r="F578" s="146"/>
      <c r="G578" s="146"/>
      <c r="H578" s="146"/>
      <c r="I578" s="146"/>
      <c r="J578" s="146"/>
      <c r="K578" s="146"/>
      <c r="L578" s="146"/>
      <c r="M578" s="146"/>
      <c r="N578" s="146"/>
      <c r="O578" s="146"/>
      <c r="P578" s="288">
        <f t="shared" si="26"/>
        <v>0</v>
      </c>
      <c r="Q578" s="146"/>
      <c r="R578" s="146"/>
      <c r="S578" s="146"/>
      <c r="T578" s="146"/>
      <c r="U578" s="146"/>
      <c r="V578" s="146"/>
      <c r="W578" s="146"/>
      <c r="X578" s="146"/>
      <c r="Y578" s="273">
        <f t="shared" si="27"/>
        <v>0</v>
      </c>
      <c r="Z578" s="146"/>
      <c r="AA578" s="146"/>
      <c r="AB578" s="146"/>
      <c r="AC578" s="146"/>
      <c r="AD578" s="146"/>
      <c r="AE578" s="146"/>
      <c r="AF578" s="146"/>
      <c r="AG578" s="146"/>
      <c r="AH578" s="273">
        <f t="shared" si="28"/>
        <v>0</v>
      </c>
      <c r="AI578" s="146"/>
      <c r="AJ578" s="146"/>
      <c r="AK578" s="146"/>
      <c r="AL578" s="146"/>
      <c r="AM578" s="146"/>
      <c r="AN578" s="146"/>
      <c r="AO578" s="146"/>
      <c r="AP578" s="146"/>
      <c r="AQ578" s="146"/>
      <c r="AR578" s="146"/>
      <c r="AS578" s="146"/>
    </row>
    <row r="579" spans="1:45" x14ac:dyDescent="0.25">
      <c r="A579" s="146"/>
      <c r="B579" s="146"/>
      <c r="C579" s="146"/>
      <c r="D579" s="146"/>
      <c r="E579" s="146"/>
      <c r="F579" s="146"/>
      <c r="G579" s="146"/>
      <c r="H579" s="146"/>
      <c r="I579" s="146"/>
      <c r="J579" s="146"/>
      <c r="K579" s="146"/>
      <c r="L579" s="146"/>
      <c r="M579" s="146"/>
      <c r="N579" s="146"/>
      <c r="O579" s="146"/>
      <c r="P579" s="288">
        <f t="shared" si="26"/>
        <v>0</v>
      </c>
      <c r="Q579" s="146"/>
      <c r="R579" s="146"/>
      <c r="S579" s="146"/>
      <c r="T579" s="146"/>
      <c r="U579" s="146"/>
      <c r="V579" s="146"/>
      <c r="W579" s="146"/>
      <c r="X579" s="146"/>
      <c r="Y579" s="273">
        <f t="shared" si="27"/>
        <v>0</v>
      </c>
      <c r="Z579" s="146"/>
      <c r="AA579" s="146"/>
      <c r="AB579" s="146"/>
      <c r="AC579" s="146"/>
      <c r="AD579" s="146"/>
      <c r="AE579" s="146"/>
      <c r="AF579" s="146"/>
      <c r="AG579" s="146"/>
      <c r="AH579" s="273">
        <f t="shared" si="28"/>
        <v>0</v>
      </c>
      <c r="AI579" s="146"/>
      <c r="AJ579" s="146"/>
      <c r="AK579" s="146"/>
      <c r="AL579" s="146"/>
      <c r="AM579" s="146"/>
      <c r="AN579" s="146"/>
      <c r="AO579" s="146"/>
      <c r="AP579" s="146"/>
      <c r="AQ579" s="146"/>
      <c r="AR579" s="146"/>
      <c r="AS579" s="146"/>
    </row>
    <row r="580" spans="1:45" x14ac:dyDescent="0.25">
      <c r="A580" s="146"/>
      <c r="B580" s="146"/>
      <c r="C580" s="146"/>
      <c r="D580" s="146"/>
      <c r="E580" s="146"/>
      <c r="F580" s="146"/>
      <c r="G580" s="146"/>
      <c r="H580" s="146"/>
      <c r="I580" s="146"/>
      <c r="J580" s="146"/>
      <c r="K580" s="146"/>
      <c r="L580" s="146"/>
      <c r="M580" s="146"/>
      <c r="N580" s="146"/>
      <c r="O580" s="146"/>
      <c r="P580" s="288">
        <f t="shared" si="26"/>
        <v>0</v>
      </c>
      <c r="Q580" s="146"/>
      <c r="R580" s="146"/>
      <c r="S580" s="146"/>
      <c r="T580" s="146"/>
      <c r="U580" s="146"/>
      <c r="V580" s="146"/>
      <c r="W580" s="146"/>
      <c r="X580" s="146"/>
      <c r="Y580" s="273">
        <f t="shared" si="27"/>
        <v>0</v>
      </c>
      <c r="Z580" s="146"/>
      <c r="AA580" s="146"/>
      <c r="AB580" s="146"/>
      <c r="AC580" s="146"/>
      <c r="AD580" s="146"/>
      <c r="AE580" s="146"/>
      <c r="AF580" s="146"/>
      <c r="AG580" s="146"/>
      <c r="AH580" s="273">
        <f t="shared" si="28"/>
        <v>0</v>
      </c>
      <c r="AI580" s="146"/>
      <c r="AJ580" s="146"/>
      <c r="AK580" s="146"/>
      <c r="AL580" s="146"/>
      <c r="AM580" s="146"/>
      <c r="AN580" s="146"/>
      <c r="AO580" s="146"/>
      <c r="AP580" s="146"/>
      <c r="AQ580" s="146"/>
      <c r="AR580" s="146"/>
      <c r="AS580" s="146"/>
    </row>
    <row r="581" spans="1:45" x14ac:dyDescent="0.25">
      <c r="A581" s="146"/>
      <c r="B581" s="146"/>
      <c r="C581" s="146"/>
      <c r="D581" s="146"/>
      <c r="E581" s="146"/>
      <c r="F581" s="146"/>
      <c r="G581" s="146"/>
      <c r="H581" s="146"/>
      <c r="I581" s="146"/>
      <c r="J581" s="146"/>
      <c r="K581" s="146"/>
      <c r="L581" s="146"/>
      <c r="M581" s="146"/>
      <c r="N581" s="146"/>
      <c r="O581" s="146"/>
      <c r="P581" s="288">
        <f t="shared" si="26"/>
        <v>0</v>
      </c>
      <c r="Q581" s="146"/>
      <c r="R581" s="146"/>
      <c r="S581" s="146"/>
      <c r="T581" s="146"/>
      <c r="U581" s="146"/>
      <c r="V581" s="146"/>
      <c r="W581" s="146"/>
      <c r="X581" s="146"/>
      <c r="Y581" s="273">
        <f t="shared" si="27"/>
        <v>0</v>
      </c>
      <c r="Z581" s="146"/>
      <c r="AA581" s="146"/>
      <c r="AB581" s="146"/>
      <c r="AC581" s="146"/>
      <c r="AD581" s="146"/>
      <c r="AE581" s="146"/>
      <c r="AF581" s="146"/>
      <c r="AG581" s="146"/>
      <c r="AH581" s="273">
        <f t="shared" si="28"/>
        <v>0</v>
      </c>
      <c r="AI581" s="146"/>
      <c r="AJ581" s="146"/>
      <c r="AK581" s="146"/>
      <c r="AL581" s="146"/>
      <c r="AM581" s="146"/>
      <c r="AN581" s="146"/>
      <c r="AO581" s="146"/>
      <c r="AP581" s="146"/>
      <c r="AQ581" s="146"/>
      <c r="AR581" s="146"/>
      <c r="AS581" s="146"/>
    </row>
    <row r="582" spans="1:45" x14ac:dyDescent="0.25">
      <c r="A582" s="146"/>
      <c r="B582" s="146"/>
      <c r="C582" s="146"/>
      <c r="D582" s="146"/>
      <c r="E582" s="146"/>
      <c r="F582" s="146"/>
      <c r="G582" s="146"/>
      <c r="H582" s="146"/>
      <c r="I582" s="146"/>
      <c r="J582" s="146"/>
      <c r="K582" s="146"/>
      <c r="L582" s="146"/>
      <c r="M582" s="146"/>
      <c r="N582" s="146"/>
      <c r="O582" s="146"/>
      <c r="P582" s="288">
        <f t="shared" si="26"/>
        <v>0</v>
      </c>
      <c r="Q582" s="146"/>
      <c r="R582" s="146"/>
      <c r="S582" s="146"/>
      <c r="T582" s="146"/>
      <c r="U582" s="146"/>
      <c r="V582" s="146"/>
      <c r="W582" s="146"/>
      <c r="X582" s="146"/>
      <c r="Y582" s="273">
        <f t="shared" si="27"/>
        <v>0</v>
      </c>
      <c r="Z582" s="146"/>
      <c r="AA582" s="146"/>
      <c r="AB582" s="146"/>
      <c r="AC582" s="146"/>
      <c r="AD582" s="146"/>
      <c r="AE582" s="146"/>
      <c r="AF582" s="146"/>
      <c r="AG582" s="146"/>
      <c r="AH582" s="273">
        <f t="shared" si="28"/>
        <v>0</v>
      </c>
      <c r="AI582" s="146"/>
      <c r="AJ582" s="146"/>
      <c r="AK582" s="146"/>
      <c r="AL582" s="146"/>
      <c r="AM582" s="146"/>
      <c r="AN582" s="146"/>
      <c r="AO582" s="146"/>
      <c r="AP582" s="146"/>
      <c r="AQ582" s="146"/>
      <c r="AR582" s="146"/>
      <c r="AS582" s="146"/>
    </row>
    <row r="583" spans="1:45" x14ac:dyDescent="0.25">
      <c r="A583" s="146"/>
      <c r="B583" s="146"/>
      <c r="C583" s="146"/>
      <c r="D583" s="146"/>
      <c r="E583" s="146"/>
      <c r="F583" s="146"/>
      <c r="G583" s="146"/>
      <c r="H583" s="146"/>
      <c r="I583" s="146"/>
      <c r="J583" s="146"/>
      <c r="K583" s="146"/>
      <c r="L583" s="146"/>
      <c r="M583" s="146"/>
      <c r="N583" s="146"/>
      <c r="O583" s="146"/>
      <c r="P583" s="288">
        <f t="shared" si="26"/>
        <v>0</v>
      </c>
      <c r="Q583" s="146"/>
      <c r="R583" s="146"/>
      <c r="S583" s="146"/>
      <c r="T583" s="146"/>
      <c r="U583" s="146"/>
      <c r="V583" s="146"/>
      <c r="W583" s="146"/>
      <c r="X583" s="146"/>
      <c r="Y583" s="273">
        <f t="shared" si="27"/>
        <v>0</v>
      </c>
      <c r="Z583" s="146"/>
      <c r="AA583" s="146"/>
      <c r="AB583" s="146"/>
      <c r="AC583" s="146"/>
      <c r="AD583" s="146"/>
      <c r="AE583" s="146"/>
      <c r="AF583" s="146"/>
      <c r="AG583" s="146"/>
      <c r="AH583" s="273">
        <f t="shared" si="28"/>
        <v>0</v>
      </c>
      <c r="AI583" s="146"/>
      <c r="AJ583" s="146"/>
      <c r="AK583" s="146"/>
      <c r="AL583" s="146"/>
      <c r="AM583" s="146"/>
      <c r="AN583" s="146"/>
      <c r="AO583" s="146"/>
      <c r="AP583" s="146"/>
      <c r="AQ583" s="146"/>
      <c r="AR583" s="146"/>
      <c r="AS583" s="146"/>
    </row>
    <row r="584" spans="1:45" x14ac:dyDescent="0.25">
      <c r="A584" s="146"/>
      <c r="B584" s="146"/>
      <c r="C584" s="146"/>
      <c r="D584" s="146"/>
      <c r="E584" s="146"/>
      <c r="F584" s="146"/>
      <c r="G584" s="146"/>
      <c r="H584" s="146"/>
      <c r="I584" s="146"/>
      <c r="J584" s="146"/>
      <c r="K584" s="146"/>
      <c r="L584" s="146"/>
      <c r="M584" s="146"/>
      <c r="N584" s="146"/>
      <c r="O584" s="146"/>
      <c r="P584" s="288">
        <f t="shared" si="26"/>
        <v>0</v>
      </c>
      <c r="Q584" s="146"/>
      <c r="R584" s="146"/>
      <c r="S584" s="146"/>
      <c r="T584" s="146"/>
      <c r="U584" s="146"/>
      <c r="V584" s="146"/>
      <c r="W584" s="146"/>
      <c r="X584" s="146"/>
      <c r="Y584" s="273">
        <f t="shared" si="27"/>
        <v>0</v>
      </c>
      <c r="Z584" s="146"/>
      <c r="AA584" s="146"/>
      <c r="AB584" s="146"/>
      <c r="AC584" s="146"/>
      <c r="AD584" s="146"/>
      <c r="AE584" s="146"/>
      <c r="AF584" s="146"/>
      <c r="AG584" s="146"/>
      <c r="AH584" s="273">
        <f t="shared" si="28"/>
        <v>0</v>
      </c>
      <c r="AI584" s="146"/>
      <c r="AJ584" s="146"/>
      <c r="AK584" s="146"/>
      <c r="AL584" s="146"/>
      <c r="AM584" s="146"/>
      <c r="AN584" s="146"/>
      <c r="AO584" s="146"/>
      <c r="AP584" s="146"/>
      <c r="AQ584" s="146"/>
      <c r="AR584" s="146"/>
      <c r="AS584" s="146"/>
    </row>
    <row r="585" spans="1:45" x14ac:dyDescent="0.25">
      <c r="A585" s="146"/>
      <c r="B585" s="146"/>
      <c r="C585" s="146"/>
      <c r="D585" s="146"/>
      <c r="E585" s="146"/>
      <c r="F585" s="146"/>
      <c r="G585" s="146"/>
      <c r="H585" s="146"/>
      <c r="I585" s="146"/>
      <c r="J585" s="146"/>
      <c r="K585" s="146"/>
      <c r="L585" s="146"/>
      <c r="M585" s="146"/>
      <c r="N585" s="146"/>
      <c r="O585" s="146"/>
      <c r="P585" s="288">
        <f t="shared" si="26"/>
        <v>0</v>
      </c>
      <c r="Q585" s="146"/>
      <c r="R585" s="146"/>
      <c r="S585" s="146"/>
      <c r="T585" s="146"/>
      <c r="U585" s="146"/>
      <c r="V585" s="146"/>
      <c r="W585" s="146"/>
      <c r="X585" s="146"/>
      <c r="Y585" s="273">
        <f t="shared" si="27"/>
        <v>0</v>
      </c>
      <c r="Z585" s="146"/>
      <c r="AA585" s="146"/>
      <c r="AB585" s="146"/>
      <c r="AC585" s="146"/>
      <c r="AD585" s="146"/>
      <c r="AE585" s="146"/>
      <c r="AF585" s="146"/>
      <c r="AG585" s="146"/>
      <c r="AH585" s="273">
        <f t="shared" si="28"/>
        <v>0</v>
      </c>
      <c r="AI585" s="146"/>
      <c r="AJ585" s="146"/>
      <c r="AK585" s="146"/>
      <c r="AL585" s="146"/>
      <c r="AM585" s="146"/>
      <c r="AN585" s="146"/>
      <c r="AO585" s="146"/>
      <c r="AP585" s="146"/>
      <c r="AQ585" s="146"/>
      <c r="AR585" s="146"/>
      <c r="AS585" s="146"/>
    </row>
    <row r="586" spans="1:45" x14ac:dyDescent="0.25">
      <c r="A586" s="146"/>
      <c r="B586" s="146"/>
      <c r="C586" s="146"/>
      <c r="D586" s="146"/>
      <c r="E586" s="146"/>
      <c r="F586" s="146"/>
      <c r="G586" s="146"/>
      <c r="H586" s="146"/>
      <c r="I586" s="146"/>
      <c r="J586" s="146"/>
      <c r="K586" s="146"/>
      <c r="L586" s="146"/>
      <c r="M586" s="146"/>
      <c r="N586" s="146"/>
      <c r="O586" s="146"/>
      <c r="P586" s="288">
        <f t="shared" si="26"/>
        <v>0</v>
      </c>
      <c r="Q586" s="146"/>
      <c r="R586" s="146"/>
      <c r="S586" s="146"/>
      <c r="T586" s="146"/>
      <c r="U586" s="146"/>
      <c r="V586" s="146"/>
      <c r="W586" s="146"/>
      <c r="X586" s="146"/>
      <c r="Y586" s="273">
        <f t="shared" si="27"/>
        <v>0</v>
      </c>
      <c r="Z586" s="146"/>
      <c r="AA586" s="146"/>
      <c r="AB586" s="146"/>
      <c r="AC586" s="146"/>
      <c r="AD586" s="146"/>
      <c r="AE586" s="146"/>
      <c r="AF586" s="146"/>
      <c r="AG586" s="146"/>
      <c r="AH586" s="273">
        <f t="shared" si="28"/>
        <v>0</v>
      </c>
      <c r="AI586" s="146"/>
      <c r="AJ586" s="146"/>
      <c r="AK586" s="146"/>
      <c r="AL586" s="146"/>
      <c r="AM586" s="146"/>
      <c r="AN586" s="146"/>
      <c r="AO586" s="146"/>
      <c r="AP586" s="146"/>
      <c r="AQ586" s="146"/>
      <c r="AR586" s="146"/>
      <c r="AS586" s="146"/>
    </row>
    <row r="587" spans="1:45" x14ac:dyDescent="0.25">
      <c r="A587" s="146"/>
      <c r="B587" s="146"/>
      <c r="C587" s="146"/>
      <c r="D587" s="146"/>
      <c r="E587" s="146"/>
      <c r="F587" s="146"/>
      <c r="G587" s="146"/>
      <c r="H587" s="146"/>
      <c r="I587" s="146"/>
      <c r="J587" s="146"/>
      <c r="K587" s="146"/>
      <c r="L587" s="146"/>
      <c r="M587" s="146"/>
      <c r="N587" s="146"/>
      <c r="O587" s="146"/>
      <c r="P587" s="288">
        <f t="shared" si="26"/>
        <v>0</v>
      </c>
      <c r="Q587" s="146"/>
      <c r="R587" s="146"/>
      <c r="S587" s="146"/>
      <c r="T587" s="146"/>
      <c r="U587" s="146"/>
      <c r="V587" s="146"/>
      <c r="W587" s="146"/>
      <c r="X587" s="146"/>
      <c r="Y587" s="273">
        <f t="shared" si="27"/>
        <v>0</v>
      </c>
      <c r="Z587" s="146"/>
      <c r="AA587" s="146"/>
      <c r="AB587" s="146"/>
      <c r="AC587" s="146"/>
      <c r="AD587" s="146"/>
      <c r="AE587" s="146"/>
      <c r="AF587" s="146"/>
      <c r="AG587" s="146"/>
      <c r="AH587" s="273">
        <f t="shared" si="28"/>
        <v>0</v>
      </c>
      <c r="AI587" s="146"/>
      <c r="AJ587" s="146"/>
      <c r="AK587" s="146"/>
      <c r="AL587" s="146"/>
      <c r="AM587" s="146"/>
      <c r="AN587" s="146"/>
      <c r="AO587" s="146"/>
      <c r="AP587" s="146"/>
      <c r="AQ587" s="146"/>
      <c r="AR587" s="146"/>
      <c r="AS587" s="146"/>
    </row>
    <row r="588" spans="1:45" x14ac:dyDescent="0.25">
      <c r="A588" s="146"/>
      <c r="B588" s="146"/>
      <c r="C588" s="146"/>
      <c r="D588" s="146"/>
      <c r="E588" s="146"/>
      <c r="F588" s="146"/>
      <c r="G588" s="146"/>
      <c r="H588" s="146"/>
      <c r="I588" s="146"/>
      <c r="J588" s="146"/>
      <c r="K588" s="146"/>
      <c r="L588" s="146"/>
      <c r="M588" s="146"/>
      <c r="N588" s="146"/>
      <c r="O588" s="146"/>
      <c r="P588" s="288">
        <f t="shared" si="26"/>
        <v>0</v>
      </c>
      <c r="Q588" s="146"/>
      <c r="R588" s="146"/>
      <c r="S588" s="146"/>
      <c r="T588" s="146"/>
      <c r="U588" s="146"/>
      <c r="V588" s="146"/>
      <c r="W588" s="146"/>
      <c r="X588" s="146"/>
      <c r="Y588" s="273">
        <f t="shared" si="27"/>
        <v>0</v>
      </c>
      <c r="Z588" s="146"/>
      <c r="AA588" s="146"/>
      <c r="AB588" s="146"/>
      <c r="AC588" s="146"/>
      <c r="AD588" s="146"/>
      <c r="AE588" s="146"/>
      <c r="AF588" s="146"/>
      <c r="AG588" s="146"/>
      <c r="AH588" s="273">
        <f t="shared" si="28"/>
        <v>0</v>
      </c>
      <c r="AI588" s="146"/>
      <c r="AJ588" s="146"/>
      <c r="AK588" s="146"/>
      <c r="AL588" s="146"/>
      <c r="AM588" s="146"/>
      <c r="AN588" s="146"/>
      <c r="AO588" s="146"/>
      <c r="AP588" s="146"/>
      <c r="AQ588" s="146"/>
      <c r="AR588" s="146"/>
      <c r="AS588" s="146"/>
    </row>
    <row r="589" spans="1:45" x14ac:dyDescent="0.25">
      <c r="A589" s="146"/>
      <c r="B589" s="146"/>
      <c r="C589" s="146"/>
      <c r="D589" s="146"/>
      <c r="E589" s="146"/>
      <c r="F589" s="146"/>
      <c r="G589" s="146"/>
      <c r="H589" s="146"/>
      <c r="I589" s="146"/>
      <c r="J589" s="146"/>
      <c r="K589" s="146"/>
      <c r="L589" s="146"/>
      <c r="M589" s="146"/>
      <c r="N589" s="146"/>
      <c r="O589" s="146"/>
      <c r="P589" s="288">
        <f t="shared" ref="P589:P652" si="29">SUM(H589:N589)</f>
        <v>0</v>
      </c>
      <c r="Q589" s="146"/>
      <c r="R589" s="146"/>
      <c r="S589" s="146"/>
      <c r="T589" s="146"/>
      <c r="U589" s="146"/>
      <c r="V589" s="146"/>
      <c r="W589" s="146"/>
      <c r="X589" s="146"/>
      <c r="Y589" s="273">
        <f t="shared" ref="Y589:Y652" si="30">SUM(Q589:W589)</f>
        <v>0</v>
      </c>
      <c r="Z589" s="146"/>
      <c r="AA589" s="146"/>
      <c r="AB589" s="146"/>
      <c r="AC589" s="146"/>
      <c r="AD589" s="146"/>
      <c r="AE589" s="146"/>
      <c r="AF589" s="146"/>
      <c r="AG589" s="146"/>
      <c r="AH589" s="273">
        <f t="shared" si="28"/>
        <v>0</v>
      </c>
      <c r="AI589" s="146"/>
      <c r="AJ589" s="146"/>
      <c r="AK589" s="146"/>
      <c r="AL589" s="146"/>
      <c r="AM589" s="146"/>
      <c r="AN589" s="146"/>
      <c r="AO589" s="146"/>
      <c r="AP589" s="146"/>
      <c r="AQ589" s="146"/>
      <c r="AR589" s="146"/>
      <c r="AS589" s="146"/>
    </row>
    <row r="590" spans="1:45" x14ac:dyDescent="0.25">
      <c r="A590" s="146"/>
      <c r="B590" s="146"/>
      <c r="C590" s="146"/>
      <c r="D590" s="146"/>
      <c r="E590" s="146"/>
      <c r="F590" s="146"/>
      <c r="G590" s="146"/>
      <c r="H590" s="146"/>
      <c r="I590" s="146"/>
      <c r="J590" s="146"/>
      <c r="K590" s="146"/>
      <c r="L590" s="146"/>
      <c r="M590" s="146"/>
      <c r="N590" s="146"/>
      <c r="O590" s="146"/>
      <c r="P590" s="288">
        <f t="shared" si="29"/>
        <v>0</v>
      </c>
      <c r="Q590" s="146"/>
      <c r="R590" s="146"/>
      <c r="S590" s="146"/>
      <c r="T590" s="146"/>
      <c r="U590" s="146"/>
      <c r="V590" s="146"/>
      <c r="W590" s="146"/>
      <c r="X590" s="146"/>
      <c r="Y590" s="273">
        <f t="shared" si="30"/>
        <v>0</v>
      </c>
      <c r="Z590" s="146"/>
      <c r="AA590" s="146"/>
      <c r="AB590" s="146"/>
      <c r="AC590" s="146"/>
      <c r="AD590" s="146"/>
      <c r="AE590" s="146"/>
      <c r="AF590" s="146"/>
      <c r="AG590" s="146"/>
      <c r="AH590" s="273">
        <f t="shared" si="28"/>
        <v>0</v>
      </c>
      <c r="AI590" s="146"/>
      <c r="AJ590" s="146"/>
      <c r="AK590" s="146"/>
      <c r="AL590" s="146"/>
      <c r="AM590" s="146"/>
      <c r="AN590" s="146"/>
      <c r="AO590" s="146"/>
      <c r="AP590" s="146"/>
      <c r="AQ590" s="146"/>
      <c r="AR590" s="146"/>
      <c r="AS590" s="146"/>
    </row>
    <row r="591" spans="1:45" x14ac:dyDescent="0.25">
      <c r="A591" s="146"/>
      <c r="B591" s="146"/>
      <c r="C591" s="146"/>
      <c r="D591" s="146"/>
      <c r="E591" s="146"/>
      <c r="F591" s="146"/>
      <c r="G591" s="146"/>
      <c r="H591" s="146"/>
      <c r="I591" s="146"/>
      <c r="J591" s="146"/>
      <c r="K591" s="146"/>
      <c r="L591" s="146"/>
      <c r="M591" s="146"/>
      <c r="N591" s="146"/>
      <c r="O591" s="146"/>
      <c r="P591" s="288">
        <f t="shared" si="29"/>
        <v>0</v>
      </c>
      <c r="Q591" s="146"/>
      <c r="R591" s="146"/>
      <c r="S591" s="146"/>
      <c r="T591" s="146"/>
      <c r="U591" s="146"/>
      <c r="V591" s="146"/>
      <c r="W591" s="146"/>
      <c r="X591" s="146"/>
      <c r="Y591" s="273">
        <f t="shared" si="30"/>
        <v>0</v>
      </c>
      <c r="Z591" s="146"/>
      <c r="AA591" s="146"/>
      <c r="AB591" s="146"/>
      <c r="AC591" s="146"/>
      <c r="AD591" s="146"/>
      <c r="AE591" s="146"/>
      <c r="AF591" s="146"/>
      <c r="AG591" s="146"/>
      <c r="AH591" s="273">
        <f t="shared" si="28"/>
        <v>0</v>
      </c>
      <c r="AI591" s="146"/>
      <c r="AJ591" s="146"/>
      <c r="AK591" s="146"/>
      <c r="AL591" s="146"/>
      <c r="AM591" s="146"/>
      <c r="AN591" s="146"/>
      <c r="AO591" s="146"/>
      <c r="AP591" s="146"/>
      <c r="AQ591" s="146"/>
      <c r="AR591" s="146"/>
      <c r="AS591" s="146"/>
    </row>
    <row r="592" spans="1:45" x14ac:dyDescent="0.25">
      <c r="A592" s="146"/>
      <c r="B592" s="146"/>
      <c r="C592" s="146"/>
      <c r="D592" s="146"/>
      <c r="E592" s="146"/>
      <c r="F592" s="146"/>
      <c r="G592" s="146"/>
      <c r="H592" s="146"/>
      <c r="I592" s="146"/>
      <c r="J592" s="146"/>
      <c r="K592" s="146"/>
      <c r="L592" s="146"/>
      <c r="M592" s="146"/>
      <c r="N592" s="146"/>
      <c r="O592" s="146"/>
      <c r="P592" s="288">
        <f t="shared" si="29"/>
        <v>0</v>
      </c>
      <c r="Q592" s="146"/>
      <c r="R592" s="146"/>
      <c r="S592" s="146"/>
      <c r="T592" s="146"/>
      <c r="U592" s="146"/>
      <c r="V592" s="146"/>
      <c r="W592" s="146"/>
      <c r="X592" s="146"/>
      <c r="Y592" s="273">
        <f t="shared" si="30"/>
        <v>0</v>
      </c>
      <c r="Z592" s="146"/>
      <c r="AA592" s="146"/>
      <c r="AB592" s="146"/>
      <c r="AC592" s="146"/>
      <c r="AD592" s="146"/>
      <c r="AE592" s="146"/>
      <c r="AF592" s="146"/>
      <c r="AG592" s="146"/>
      <c r="AH592" s="273">
        <f t="shared" si="28"/>
        <v>0</v>
      </c>
      <c r="AI592" s="146"/>
      <c r="AJ592" s="146"/>
      <c r="AK592" s="146"/>
      <c r="AL592" s="146"/>
      <c r="AM592" s="146"/>
      <c r="AN592" s="146"/>
      <c r="AO592" s="146"/>
      <c r="AP592" s="146"/>
      <c r="AQ592" s="146"/>
      <c r="AR592" s="146"/>
      <c r="AS592" s="146"/>
    </row>
    <row r="593" spans="1:45" x14ac:dyDescent="0.25">
      <c r="A593" s="146"/>
      <c r="B593" s="146"/>
      <c r="C593" s="146"/>
      <c r="D593" s="146"/>
      <c r="E593" s="146"/>
      <c r="F593" s="146"/>
      <c r="G593" s="146"/>
      <c r="H593" s="146"/>
      <c r="I593" s="146"/>
      <c r="J593" s="146"/>
      <c r="K593" s="146"/>
      <c r="L593" s="146"/>
      <c r="M593" s="146"/>
      <c r="N593" s="146"/>
      <c r="O593" s="146"/>
      <c r="P593" s="288">
        <f t="shared" si="29"/>
        <v>0</v>
      </c>
      <c r="Q593" s="146"/>
      <c r="R593" s="146"/>
      <c r="S593" s="146"/>
      <c r="T593" s="146"/>
      <c r="U593" s="146"/>
      <c r="V593" s="146"/>
      <c r="W593" s="146"/>
      <c r="X593" s="146"/>
      <c r="Y593" s="273">
        <f t="shared" si="30"/>
        <v>0</v>
      </c>
      <c r="Z593" s="146"/>
      <c r="AA593" s="146"/>
      <c r="AB593" s="146"/>
      <c r="AC593" s="146"/>
      <c r="AD593" s="146"/>
      <c r="AE593" s="146"/>
      <c r="AF593" s="146"/>
      <c r="AG593" s="146"/>
      <c r="AH593" s="273">
        <f t="shared" si="28"/>
        <v>0</v>
      </c>
      <c r="AI593" s="146"/>
      <c r="AJ593" s="146"/>
      <c r="AK593" s="146"/>
      <c r="AL593" s="146"/>
      <c r="AM593" s="146"/>
      <c r="AN593" s="146"/>
      <c r="AO593" s="146"/>
      <c r="AP593" s="146"/>
      <c r="AQ593" s="146"/>
      <c r="AR593" s="146"/>
      <c r="AS593" s="146"/>
    </row>
    <row r="594" spans="1:45" x14ac:dyDescent="0.25">
      <c r="A594" s="146"/>
      <c r="B594" s="146"/>
      <c r="C594" s="146"/>
      <c r="D594" s="146"/>
      <c r="E594" s="146"/>
      <c r="F594" s="146"/>
      <c r="G594" s="146"/>
      <c r="H594" s="146"/>
      <c r="I594" s="146"/>
      <c r="J594" s="146"/>
      <c r="K594" s="146"/>
      <c r="L594" s="146"/>
      <c r="M594" s="146"/>
      <c r="N594" s="146"/>
      <c r="O594" s="146"/>
      <c r="P594" s="288">
        <f t="shared" si="29"/>
        <v>0</v>
      </c>
      <c r="Q594" s="146"/>
      <c r="R594" s="146"/>
      <c r="S594" s="146"/>
      <c r="T594" s="146"/>
      <c r="U594" s="146"/>
      <c r="V594" s="146"/>
      <c r="W594" s="146"/>
      <c r="X594" s="146"/>
      <c r="Y594" s="273">
        <f t="shared" si="30"/>
        <v>0</v>
      </c>
      <c r="Z594" s="146"/>
      <c r="AA594" s="146"/>
      <c r="AB594" s="146"/>
      <c r="AC594" s="146"/>
      <c r="AD594" s="146"/>
      <c r="AE594" s="146"/>
      <c r="AF594" s="146"/>
      <c r="AG594" s="146"/>
      <c r="AH594" s="273">
        <f t="shared" si="28"/>
        <v>0</v>
      </c>
      <c r="AI594" s="146"/>
      <c r="AJ594" s="146"/>
      <c r="AK594" s="146"/>
      <c r="AL594" s="146"/>
      <c r="AM594" s="146"/>
      <c r="AN594" s="146"/>
      <c r="AO594" s="146"/>
      <c r="AP594" s="146"/>
      <c r="AQ594" s="146"/>
      <c r="AR594" s="146"/>
      <c r="AS594" s="146"/>
    </row>
    <row r="595" spans="1:45" x14ac:dyDescent="0.25">
      <c r="A595" s="146"/>
      <c r="B595" s="146"/>
      <c r="C595" s="146"/>
      <c r="D595" s="146"/>
      <c r="E595" s="146"/>
      <c r="F595" s="146"/>
      <c r="G595" s="146"/>
      <c r="H595" s="146"/>
      <c r="I595" s="146"/>
      <c r="J595" s="146"/>
      <c r="K595" s="146"/>
      <c r="L595" s="146"/>
      <c r="M595" s="146"/>
      <c r="N595" s="146"/>
      <c r="O595" s="146"/>
      <c r="P595" s="288">
        <f t="shared" si="29"/>
        <v>0</v>
      </c>
      <c r="Q595" s="146"/>
      <c r="R595" s="146"/>
      <c r="S595" s="146"/>
      <c r="T595" s="146"/>
      <c r="U595" s="146"/>
      <c r="V595" s="146"/>
      <c r="W595" s="146"/>
      <c r="X595" s="146"/>
      <c r="Y595" s="273">
        <f t="shared" si="30"/>
        <v>0</v>
      </c>
      <c r="Z595" s="146"/>
      <c r="AA595" s="146"/>
      <c r="AB595" s="146"/>
      <c r="AC595" s="146"/>
      <c r="AD595" s="146"/>
      <c r="AE595" s="146"/>
      <c r="AF595" s="146"/>
      <c r="AG595" s="146"/>
      <c r="AH595" s="273">
        <f t="shared" si="28"/>
        <v>0</v>
      </c>
      <c r="AI595" s="146"/>
      <c r="AJ595" s="146"/>
      <c r="AK595" s="146"/>
      <c r="AL595" s="146"/>
      <c r="AM595" s="146"/>
      <c r="AN595" s="146"/>
      <c r="AO595" s="146"/>
      <c r="AP595" s="146"/>
      <c r="AQ595" s="146"/>
      <c r="AR595" s="146"/>
      <c r="AS595" s="146"/>
    </row>
    <row r="596" spans="1:45" x14ac:dyDescent="0.25">
      <c r="A596" s="146"/>
      <c r="B596" s="146"/>
      <c r="C596" s="146"/>
      <c r="D596" s="146"/>
      <c r="E596" s="146"/>
      <c r="F596" s="146"/>
      <c r="G596" s="146"/>
      <c r="H596" s="146"/>
      <c r="I596" s="146"/>
      <c r="J596" s="146"/>
      <c r="K596" s="146"/>
      <c r="L596" s="146"/>
      <c r="M596" s="146"/>
      <c r="N596" s="146"/>
      <c r="O596" s="146"/>
      <c r="P596" s="288">
        <f t="shared" si="29"/>
        <v>0</v>
      </c>
      <c r="Q596" s="146"/>
      <c r="R596" s="146"/>
      <c r="S596" s="146"/>
      <c r="T596" s="146"/>
      <c r="U596" s="146"/>
      <c r="V596" s="146"/>
      <c r="W596" s="146"/>
      <c r="X596" s="146"/>
      <c r="Y596" s="273">
        <f t="shared" si="30"/>
        <v>0</v>
      </c>
      <c r="Z596" s="146"/>
      <c r="AA596" s="146"/>
      <c r="AB596" s="146"/>
      <c r="AC596" s="146"/>
      <c r="AD596" s="146"/>
      <c r="AE596" s="146"/>
      <c r="AF596" s="146"/>
      <c r="AG596" s="146"/>
      <c r="AH596" s="273">
        <f t="shared" si="28"/>
        <v>0</v>
      </c>
      <c r="AI596" s="146"/>
      <c r="AJ596" s="146"/>
      <c r="AK596" s="146"/>
      <c r="AL596" s="146"/>
      <c r="AM596" s="146"/>
      <c r="AN596" s="146"/>
      <c r="AO596" s="146"/>
      <c r="AP596" s="146"/>
      <c r="AQ596" s="146"/>
      <c r="AR596" s="146"/>
      <c r="AS596" s="146"/>
    </row>
    <row r="597" spans="1:45" x14ac:dyDescent="0.25">
      <c r="A597" s="146"/>
      <c r="B597" s="146"/>
      <c r="C597" s="146"/>
      <c r="D597" s="146"/>
      <c r="E597" s="146"/>
      <c r="F597" s="146"/>
      <c r="G597" s="146"/>
      <c r="H597" s="146"/>
      <c r="I597" s="146"/>
      <c r="J597" s="146"/>
      <c r="K597" s="146"/>
      <c r="L597" s="146"/>
      <c r="M597" s="146"/>
      <c r="N597" s="146"/>
      <c r="O597" s="146"/>
      <c r="P597" s="288">
        <f t="shared" si="29"/>
        <v>0</v>
      </c>
      <c r="Q597" s="146"/>
      <c r="R597" s="146"/>
      <c r="S597" s="146"/>
      <c r="T597" s="146"/>
      <c r="U597" s="146"/>
      <c r="V597" s="146"/>
      <c r="W597" s="146"/>
      <c r="X597" s="146"/>
      <c r="Y597" s="273">
        <f t="shared" si="30"/>
        <v>0</v>
      </c>
      <c r="Z597" s="146"/>
      <c r="AA597" s="146"/>
      <c r="AB597" s="146"/>
      <c r="AC597" s="146"/>
      <c r="AD597" s="146"/>
      <c r="AE597" s="146"/>
      <c r="AF597" s="146"/>
      <c r="AG597" s="146"/>
      <c r="AH597" s="273">
        <f t="shared" si="28"/>
        <v>0</v>
      </c>
      <c r="AI597" s="146"/>
      <c r="AJ597" s="146"/>
      <c r="AK597" s="146"/>
      <c r="AL597" s="146"/>
      <c r="AM597" s="146"/>
      <c r="AN597" s="146"/>
      <c r="AO597" s="146"/>
      <c r="AP597" s="146"/>
      <c r="AQ597" s="146"/>
      <c r="AR597" s="146"/>
      <c r="AS597" s="146"/>
    </row>
    <row r="598" spans="1:45" x14ac:dyDescent="0.25">
      <c r="A598" s="146"/>
      <c r="B598" s="146"/>
      <c r="C598" s="146"/>
      <c r="D598" s="146"/>
      <c r="E598" s="146"/>
      <c r="F598" s="146"/>
      <c r="G598" s="146"/>
      <c r="H598" s="146"/>
      <c r="I598" s="146"/>
      <c r="J598" s="146"/>
      <c r="K598" s="146"/>
      <c r="L598" s="146"/>
      <c r="M598" s="146"/>
      <c r="N598" s="146"/>
      <c r="O598" s="146"/>
      <c r="P598" s="288">
        <f t="shared" si="29"/>
        <v>0</v>
      </c>
      <c r="Q598" s="146"/>
      <c r="R598" s="146"/>
      <c r="S598" s="146"/>
      <c r="T598" s="146"/>
      <c r="U598" s="146"/>
      <c r="V598" s="146"/>
      <c r="W598" s="146"/>
      <c r="X598" s="146"/>
      <c r="Y598" s="273">
        <f t="shared" si="30"/>
        <v>0</v>
      </c>
      <c r="Z598" s="146"/>
      <c r="AA598" s="146"/>
      <c r="AB598" s="146"/>
      <c r="AC598" s="146"/>
      <c r="AD598" s="146"/>
      <c r="AE598" s="146"/>
      <c r="AF598" s="146"/>
      <c r="AG598" s="146"/>
      <c r="AH598" s="273">
        <f t="shared" si="28"/>
        <v>0</v>
      </c>
      <c r="AI598" s="146"/>
      <c r="AJ598" s="146"/>
      <c r="AK598" s="146"/>
      <c r="AL598" s="146"/>
      <c r="AM598" s="146"/>
      <c r="AN598" s="146"/>
      <c r="AO598" s="146"/>
      <c r="AP598" s="146"/>
      <c r="AQ598" s="146"/>
      <c r="AR598" s="146"/>
      <c r="AS598" s="146"/>
    </row>
    <row r="599" spans="1:45" x14ac:dyDescent="0.25">
      <c r="A599" s="146"/>
      <c r="B599" s="146"/>
      <c r="C599" s="146"/>
      <c r="D599" s="146"/>
      <c r="E599" s="146"/>
      <c r="F599" s="146"/>
      <c r="G599" s="146"/>
      <c r="H599" s="146"/>
      <c r="I599" s="146"/>
      <c r="J599" s="146"/>
      <c r="K599" s="146"/>
      <c r="L599" s="146"/>
      <c r="M599" s="146"/>
      <c r="N599" s="146"/>
      <c r="O599" s="146"/>
      <c r="P599" s="288">
        <f t="shared" si="29"/>
        <v>0</v>
      </c>
      <c r="Q599" s="146"/>
      <c r="R599" s="146"/>
      <c r="S599" s="146"/>
      <c r="T599" s="146"/>
      <c r="U599" s="146"/>
      <c r="V599" s="146"/>
      <c r="W599" s="146"/>
      <c r="X599" s="146"/>
      <c r="Y599" s="273">
        <f t="shared" si="30"/>
        <v>0</v>
      </c>
      <c r="Z599" s="146"/>
      <c r="AA599" s="146"/>
      <c r="AB599" s="146"/>
      <c r="AC599" s="146"/>
      <c r="AD599" s="146"/>
      <c r="AE599" s="146"/>
      <c r="AF599" s="146"/>
      <c r="AG599" s="146"/>
      <c r="AH599" s="273">
        <f t="shared" si="28"/>
        <v>0</v>
      </c>
      <c r="AI599" s="146"/>
      <c r="AJ599" s="146"/>
      <c r="AK599" s="146"/>
      <c r="AL599" s="146"/>
      <c r="AM599" s="146"/>
      <c r="AN599" s="146"/>
      <c r="AO599" s="146"/>
      <c r="AP599" s="146"/>
      <c r="AQ599" s="146"/>
      <c r="AR599" s="146"/>
      <c r="AS599" s="146"/>
    </row>
    <row r="600" spans="1:45" x14ac:dyDescent="0.25">
      <c r="A600" s="146"/>
      <c r="B600" s="146"/>
      <c r="C600" s="146"/>
      <c r="D600" s="146"/>
      <c r="E600" s="146"/>
      <c r="F600" s="146"/>
      <c r="G600" s="146"/>
      <c r="H600" s="146"/>
      <c r="I600" s="146"/>
      <c r="J600" s="146"/>
      <c r="K600" s="146"/>
      <c r="L600" s="146"/>
      <c r="M600" s="146"/>
      <c r="N600" s="146"/>
      <c r="O600" s="146"/>
      <c r="P600" s="288">
        <f t="shared" si="29"/>
        <v>0</v>
      </c>
      <c r="Q600" s="146"/>
      <c r="R600" s="146"/>
      <c r="S600" s="146"/>
      <c r="T600" s="146"/>
      <c r="U600" s="146"/>
      <c r="V600" s="146"/>
      <c r="W600" s="146"/>
      <c r="X600" s="146"/>
      <c r="Y600" s="273">
        <f t="shared" si="30"/>
        <v>0</v>
      </c>
      <c r="Z600" s="146"/>
      <c r="AA600" s="146"/>
      <c r="AB600" s="146"/>
      <c r="AC600" s="146"/>
      <c r="AD600" s="146"/>
      <c r="AE600" s="146"/>
      <c r="AF600" s="146"/>
      <c r="AG600" s="146"/>
      <c r="AH600" s="273">
        <f t="shared" si="28"/>
        <v>0</v>
      </c>
      <c r="AI600" s="146"/>
      <c r="AJ600" s="146"/>
      <c r="AK600" s="146"/>
      <c r="AL600" s="146"/>
      <c r="AM600" s="146"/>
      <c r="AN600" s="146"/>
      <c r="AO600" s="146"/>
      <c r="AP600" s="146"/>
      <c r="AQ600" s="146"/>
      <c r="AR600" s="146"/>
      <c r="AS600" s="146"/>
    </row>
    <row r="601" spans="1:45" x14ac:dyDescent="0.25">
      <c r="A601" s="146"/>
      <c r="B601" s="146"/>
      <c r="C601" s="146"/>
      <c r="D601" s="146"/>
      <c r="E601" s="146"/>
      <c r="F601" s="146"/>
      <c r="G601" s="146"/>
      <c r="H601" s="146"/>
      <c r="I601" s="146"/>
      <c r="J601" s="146"/>
      <c r="K601" s="146"/>
      <c r="L601" s="146"/>
      <c r="M601" s="146"/>
      <c r="N601" s="146"/>
      <c r="O601" s="146"/>
      <c r="P601" s="288">
        <f t="shared" si="29"/>
        <v>0</v>
      </c>
      <c r="Q601" s="146"/>
      <c r="R601" s="146"/>
      <c r="S601" s="146"/>
      <c r="T601" s="146"/>
      <c r="U601" s="146"/>
      <c r="V601" s="146"/>
      <c r="W601" s="146"/>
      <c r="X601" s="146"/>
      <c r="Y601" s="273">
        <f t="shared" si="30"/>
        <v>0</v>
      </c>
      <c r="Z601" s="146"/>
      <c r="AA601" s="146"/>
      <c r="AB601" s="146"/>
      <c r="AC601" s="146"/>
      <c r="AD601" s="146"/>
      <c r="AE601" s="146"/>
      <c r="AF601" s="146"/>
      <c r="AG601" s="146"/>
      <c r="AH601" s="273">
        <f t="shared" si="28"/>
        <v>0</v>
      </c>
      <c r="AI601" s="146"/>
      <c r="AJ601" s="146"/>
      <c r="AK601" s="146"/>
      <c r="AL601" s="146"/>
      <c r="AM601" s="146"/>
      <c r="AN601" s="146"/>
      <c r="AO601" s="146"/>
      <c r="AP601" s="146"/>
      <c r="AQ601" s="146"/>
      <c r="AR601" s="146"/>
      <c r="AS601" s="146"/>
    </row>
    <row r="602" spans="1:45" x14ac:dyDescent="0.25">
      <c r="A602" s="146"/>
      <c r="B602" s="146"/>
      <c r="C602" s="146"/>
      <c r="D602" s="146"/>
      <c r="E602" s="146"/>
      <c r="F602" s="146"/>
      <c r="G602" s="146"/>
      <c r="H602" s="146"/>
      <c r="I602" s="146"/>
      <c r="J602" s="146"/>
      <c r="K602" s="146"/>
      <c r="L602" s="146"/>
      <c r="M602" s="146"/>
      <c r="N602" s="146"/>
      <c r="O602" s="146"/>
      <c r="P602" s="288">
        <f t="shared" si="29"/>
        <v>0</v>
      </c>
      <c r="Q602" s="146"/>
      <c r="R602" s="146"/>
      <c r="S602" s="146"/>
      <c r="T602" s="146"/>
      <c r="U602" s="146"/>
      <c r="V602" s="146"/>
      <c r="W602" s="146"/>
      <c r="X602" s="146"/>
      <c r="Y602" s="273">
        <f t="shared" si="30"/>
        <v>0</v>
      </c>
      <c r="Z602" s="146"/>
      <c r="AA602" s="146"/>
      <c r="AB602" s="146"/>
      <c r="AC602" s="146"/>
      <c r="AD602" s="146"/>
      <c r="AE602" s="146"/>
      <c r="AF602" s="146"/>
      <c r="AG602" s="146"/>
      <c r="AH602" s="273">
        <f t="shared" si="28"/>
        <v>0</v>
      </c>
      <c r="AI602" s="146"/>
      <c r="AJ602" s="146"/>
      <c r="AK602" s="146"/>
      <c r="AL602" s="146"/>
      <c r="AM602" s="146"/>
      <c r="AN602" s="146"/>
      <c r="AO602" s="146"/>
      <c r="AP602" s="146"/>
      <c r="AQ602" s="146"/>
      <c r="AR602" s="146"/>
      <c r="AS602" s="146"/>
    </row>
    <row r="603" spans="1:45" x14ac:dyDescent="0.25">
      <c r="A603" s="146"/>
      <c r="B603" s="146"/>
      <c r="C603" s="146"/>
      <c r="D603" s="146"/>
      <c r="E603" s="146"/>
      <c r="F603" s="146"/>
      <c r="G603" s="146"/>
      <c r="H603" s="146"/>
      <c r="I603" s="146"/>
      <c r="J603" s="146"/>
      <c r="K603" s="146"/>
      <c r="L603" s="146"/>
      <c r="M603" s="146"/>
      <c r="N603" s="146"/>
      <c r="O603" s="146"/>
      <c r="P603" s="288">
        <f t="shared" si="29"/>
        <v>0</v>
      </c>
      <c r="Q603" s="146"/>
      <c r="R603" s="146"/>
      <c r="S603" s="146"/>
      <c r="T603" s="146"/>
      <c r="U603" s="146"/>
      <c r="V603" s="146"/>
      <c r="W603" s="146"/>
      <c r="X603" s="146"/>
      <c r="Y603" s="273">
        <f t="shared" si="30"/>
        <v>0</v>
      </c>
      <c r="Z603" s="146"/>
      <c r="AA603" s="146"/>
      <c r="AB603" s="146"/>
      <c r="AC603" s="146"/>
      <c r="AD603" s="146"/>
      <c r="AE603" s="146"/>
      <c r="AF603" s="146"/>
      <c r="AG603" s="146"/>
      <c r="AH603" s="273">
        <f t="shared" si="28"/>
        <v>0</v>
      </c>
      <c r="AI603" s="146"/>
      <c r="AJ603" s="146"/>
      <c r="AK603" s="146"/>
      <c r="AL603" s="146"/>
      <c r="AM603" s="146"/>
      <c r="AN603" s="146"/>
      <c r="AO603" s="146"/>
      <c r="AP603" s="146"/>
      <c r="AQ603" s="146"/>
      <c r="AR603" s="146"/>
      <c r="AS603" s="146"/>
    </row>
    <row r="604" spans="1:45" x14ac:dyDescent="0.25">
      <c r="A604" s="146"/>
      <c r="B604" s="146"/>
      <c r="C604" s="146"/>
      <c r="D604" s="146"/>
      <c r="E604" s="146"/>
      <c r="F604" s="146"/>
      <c r="G604" s="146"/>
      <c r="H604" s="146"/>
      <c r="I604" s="146"/>
      <c r="J604" s="146"/>
      <c r="K604" s="146"/>
      <c r="L604" s="146"/>
      <c r="M604" s="146"/>
      <c r="N604" s="146"/>
      <c r="O604" s="146"/>
      <c r="P604" s="288">
        <f t="shared" si="29"/>
        <v>0</v>
      </c>
      <c r="Q604" s="146"/>
      <c r="R604" s="146"/>
      <c r="S604" s="146"/>
      <c r="T604" s="146"/>
      <c r="U604" s="146"/>
      <c r="V604" s="146"/>
      <c r="W604" s="146"/>
      <c r="X604" s="146"/>
      <c r="Y604" s="273">
        <f t="shared" si="30"/>
        <v>0</v>
      </c>
      <c r="Z604" s="146"/>
      <c r="AA604" s="146"/>
      <c r="AB604" s="146"/>
      <c r="AC604" s="146"/>
      <c r="AD604" s="146"/>
      <c r="AE604" s="146"/>
      <c r="AF604" s="146"/>
      <c r="AG604" s="146"/>
      <c r="AH604" s="273">
        <f t="shared" si="28"/>
        <v>0</v>
      </c>
      <c r="AI604" s="146"/>
      <c r="AJ604" s="146"/>
      <c r="AK604" s="146"/>
      <c r="AL604" s="146"/>
      <c r="AM604" s="146"/>
      <c r="AN604" s="146"/>
      <c r="AO604" s="146"/>
      <c r="AP604" s="146"/>
      <c r="AQ604" s="146"/>
      <c r="AR604" s="146"/>
      <c r="AS604" s="146"/>
    </row>
    <row r="605" spans="1:45" x14ac:dyDescent="0.25">
      <c r="A605" s="146"/>
      <c r="B605" s="146"/>
      <c r="C605" s="146"/>
      <c r="D605" s="146"/>
      <c r="E605" s="146"/>
      <c r="F605" s="146"/>
      <c r="G605" s="146"/>
      <c r="H605" s="146"/>
      <c r="I605" s="146"/>
      <c r="J605" s="146"/>
      <c r="K605" s="146"/>
      <c r="L605" s="146"/>
      <c r="M605" s="146"/>
      <c r="N605" s="146"/>
      <c r="O605" s="146"/>
      <c r="P605" s="288">
        <f t="shared" si="29"/>
        <v>0</v>
      </c>
      <c r="Q605" s="146"/>
      <c r="R605" s="146"/>
      <c r="S605" s="146"/>
      <c r="T605" s="146"/>
      <c r="U605" s="146"/>
      <c r="V605" s="146"/>
      <c r="W605" s="146"/>
      <c r="X605" s="146"/>
      <c r="Y605" s="273">
        <f t="shared" si="30"/>
        <v>0</v>
      </c>
      <c r="Z605" s="146"/>
      <c r="AA605" s="146"/>
      <c r="AB605" s="146"/>
      <c r="AC605" s="146"/>
      <c r="AD605" s="146"/>
      <c r="AE605" s="146"/>
      <c r="AF605" s="146"/>
      <c r="AG605" s="146"/>
      <c r="AH605" s="273">
        <f t="shared" si="28"/>
        <v>0</v>
      </c>
      <c r="AI605" s="146"/>
      <c r="AJ605" s="146"/>
      <c r="AK605" s="146"/>
      <c r="AL605" s="146"/>
      <c r="AM605" s="146"/>
      <c r="AN605" s="146"/>
      <c r="AO605" s="146"/>
      <c r="AP605" s="146"/>
      <c r="AQ605" s="146"/>
      <c r="AR605" s="146"/>
      <c r="AS605" s="146"/>
    </row>
    <row r="606" spans="1:45" x14ac:dyDescent="0.25">
      <c r="A606" s="146"/>
      <c r="B606" s="146"/>
      <c r="C606" s="146"/>
      <c r="D606" s="146"/>
      <c r="E606" s="146"/>
      <c r="F606" s="146"/>
      <c r="G606" s="146"/>
      <c r="H606" s="146"/>
      <c r="I606" s="146"/>
      <c r="J606" s="146"/>
      <c r="K606" s="146"/>
      <c r="L606" s="146"/>
      <c r="M606" s="146"/>
      <c r="N606" s="146"/>
      <c r="O606" s="146"/>
      <c r="P606" s="288">
        <f t="shared" si="29"/>
        <v>0</v>
      </c>
      <c r="Q606" s="146"/>
      <c r="R606" s="146"/>
      <c r="S606" s="146"/>
      <c r="T606" s="146"/>
      <c r="U606" s="146"/>
      <c r="V606" s="146"/>
      <c r="W606" s="146"/>
      <c r="X606" s="146"/>
      <c r="Y606" s="273">
        <f t="shared" si="30"/>
        <v>0</v>
      </c>
      <c r="Z606" s="146"/>
      <c r="AA606" s="146"/>
      <c r="AB606" s="146"/>
      <c r="AC606" s="146"/>
      <c r="AD606" s="146"/>
      <c r="AE606" s="146"/>
      <c r="AF606" s="146"/>
      <c r="AG606" s="146"/>
      <c r="AH606" s="273">
        <f t="shared" si="28"/>
        <v>0</v>
      </c>
      <c r="AI606" s="146"/>
      <c r="AJ606" s="146"/>
      <c r="AK606" s="146"/>
      <c r="AL606" s="146"/>
      <c r="AM606" s="146"/>
      <c r="AN606" s="146"/>
      <c r="AO606" s="146"/>
      <c r="AP606" s="146"/>
      <c r="AQ606" s="146"/>
      <c r="AR606" s="146"/>
      <c r="AS606" s="146"/>
    </row>
    <row r="607" spans="1:45" x14ac:dyDescent="0.25">
      <c r="A607" s="146"/>
      <c r="B607" s="146"/>
      <c r="C607" s="146"/>
      <c r="D607" s="146"/>
      <c r="E607" s="146"/>
      <c r="F607" s="146"/>
      <c r="G607" s="146"/>
      <c r="H607" s="146"/>
      <c r="I607" s="146"/>
      <c r="J607" s="146"/>
      <c r="K607" s="146"/>
      <c r="L607" s="146"/>
      <c r="M607" s="146"/>
      <c r="N607" s="146"/>
      <c r="O607" s="146"/>
      <c r="P607" s="288">
        <f t="shared" si="29"/>
        <v>0</v>
      </c>
      <c r="Q607" s="146"/>
      <c r="R607" s="146"/>
      <c r="S607" s="146"/>
      <c r="T607" s="146"/>
      <c r="U607" s="146"/>
      <c r="V607" s="146"/>
      <c r="W607" s="146"/>
      <c r="X607" s="146"/>
      <c r="Y607" s="273">
        <f t="shared" si="30"/>
        <v>0</v>
      </c>
      <c r="Z607" s="146"/>
      <c r="AA607" s="146"/>
      <c r="AB607" s="146"/>
      <c r="AC607" s="146"/>
      <c r="AD607" s="146"/>
      <c r="AE607" s="146"/>
      <c r="AF607" s="146"/>
      <c r="AG607" s="146"/>
      <c r="AH607" s="273">
        <f t="shared" si="28"/>
        <v>0</v>
      </c>
      <c r="AI607" s="146"/>
      <c r="AJ607" s="146"/>
      <c r="AK607" s="146"/>
      <c r="AL607" s="146"/>
      <c r="AM607" s="146"/>
      <c r="AN607" s="146"/>
      <c r="AO607" s="146"/>
      <c r="AP607" s="146"/>
      <c r="AQ607" s="146"/>
      <c r="AR607" s="146"/>
      <c r="AS607" s="146"/>
    </row>
    <row r="608" spans="1:45" x14ac:dyDescent="0.25">
      <c r="A608" s="146"/>
      <c r="B608" s="146"/>
      <c r="C608" s="146"/>
      <c r="D608" s="146"/>
      <c r="E608" s="146"/>
      <c r="F608" s="146"/>
      <c r="G608" s="146"/>
      <c r="H608" s="146"/>
      <c r="I608" s="146"/>
      <c r="J608" s="146"/>
      <c r="K608" s="146"/>
      <c r="L608" s="146"/>
      <c r="M608" s="146"/>
      <c r="N608" s="146"/>
      <c r="O608" s="146"/>
      <c r="P608" s="288">
        <f t="shared" si="29"/>
        <v>0</v>
      </c>
      <c r="Q608" s="146"/>
      <c r="R608" s="146"/>
      <c r="S608" s="146"/>
      <c r="T608" s="146"/>
      <c r="U608" s="146"/>
      <c r="V608" s="146"/>
      <c r="W608" s="146"/>
      <c r="X608" s="146"/>
      <c r="Y608" s="273">
        <f t="shared" si="30"/>
        <v>0</v>
      </c>
      <c r="Z608" s="146"/>
      <c r="AA608" s="146"/>
      <c r="AB608" s="146"/>
      <c r="AC608" s="146"/>
      <c r="AD608" s="146"/>
      <c r="AE608" s="146"/>
      <c r="AF608" s="146"/>
      <c r="AG608" s="146"/>
      <c r="AH608" s="273">
        <f t="shared" si="28"/>
        <v>0</v>
      </c>
      <c r="AI608" s="146"/>
      <c r="AJ608" s="146"/>
      <c r="AK608" s="146"/>
      <c r="AL608" s="146"/>
      <c r="AM608" s="146"/>
      <c r="AN608" s="146"/>
      <c r="AO608" s="146"/>
      <c r="AP608" s="146"/>
      <c r="AQ608" s="146"/>
      <c r="AR608" s="146"/>
      <c r="AS608" s="146"/>
    </row>
    <row r="609" spans="1:45" x14ac:dyDescent="0.25">
      <c r="A609" s="146"/>
      <c r="B609" s="146"/>
      <c r="C609" s="146"/>
      <c r="D609" s="146"/>
      <c r="E609" s="146"/>
      <c r="F609" s="146"/>
      <c r="G609" s="146"/>
      <c r="H609" s="146"/>
      <c r="I609" s="146"/>
      <c r="J609" s="146"/>
      <c r="K609" s="146"/>
      <c r="L609" s="146"/>
      <c r="M609" s="146"/>
      <c r="N609" s="146"/>
      <c r="O609" s="146"/>
      <c r="P609" s="288">
        <f t="shared" si="29"/>
        <v>0</v>
      </c>
      <c r="Q609" s="146"/>
      <c r="R609" s="146"/>
      <c r="S609" s="146"/>
      <c r="T609" s="146"/>
      <c r="U609" s="146"/>
      <c r="V609" s="146"/>
      <c r="W609" s="146"/>
      <c r="X609" s="146"/>
      <c r="Y609" s="273">
        <f t="shared" si="30"/>
        <v>0</v>
      </c>
      <c r="Z609" s="146"/>
      <c r="AA609" s="146"/>
      <c r="AB609" s="146"/>
      <c r="AC609" s="146"/>
      <c r="AD609" s="146"/>
      <c r="AE609" s="146"/>
      <c r="AF609" s="146"/>
      <c r="AG609" s="146"/>
      <c r="AH609" s="273">
        <f t="shared" ref="AH609:AH672" si="31">SUM(Z609:AF609)</f>
        <v>0</v>
      </c>
      <c r="AI609" s="146"/>
      <c r="AJ609" s="146"/>
      <c r="AK609" s="146"/>
      <c r="AL609" s="146"/>
      <c r="AM609" s="146"/>
      <c r="AN609" s="146"/>
      <c r="AO609" s="146"/>
      <c r="AP609" s="146"/>
      <c r="AQ609" s="146"/>
      <c r="AR609" s="146"/>
      <c r="AS609" s="146"/>
    </row>
    <row r="610" spans="1:45" x14ac:dyDescent="0.25">
      <c r="A610" s="146"/>
      <c r="B610" s="146"/>
      <c r="C610" s="146"/>
      <c r="D610" s="146"/>
      <c r="E610" s="146"/>
      <c r="F610" s="146"/>
      <c r="G610" s="146"/>
      <c r="H610" s="146"/>
      <c r="I610" s="146"/>
      <c r="J610" s="146"/>
      <c r="K610" s="146"/>
      <c r="L610" s="146"/>
      <c r="M610" s="146"/>
      <c r="N610" s="146"/>
      <c r="O610" s="146"/>
      <c r="P610" s="288">
        <f t="shared" si="29"/>
        <v>0</v>
      </c>
      <c r="Q610" s="146"/>
      <c r="R610" s="146"/>
      <c r="S610" s="146"/>
      <c r="T610" s="146"/>
      <c r="U610" s="146"/>
      <c r="V610" s="146"/>
      <c r="W610" s="146"/>
      <c r="X610" s="146"/>
      <c r="Y610" s="273">
        <f t="shared" si="30"/>
        <v>0</v>
      </c>
      <c r="Z610" s="146"/>
      <c r="AA610" s="146"/>
      <c r="AB610" s="146"/>
      <c r="AC610" s="146"/>
      <c r="AD610" s="146"/>
      <c r="AE610" s="146"/>
      <c r="AF610" s="146"/>
      <c r="AG610" s="146"/>
      <c r="AH610" s="273">
        <f t="shared" si="31"/>
        <v>0</v>
      </c>
      <c r="AI610" s="146"/>
      <c r="AJ610" s="146"/>
      <c r="AK610" s="146"/>
      <c r="AL610" s="146"/>
      <c r="AM610" s="146"/>
      <c r="AN610" s="146"/>
      <c r="AO610" s="146"/>
      <c r="AP610" s="146"/>
      <c r="AQ610" s="146"/>
      <c r="AR610" s="146"/>
      <c r="AS610" s="146"/>
    </row>
    <row r="611" spans="1:45" x14ac:dyDescent="0.25">
      <c r="A611" s="146"/>
      <c r="B611" s="146"/>
      <c r="C611" s="146"/>
      <c r="D611" s="146"/>
      <c r="E611" s="146"/>
      <c r="F611" s="146"/>
      <c r="G611" s="146"/>
      <c r="H611" s="146"/>
      <c r="I611" s="146"/>
      <c r="J611" s="146"/>
      <c r="K611" s="146"/>
      <c r="L611" s="146"/>
      <c r="M611" s="146"/>
      <c r="N611" s="146"/>
      <c r="O611" s="146"/>
      <c r="P611" s="288">
        <f t="shared" si="29"/>
        <v>0</v>
      </c>
      <c r="Q611" s="146"/>
      <c r="R611" s="146"/>
      <c r="S611" s="146"/>
      <c r="T611" s="146"/>
      <c r="U611" s="146"/>
      <c r="V611" s="146"/>
      <c r="W611" s="146"/>
      <c r="X611" s="146"/>
      <c r="Y611" s="273">
        <f t="shared" si="30"/>
        <v>0</v>
      </c>
      <c r="Z611" s="146"/>
      <c r="AA611" s="146"/>
      <c r="AB611" s="146"/>
      <c r="AC611" s="146"/>
      <c r="AD611" s="146"/>
      <c r="AE611" s="146"/>
      <c r="AF611" s="146"/>
      <c r="AG611" s="146"/>
      <c r="AH611" s="273">
        <f t="shared" si="31"/>
        <v>0</v>
      </c>
      <c r="AI611" s="146"/>
      <c r="AJ611" s="146"/>
      <c r="AK611" s="146"/>
      <c r="AL611" s="146"/>
      <c r="AM611" s="146"/>
      <c r="AN611" s="146"/>
      <c r="AO611" s="146"/>
      <c r="AP611" s="146"/>
      <c r="AQ611" s="146"/>
      <c r="AR611" s="146"/>
      <c r="AS611" s="146"/>
    </row>
    <row r="612" spans="1:45" x14ac:dyDescent="0.25">
      <c r="A612" s="146"/>
      <c r="B612" s="146"/>
      <c r="C612" s="146"/>
      <c r="D612" s="146"/>
      <c r="E612" s="146"/>
      <c r="F612" s="146"/>
      <c r="G612" s="146"/>
      <c r="H612" s="146"/>
      <c r="I612" s="146"/>
      <c r="J612" s="146"/>
      <c r="K612" s="146"/>
      <c r="L612" s="146"/>
      <c r="M612" s="146"/>
      <c r="N612" s="146"/>
      <c r="O612" s="146"/>
      <c r="P612" s="288">
        <f t="shared" si="29"/>
        <v>0</v>
      </c>
      <c r="Q612" s="146"/>
      <c r="R612" s="146"/>
      <c r="S612" s="146"/>
      <c r="T612" s="146"/>
      <c r="U612" s="146"/>
      <c r="V612" s="146"/>
      <c r="W612" s="146"/>
      <c r="X612" s="146"/>
      <c r="Y612" s="273">
        <f t="shared" si="30"/>
        <v>0</v>
      </c>
      <c r="Z612" s="146"/>
      <c r="AA612" s="146"/>
      <c r="AB612" s="146"/>
      <c r="AC612" s="146"/>
      <c r="AD612" s="146"/>
      <c r="AE612" s="146"/>
      <c r="AF612" s="146"/>
      <c r="AG612" s="146"/>
      <c r="AH612" s="273">
        <f t="shared" si="31"/>
        <v>0</v>
      </c>
      <c r="AI612" s="146"/>
      <c r="AJ612" s="146"/>
      <c r="AK612" s="146"/>
      <c r="AL612" s="146"/>
      <c r="AM612" s="146"/>
      <c r="AN612" s="146"/>
      <c r="AO612" s="146"/>
      <c r="AP612" s="146"/>
      <c r="AQ612" s="146"/>
      <c r="AR612" s="146"/>
      <c r="AS612" s="146"/>
    </row>
    <row r="613" spans="1:45" x14ac:dyDescent="0.25">
      <c r="A613" s="146"/>
      <c r="B613" s="146"/>
      <c r="C613" s="146"/>
      <c r="D613" s="146"/>
      <c r="E613" s="146"/>
      <c r="F613" s="146"/>
      <c r="G613" s="146"/>
      <c r="H613" s="146"/>
      <c r="I613" s="146"/>
      <c r="J613" s="146"/>
      <c r="K613" s="146"/>
      <c r="L613" s="146"/>
      <c r="M613" s="146"/>
      <c r="N613" s="146"/>
      <c r="O613" s="146"/>
      <c r="P613" s="288">
        <f t="shared" si="29"/>
        <v>0</v>
      </c>
      <c r="Q613" s="146"/>
      <c r="R613" s="146"/>
      <c r="S613" s="146"/>
      <c r="T613" s="146"/>
      <c r="U613" s="146"/>
      <c r="V613" s="146"/>
      <c r="W613" s="146"/>
      <c r="X613" s="146"/>
      <c r="Y613" s="273">
        <f t="shared" si="30"/>
        <v>0</v>
      </c>
      <c r="Z613" s="146"/>
      <c r="AA613" s="146"/>
      <c r="AB613" s="146"/>
      <c r="AC613" s="146"/>
      <c r="AD613" s="146"/>
      <c r="AE613" s="146"/>
      <c r="AF613" s="146"/>
      <c r="AG613" s="146"/>
      <c r="AH613" s="273">
        <f t="shared" si="31"/>
        <v>0</v>
      </c>
      <c r="AI613" s="146"/>
      <c r="AJ613" s="146"/>
      <c r="AK613" s="146"/>
      <c r="AL613" s="146"/>
      <c r="AM613" s="146"/>
      <c r="AN613" s="146"/>
      <c r="AO613" s="146"/>
      <c r="AP613" s="146"/>
      <c r="AQ613" s="146"/>
      <c r="AR613" s="146"/>
      <c r="AS613" s="146"/>
    </row>
    <row r="614" spans="1:45" x14ac:dyDescent="0.25">
      <c r="A614" s="146"/>
      <c r="B614" s="146"/>
      <c r="C614" s="146"/>
      <c r="D614" s="146"/>
      <c r="E614" s="146"/>
      <c r="F614" s="146"/>
      <c r="G614" s="146"/>
      <c r="H614" s="146"/>
      <c r="I614" s="146"/>
      <c r="J614" s="146"/>
      <c r="K614" s="146"/>
      <c r="L614" s="146"/>
      <c r="M614" s="146"/>
      <c r="N614" s="146"/>
      <c r="O614" s="146"/>
      <c r="P614" s="288">
        <f t="shared" si="29"/>
        <v>0</v>
      </c>
      <c r="Q614" s="146"/>
      <c r="R614" s="146"/>
      <c r="S614" s="146"/>
      <c r="T614" s="146"/>
      <c r="U614" s="146"/>
      <c r="V614" s="146"/>
      <c r="W614" s="146"/>
      <c r="X614" s="146"/>
      <c r="Y614" s="273">
        <f t="shared" si="30"/>
        <v>0</v>
      </c>
      <c r="Z614" s="146"/>
      <c r="AA614" s="146"/>
      <c r="AB614" s="146"/>
      <c r="AC614" s="146"/>
      <c r="AD614" s="146"/>
      <c r="AE614" s="146"/>
      <c r="AF614" s="146"/>
      <c r="AG614" s="146"/>
      <c r="AH614" s="273">
        <f t="shared" si="31"/>
        <v>0</v>
      </c>
      <c r="AI614" s="146"/>
      <c r="AJ614" s="146"/>
      <c r="AK614" s="146"/>
      <c r="AL614" s="146"/>
      <c r="AM614" s="146"/>
      <c r="AN614" s="146"/>
      <c r="AO614" s="146"/>
      <c r="AP614" s="146"/>
      <c r="AQ614" s="146"/>
      <c r="AR614" s="146"/>
      <c r="AS614" s="146"/>
    </row>
    <row r="615" spans="1:45" x14ac:dyDescent="0.25">
      <c r="A615" s="146"/>
      <c r="B615" s="146"/>
      <c r="C615" s="146"/>
      <c r="D615" s="146"/>
      <c r="E615" s="146"/>
      <c r="F615" s="146"/>
      <c r="G615" s="146"/>
      <c r="H615" s="146"/>
      <c r="I615" s="146"/>
      <c r="J615" s="146"/>
      <c r="K615" s="146"/>
      <c r="L615" s="146"/>
      <c r="M615" s="146"/>
      <c r="N615" s="146"/>
      <c r="O615" s="146"/>
      <c r="P615" s="288">
        <f t="shared" si="29"/>
        <v>0</v>
      </c>
      <c r="Q615" s="146"/>
      <c r="R615" s="146"/>
      <c r="S615" s="146"/>
      <c r="T615" s="146"/>
      <c r="U615" s="146"/>
      <c r="V615" s="146"/>
      <c r="W615" s="146"/>
      <c r="X615" s="146"/>
      <c r="Y615" s="273">
        <f t="shared" si="30"/>
        <v>0</v>
      </c>
      <c r="Z615" s="146"/>
      <c r="AA615" s="146"/>
      <c r="AB615" s="146"/>
      <c r="AC615" s="146"/>
      <c r="AD615" s="146"/>
      <c r="AE615" s="146"/>
      <c r="AF615" s="146"/>
      <c r="AG615" s="146"/>
      <c r="AH615" s="273">
        <f t="shared" si="31"/>
        <v>0</v>
      </c>
      <c r="AI615" s="146"/>
      <c r="AJ615" s="146"/>
      <c r="AK615" s="146"/>
      <c r="AL615" s="146"/>
      <c r="AM615" s="146"/>
      <c r="AN615" s="146"/>
      <c r="AO615" s="146"/>
      <c r="AP615" s="146"/>
      <c r="AQ615" s="146"/>
      <c r="AR615" s="146"/>
      <c r="AS615" s="146"/>
    </row>
    <row r="616" spans="1:45" x14ac:dyDescent="0.25">
      <c r="A616" s="146"/>
      <c r="B616" s="146"/>
      <c r="C616" s="146"/>
      <c r="D616" s="146"/>
      <c r="E616" s="146"/>
      <c r="F616" s="146"/>
      <c r="G616" s="146"/>
      <c r="H616" s="146"/>
      <c r="I616" s="146"/>
      <c r="J616" s="146"/>
      <c r="K616" s="146"/>
      <c r="L616" s="146"/>
      <c r="M616" s="146"/>
      <c r="N616" s="146"/>
      <c r="O616" s="146"/>
      <c r="P616" s="288">
        <f t="shared" si="29"/>
        <v>0</v>
      </c>
      <c r="Q616" s="146"/>
      <c r="R616" s="146"/>
      <c r="S616" s="146"/>
      <c r="T616" s="146"/>
      <c r="U616" s="146"/>
      <c r="V616" s="146"/>
      <c r="W616" s="146"/>
      <c r="X616" s="146"/>
      <c r="Y616" s="273">
        <f t="shared" si="30"/>
        <v>0</v>
      </c>
      <c r="Z616" s="146"/>
      <c r="AA616" s="146"/>
      <c r="AB616" s="146"/>
      <c r="AC616" s="146"/>
      <c r="AD616" s="146"/>
      <c r="AE616" s="146"/>
      <c r="AF616" s="146"/>
      <c r="AG616" s="146"/>
      <c r="AH616" s="273">
        <f t="shared" si="31"/>
        <v>0</v>
      </c>
      <c r="AI616" s="146"/>
      <c r="AJ616" s="146"/>
      <c r="AK616" s="146"/>
      <c r="AL616" s="146"/>
      <c r="AM616" s="146"/>
      <c r="AN616" s="146"/>
      <c r="AO616" s="146"/>
      <c r="AP616" s="146"/>
      <c r="AQ616" s="146"/>
      <c r="AR616" s="146"/>
      <c r="AS616" s="146"/>
    </row>
    <row r="617" spans="1:45" x14ac:dyDescent="0.25">
      <c r="A617" s="146"/>
      <c r="B617" s="146"/>
      <c r="C617" s="146"/>
      <c r="D617" s="146"/>
      <c r="E617" s="146"/>
      <c r="F617" s="146"/>
      <c r="G617" s="146"/>
      <c r="H617" s="146"/>
      <c r="I617" s="146"/>
      <c r="J617" s="146"/>
      <c r="K617" s="146"/>
      <c r="L617" s="146"/>
      <c r="M617" s="146"/>
      <c r="N617" s="146"/>
      <c r="O617" s="146"/>
      <c r="P617" s="288">
        <f t="shared" si="29"/>
        <v>0</v>
      </c>
      <c r="Q617" s="146"/>
      <c r="R617" s="146"/>
      <c r="S617" s="146"/>
      <c r="T617" s="146"/>
      <c r="U617" s="146"/>
      <c r="V617" s="146"/>
      <c r="W617" s="146"/>
      <c r="X617" s="146"/>
      <c r="Y617" s="273">
        <f t="shared" si="30"/>
        <v>0</v>
      </c>
      <c r="Z617" s="146"/>
      <c r="AA617" s="146"/>
      <c r="AB617" s="146"/>
      <c r="AC617" s="146"/>
      <c r="AD617" s="146"/>
      <c r="AE617" s="146"/>
      <c r="AF617" s="146"/>
      <c r="AG617" s="146"/>
      <c r="AH617" s="273">
        <f t="shared" si="31"/>
        <v>0</v>
      </c>
      <c r="AI617" s="146"/>
      <c r="AJ617" s="146"/>
      <c r="AK617" s="146"/>
      <c r="AL617" s="146"/>
      <c r="AM617" s="146"/>
      <c r="AN617" s="146"/>
      <c r="AO617" s="146"/>
      <c r="AP617" s="146"/>
      <c r="AQ617" s="146"/>
      <c r="AR617" s="146"/>
      <c r="AS617" s="146"/>
    </row>
    <row r="618" spans="1:45" x14ac:dyDescent="0.25">
      <c r="A618" s="146"/>
      <c r="B618" s="146"/>
      <c r="C618" s="146"/>
      <c r="D618" s="146"/>
      <c r="E618" s="146"/>
      <c r="F618" s="146"/>
      <c r="G618" s="146"/>
      <c r="H618" s="146"/>
      <c r="I618" s="146"/>
      <c r="J618" s="146"/>
      <c r="K618" s="146"/>
      <c r="L618" s="146"/>
      <c r="M618" s="146"/>
      <c r="N618" s="146"/>
      <c r="O618" s="146"/>
      <c r="P618" s="288">
        <f t="shared" si="29"/>
        <v>0</v>
      </c>
      <c r="Q618" s="146"/>
      <c r="R618" s="146"/>
      <c r="S618" s="146"/>
      <c r="T618" s="146"/>
      <c r="U618" s="146"/>
      <c r="V618" s="146"/>
      <c r="W618" s="146"/>
      <c r="X618" s="146"/>
      <c r="Y618" s="273">
        <f t="shared" si="30"/>
        <v>0</v>
      </c>
      <c r="Z618" s="146"/>
      <c r="AA618" s="146"/>
      <c r="AB618" s="146"/>
      <c r="AC618" s="146"/>
      <c r="AD618" s="146"/>
      <c r="AE618" s="146"/>
      <c r="AF618" s="146"/>
      <c r="AG618" s="146"/>
      <c r="AH618" s="273">
        <f t="shared" si="31"/>
        <v>0</v>
      </c>
      <c r="AI618" s="146"/>
      <c r="AJ618" s="146"/>
      <c r="AK618" s="146"/>
      <c r="AL618" s="146"/>
      <c r="AM618" s="146"/>
      <c r="AN618" s="146"/>
      <c r="AO618" s="146"/>
      <c r="AP618" s="146"/>
      <c r="AQ618" s="146"/>
      <c r="AR618" s="146"/>
      <c r="AS618" s="146"/>
    </row>
    <row r="619" spans="1:45" x14ac:dyDescent="0.25">
      <c r="A619" s="146"/>
      <c r="B619" s="146"/>
      <c r="C619" s="146"/>
      <c r="D619" s="146"/>
      <c r="E619" s="146"/>
      <c r="F619" s="146"/>
      <c r="G619" s="146"/>
      <c r="H619" s="146"/>
      <c r="I619" s="146"/>
      <c r="J619" s="146"/>
      <c r="K619" s="146"/>
      <c r="L619" s="146"/>
      <c r="M619" s="146"/>
      <c r="N619" s="146"/>
      <c r="O619" s="146"/>
      <c r="P619" s="288">
        <f t="shared" si="29"/>
        <v>0</v>
      </c>
      <c r="Q619" s="146"/>
      <c r="R619" s="146"/>
      <c r="S619" s="146"/>
      <c r="T619" s="146"/>
      <c r="U619" s="146"/>
      <c r="V619" s="146"/>
      <c r="W619" s="146"/>
      <c r="X619" s="146"/>
      <c r="Y619" s="273">
        <f t="shared" si="30"/>
        <v>0</v>
      </c>
      <c r="Z619" s="146"/>
      <c r="AA619" s="146"/>
      <c r="AB619" s="146"/>
      <c r="AC619" s="146"/>
      <c r="AD619" s="146"/>
      <c r="AE619" s="146"/>
      <c r="AF619" s="146"/>
      <c r="AG619" s="146"/>
      <c r="AH619" s="273">
        <f t="shared" si="31"/>
        <v>0</v>
      </c>
      <c r="AI619" s="146"/>
      <c r="AJ619" s="146"/>
      <c r="AK619" s="146"/>
      <c r="AL619" s="146"/>
      <c r="AM619" s="146"/>
      <c r="AN619" s="146"/>
      <c r="AO619" s="146"/>
      <c r="AP619" s="146"/>
      <c r="AQ619" s="146"/>
      <c r="AR619" s="146"/>
      <c r="AS619" s="146"/>
    </row>
    <row r="620" spans="1:45" x14ac:dyDescent="0.25">
      <c r="A620" s="146"/>
      <c r="B620" s="146"/>
      <c r="C620" s="146"/>
      <c r="D620" s="146"/>
      <c r="E620" s="146"/>
      <c r="F620" s="146"/>
      <c r="G620" s="146"/>
      <c r="H620" s="146"/>
      <c r="I620" s="146"/>
      <c r="J620" s="146"/>
      <c r="K620" s="146"/>
      <c r="L620" s="146"/>
      <c r="M620" s="146"/>
      <c r="N620" s="146"/>
      <c r="O620" s="146"/>
      <c r="P620" s="288">
        <f t="shared" si="29"/>
        <v>0</v>
      </c>
      <c r="Q620" s="146"/>
      <c r="R620" s="146"/>
      <c r="S620" s="146"/>
      <c r="T620" s="146"/>
      <c r="U620" s="146"/>
      <c r="V620" s="146"/>
      <c r="W620" s="146"/>
      <c r="X620" s="146"/>
      <c r="Y620" s="273">
        <f t="shared" si="30"/>
        <v>0</v>
      </c>
      <c r="Z620" s="146"/>
      <c r="AA620" s="146"/>
      <c r="AB620" s="146"/>
      <c r="AC620" s="146"/>
      <c r="AD620" s="146"/>
      <c r="AE620" s="146"/>
      <c r="AF620" s="146"/>
      <c r="AG620" s="146"/>
      <c r="AH620" s="273">
        <f t="shared" si="31"/>
        <v>0</v>
      </c>
      <c r="AI620" s="146"/>
      <c r="AJ620" s="146"/>
      <c r="AK620" s="146"/>
      <c r="AL620" s="146"/>
      <c r="AM620" s="146"/>
      <c r="AN620" s="146"/>
      <c r="AO620" s="146"/>
      <c r="AP620" s="146"/>
      <c r="AQ620" s="146"/>
      <c r="AR620" s="146"/>
      <c r="AS620" s="146"/>
    </row>
    <row r="621" spans="1:45" x14ac:dyDescent="0.25">
      <c r="A621" s="146"/>
      <c r="B621" s="146"/>
      <c r="C621" s="146"/>
      <c r="D621" s="146"/>
      <c r="E621" s="146"/>
      <c r="F621" s="146"/>
      <c r="G621" s="146"/>
      <c r="H621" s="146"/>
      <c r="I621" s="146"/>
      <c r="J621" s="146"/>
      <c r="K621" s="146"/>
      <c r="L621" s="146"/>
      <c r="M621" s="146"/>
      <c r="N621" s="146"/>
      <c r="O621" s="146"/>
      <c r="P621" s="288">
        <f t="shared" si="29"/>
        <v>0</v>
      </c>
      <c r="Q621" s="146"/>
      <c r="R621" s="146"/>
      <c r="S621" s="146"/>
      <c r="T621" s="146"/>
      <c r="U621" s="146"/>
      <c r="V621" s="146"/>
      <c r="W621" s="146"/>
      <c r="X621" s="146"/>
      <c r="Y621" s="273">
        <f t="shared" si="30"/>
        <v>0</v>
      </c>
      <c r="Z621" s="146"/>
      <c r="AA621" s="146"/>
      <c r="AB621" s="146"/>
      <c r="AC621" s="146"/>
      <c r="AD621" s="146"/>
      <c r="AE621" s="146"/>
      <c r="AF621" s="146"/>
      <c r="AG621" s="146"/>
      <c r="AH621" s="273">
        <f t="shared" si="31"/>
        <v>0</v>
      </c>
      <c r="AI621" s="146"/>
      <c r="AJ621" s="146"/>
      <c r="AK621" s="146"/>
      <c r="AL621" s="146"/>
      <c r="AM621" s="146"/>
      <c r="AN621" s="146"/>
      <c r="AO621" s="146"/>
      <c r="AP621" s="146"/>
      <c r="AQ621" s="146"/>
      <c r="AR621" s="146"/>
      <c r="AS621" s="146"/>
    </row>
    <row r="622" spans="1:45" x14ac:dyDescent="0.25">
      <c r="A622" s="146"/>
      <c r="B622" s="146"/>
      <c r="C622" s="146"/>
      <c r="D622" s="146"/>
      <c r="E622" s="146"/>
      <c r="F622" s="146"/>
      <c r="G622" s="146"/>
      <c r="H622" s="146"/>
      <c r="I622" s="146"/>
      <c r="J622" s="146"/>
      <c r="K622" s="146"/>
      <c r="L622" s="146"/>
      <c r="M622" s="146"/>
      <c r="N622" s="146"/>
      <c r="O622" s="146"/>
      <c r="P622" s="288">
        <f t="shared" si="29"/>
        <v>0</v>
      </c>
      <c r="Q622" s="146"/>
      <c r="R622" s="146"/>
      <c r="S622" s="146"/>
      <c r="T622" s="146"/>
      <c r="U622" s="146"/>
      <c r="V622" s="146"/>
      <c r="W622" s="146"/>
      <c r="X622" s="146"/>
      <c r="Y622" s="273">
        <f t="shared" si="30"/>
        <v>0</v>
      </c>
      <c r="Z622" s="146"/>
      <c r="AA622" s="146"/>
      <c r="AB622" s="146"/>
      <c r="AC622" s="146"/>
      <c r="AD622" s="146"/>
      <c r="AE622" s="146"/>
      <c r="AF622" s="146"/>
      <c r="AG622" s="146"/>
      <c r="AH622" s="273">
        <f t="shared" si="31"/>
        <v>0</v>
      </c>
      <c r="AI622" s="146"/>
      <c r="AJ622" s="146"/>
      <c r="AK622" s="146"/>
      <c r="AL622" s="146"/>
      <c r="AM622" s="146"/>
      <c r="AN622" s="146"/>
      <c r="AO622" s="146"/>
      <c r="AP622" s="146"/>
      <c r="AQ622" s="146"/>
      <c r="AR622" s="146"/>
      <c r="AS622" s="146"/>
    </row>
    <row r="623" spans="1:45" x14ac:dyDescent="0.25">
      <c r="A623" s="146"/>
      <c r="B623" s="146"/>
      <c r="C623" s="146"/>
      <c r="D623" s="146"/>
      <c r="E623" s="146"/>
      <c r="F623" s="146"/>
      <c r="G623" s="146"/>
      <c r="H623" s="146"/>
      <c r="I623" s="146"/>
      <c r="J623" s="146"/>
      <c r="K623" s="146"/>
      <c r="L623" s="146"/>
      <c r="M623" s="146"/>
      <c r="N623" s="146"/>
      <c r="O623" s="146"/>
      <c r="P623" s="288">
        <f t="shared" si="29"/>
        <v>0</v>
      </c>
      <c r="Q623" s="146"/>
      <c r="R623" s="146"/>
      <c r="S623" s="146"/>
      <c r="T623" s="146"/>
      <c r="U623" s="146"/>
      <c r="V623" s="146"/>
      <c r="W623" s="146"/>
      <c r="X623" s="146"/>
      <c r="Y623" s="273">
        <f t="shared" si="30"/>
        <v>0</v>
      </c>
      <c r="Z623" s="146"/>
      <c r="AA623" s="146"/>
      <c r="AB623" s="146"/>
      <c r="AC623" s="146"/>
      <c r="AD623" s="146"/>
      <c r="AE623" s="146"/>
      <c r="AF623" s="146"/>
      <c r="AG623" s="146"/>
      <c r="AH623" s="273">
        <f t="shared" si="31"/>
        <v>0</v>
      </c>
      <c r="AI623" s="146"/>
      <c r="AJ623" s="146"/>
      <c r="AK623" s="146"/>
      <c r="AL623" s="146"/>
      <c r="AM623" s="146"/>
      <c r="AN623" s="146"/>
      <c r="AO623" s="146"/>
      <c r="AP623" s="146"/>
      <c r="AQ623" s="146"/>
      <c r="AR623" s="146"/>
      <c r="AS623" s="146"/>
    </row>
    <row r="624" spans="1:45" x14ac:dyDescent="0.25">
      <c r="A624" s="146"/>
      <c r="B624" s="146"/>
      <c r="C624" s="146"/>
      <c r="D624" s="146"/>
      <c r="E624" s="146"/>
      <c r="F624" s="146"/>
      <c r="G624" s="146"/>
      <c r="H624" s="146"/>
      <c r="I624" s="146"/>
      <c r="J624" s="146"/>
      <c r="K624" s="146"/>
      <c r="L624" s="146"/>
      <c r="M624" s="146"/>
      <c r="N624" s="146"/>
      <c r="O624" s="146"/>
      <c r="P624" s="288">
        <f t="shared" si="29"/>
        <v>0</v>
      </c>
      <c r="Q624" s="146"/>
      <c r="R624" s="146"/>
      <c r="S624" s="146"/>
      <c r="T624" s="146"/>
      <c r="U624" s="146"/>
      <c r="V624" s="146"/>
      <c r="W624" s="146"/>
      <c r="X624" s="146"/>
      <c r="Y624" s="273">
        <f t="shared" si="30"/>
        <v>0</v>
      </c>
      <c r="Z624" s="146"/>
      <c r="AA624" s="146"/>
      <c r="AB624" s="146"/>
      <c r="AC624" s="146"/>
      <c r="AD624" s="146"/>
      <c r="AE624" s="146"/>
      <c r="AF624" s="146"/>
      <c r="AG624" s="146"/>
      <c r="AH624" s="273">
        <f t="shared" si="31"/>
        <v>0</v>
      </c>
      <c r="AI624" s="146"/>
      <c r="AJ624" s="146"/>
      <c r="AK624" s="146"/>
      <c r="AL624" s="146"/>
      <c r="AM624" s="146"/>
      <c r="AN624" s="146"/>
      <c r="AO624" s="146"/>
      <c r="AP624" s="146"/>
      <c r="AQ624" s="146"/>
      <c r="AR624" s="146"/>
      <c r="AS624" s="146"/>
    </row>
    <row r="625" spans="1:45" x14ac:dyDescent="0.25">
      <c r="A625" s="146"/>
      <c r="B625" s="146"/>
      <c r="C625" s="146"/>
      <c r="D625" s="146"/>
      <c r="E625" s="146"/>
      <c r="F625" s="146"/>
      <c r="G625" s="146"/>
      <c r="H625" s="146"/>
      <c r="I625" s="146"/>
      <c r="J625" s="146"/>
      <c r="K625" s="146"/>
      <c r="L625" s="146"/>
      <c r="M625" s="146"/>
      <c r="N625" s="146"/>
      <c r="O625" s="146"/>
      <c r="P625" s="288">
        <f t="shared" si="29"/>
        <v>0</v>
      </c>
      <c r="Q625" s="146"/>
      <c r="R625" s="146"/>
      <c r="S625" s="146"/>
      <c r="T625" s="146"/>
      <c r="U625" s="146"/>
      <c r="V625" s="146"/>
      <c r="W625" s="146"/>
      <c r="X625" s="146"/>
      <c r="Y625" s="273">
        <f t="shared" si="30"/>
        <v>0</v>
      </c>
      <c r="Z625" s="146"/>
      <c r="AA625" s="146"/>
      <c r="AB625" s="146"/>
      <c r="AC625" s="146"/>
      <c r="AD625" s="146"/>
      <c r="AE625" s="146"/>
      <c r="AF625" s="146"/>
      <c r="AG625" s="146"/>
      <c r="AH625" s="273">
        <f t="shared" si="31"/>
        <v>0</v>
      </c>
      <c r="AI625" s="146"/>
      <c r="AJ625" s="146"/>
      <c r="AK625" s="146"/>
      <c r="AL625" s="146"/>
      <c r="AM625" s="146"/>
      <c r="AN625" s="146"/>
      <c r="AO625" s="146"/>
      <c r="AP625" s="146"/>
      <c r="AQ625" s="146"/>
      <c r="AR625" s="146"/>
      <c r="AS625" s="146"/>
    </row>
    <row r="626" spans="1:45" x14ac:dyDescent="0.25">
      <c r="A626" s="146"/>
      <c r="B626" s="146"/>
      <c r="C626" s="146"/>
      <c r="D626" s="146"/>
      <c r="E626" s="146"/>
      <c r="F626" s="146"/>
      <c r="G626" s="146"/>
      <c r="H626" s="146"/>
      <c r="I626" s="146"/>
      <c r="J626" s="146"/>
      <c r="K626" s="146"/>
      <c r="L626" s="146"/>
      <c r="M626" s="146"/>
      <c r="N626" s="146"/>
      <c r="O626" s="146"/>
      <c r="P626" s="288">
        <f t="shared" si="29"/>
        <v>0</v>
      </c>
      <c r="Q626" s="146"/>
      <c r="R626" s="146"/>
      <c r="S626" s="146"/>
      <c r="T626" s="146"/>
      <c r="U626" s="146"/>
      <c r="V626" s="146"/>
      <c r="W626" s="146"/>
      <c r="X626" s="146"/>
      <c r="Y626" s="273">
        <f t="shared" si="30"/>
        <v>0</v>
      </c>
      <c r="Z626" s="146"/>
      <c r="AA626" s="146"/>
      <c r="AB626" s="146"/>
      <c r="AC626" s="146"/>
      <c r="AD626" s="146"/>
      <c r="AE626" s="146"/>
      <c r="AF626" s="146"/>
      <c r="AG626" s="146"/>
      <c r="AH626" s="273">
        <f t="shared" si="31"/>
        <v>0</v>
      </c>
      <c r="AI626" s="146"/>
      <c r="AJ626" s="146"/>
      <c r="AK626" s="146"/>
      <c r="AL626" s="146"/>
      <c r="AM626" s="146"/>
      <c r="AN626" s="146"/>
      <c r="AO626" s="146"/>
      <c r="AP626" s="146"/>
      <c r="AQ626" s="146"/>
      <c r="AR626" s="146"/>
      <c r="AS626" s="146"/>
    </row>
    <row r="627" spans="1:45" x14ac:dyDescent="0.25">
      <c r="A627" s="146"/>
      <c r="B627" s="146"/>
      <c r="C627" s="146"/>
      <c r="D627" s="146"/>
      <c r="E627" s="146"/>
      <c r="F627" s="146"/>
      <c r="G627" s="146"/>
      <c r="H627" s="146"/>
      <c r="I627" s="146"/>
      <c r="J627" s="146"/>
      <c r="K627" s="146"/>
      <c r="L627" s="146"/>
      <c r="M627" s="146"/>
      <c r="N627" s="146"/>
      <c r="O627" s="146"/>
      <c r="P627" s="288">
        <f t="shared" si="29"/>
        <v>0</v>
      </c>
      <c r="Q627" s="146"/>
      <c r="R627" s="146"/>
      <c r="S627" s="146"/>
      <c r="T627" s="146"/>
      <c r="U627" s="146"/>
      <c r="V627" s="146"/>
      <c r="W627" s="146"/>
      <c r="X627" s="146"/>
      <c r="Y627" s="273">
        <f t="shared" si="30"/>
        <v>0</v>
      </c>
      <c r="Z627" s="146"/>
      <c r="AA627" s="146"/>
      <c r="AB627" s="146"/>
      <c r="AC627" s="146"/>
      <c r="AD627" s="146"/>
      <c r="AE627" s="146"/>
      <c r="AF627" s="146"/>
      <c r="AG627" s="146"/>
      <c r="AH627" s="273">
        <f t="shared" si="31"/>
        <v>0</v>
      </c>
      <c r="AI627" s="146"/>
      <c r="AJ627" s="146"/>
      <c r="AK627" s="146"/>
      <c r="AL627" s="146"/>
      <c r="AM627" s="146"/>
      <c r="AN627" s="146"/>
      <c r="AO627" s="146"/>
      <c r="AP627" s="146"/>
      <c r="AQ627" s="146"/>
      <c r="AR627" s="146"/>
      <c r="AS627" s="146"/>
    </row>
    <row r="628" spans="1:45" x14ac:dyDescent="0.25">
      <c r="A628" s="146"/>
      <c r="B628" s="146"/>
      <c r="C628" s="146"/>
      <c r="D628" s="146"/>
      <c r="E628" s="146"/>
      <c r="F628" s="146"/>
      <c r="G628" s="146"/>
      <c r="H628" s="146"/>
      <c r="I628" s="146"/>
      <c r="J628" s="146"/>
      <c r="K628" s="146"/>
      <c r="L628" s="146"/>
      <c r="M628" s="146"/>
      <c r="N628" s="146"/>
      <c r="O628" s="146"/>
      <c r="P628" s="288">
        <f t="shared" si="29"/>
        <v>0</v>
      </c>
      <c r="Q628" s="146"/>
      <c r="R628" s="146"/>
      <c r="S628" s="146"/>
      <c r="T628" s="146"/>
      <c r="U628" s="146"/>
      <c r="V628" s="146"/>
      <c r="W628" s="146"/>
      <c r="X628" s="146"/>
      <c r="Y628" s="273">
        <f t="shared" si="30"/>
        <v>0</v>
      </c>
      <c r="Z628" s="146"/>
      <c r="AA628" s="146"/>
      <c r="AB628" s="146"/>
      <c r="AC628" s="146"/>
      <c r="AD628" s="146"/>
      <c r="AE628" s="146"/>
      <c r="AF628" s="146"/>
      <c r="AG628" s="146"/>
      <c r="AH628" s="273">
        <f t="shared" si="31"/>
        <v>0</v>
      </c>
      <c r="AI628" s="146"/>
      <c r="AJ628" s="146"/>
      <c r="AK628" s="146"/>
      <c r="AL628" s="146"/>
      <c r="AM628" s="146"/>
      <c r="AN628" s="146"/>
      <c r="AO628" s="146"/>
      <c r="AP628" s="146"/>
      <c r="AQ628" s="146"/>
      <c r="AR628" s="146"/>
      <c r="AS628" s="146"/>
    </row>
    <row r="629" spans="1:45" x14ac:dyDescent="0.25">
      <c r="A629" s="146"/>
      <c r="B629" s="146"/>
      <c r="C629" s="146"/>
      <c r="D629" s="146"/>
      <c r="E629" s="146"/>
      <c r="F629" s="146"/>
      <c r="G629" s="146"/>
      <c r="H629" s="146"/>
      <c r="I629" s="146"/>
      <c r="J629" s="146"/>
      <c r="K629" s="146"/>
      <c r="L629" s="146"/>
      <c r="M629" s="146"/>
      <c r="N629" s="146"/>
      <c r="O629" s="146"/>
      <c r="P629" s="288">
        <f t="shared" si="29"/>
        <v>0</v>
      </c>
      <c r="Q629" s="146"/>
      <c r="R629" s="146"/>
      <c r="S629" s="146"/>
      <c r="T629" s="146"/>
      <c r="U629" s="146"/>
      <c r="V629" s="146"/>
      <c r="W629" s="146"/>
      <c r="X629" s="146"/>
      <c r="Y629" s="273">
        <f t="shared" si="30"/>
        <v>0</v>
      </c>
      <c r="Z629" s="146"/>
      <c r="AA629" s="146"/>
      <c r="AB629" s="146"/>
      <c r="AC629" s="146"/>
      <c r="AD629" s="146"/>
      <c r="AE629" s="146"/>
      <c r="AF629" s="146"/>
      <c r="AG629" s="146"/>
      <c r="AH629" s="273">
        <f t="shared" si="31"/>
        <v>0</v>
      </c>
      <c r="AI629" s="146"/>
      <c r="AJ629" s="146"/>
      <c r="AK629" s="146"/>
      <c r="AL629" s="146"/>
      <c r="AM629" s="146"/>
      <c r="AN629" s="146"/>
      <c r="AO629" s="146"/>
      <c r="AP629" s="146"/>
      <c r="AQ629" s="146"/>
      <c r="AR629" s="146"/>
      <c r="AS629" s="146"/>
    </row>
    <row r="630" spans="1:45" x14ac:dyDescent="0.25">
      <c r="A630" s="146"/>
      <c r="B630" s="146"/>
      <c r="C630" s="146"/>
      <c r="D630" s="146"/>
      <c r="E630" s="146"/>
      <c r="F630" s="146"/>
      <c r="G630" s="146"/>
      <c r="H630" s="146"/>
      <c r="I630" s="146"/>
      <c r="J630" s="146"/>
      <c r="K630" s="146"/>
      <c r="L630" s="146"/>
      <c r="M630" s="146"/>
      <c r="N630" s="146"/>
      <c r="O630" s="146"/>
      <c r="P630" s="288">
        <f t="shared" si="29"/>
        <v>0</v>
      </c>
      <c r="Q630" s="146"/>
      <c r="R630" s="146"/>
      <c r="S630" s="146"/>
      <c r="T630" s="146"/>
      <c r="U630" s="146"/>
      <c r="V630" s="146"/>
      <c r="W630" s="146"/>
      <c r="X630" s="146"/>
      <c r="Y630" s="273">
        <f t="shared" si="30"/>
        <v>0</v>
      </c>
      <c r="Z630" s="146"/>
      <c r="AA630" s="146"/>
      <c r="AB630" s="146"/>
      <c r="AC630" s="146"/>
      <c r="AD630" s="146"/>
      <c r="AE630" s="146"/>
      <c r="AF630" s="146"/>
      <c r="AG630" s="146"/>
      <c r="AH630" s="273">
        <f t="shared" si="31"/>
        <v>0</v>
      </c>
      <c r="AI630" s="146"/>
      <c r="AJ630" s="146"/>
      <c r="AK630" s="146"/>
      <c r="AL630" s="146"/>
      <c r="AM630" s="146"/>
      <c r="AN630" s="146"/>
      <c r="AO630" s="146"/>
      <c r="AP630" s="146"/>
      <c r="AQ630" s="146"/>
      <c r="AR630" s="146"/>
      <c r="AS630" s="146"/>
    </row>
    <row r="631" spans="1:45" x14ac:dyDescent="0.25">
      <c r="A631" s="146"/>
      <c r="B631" s="146"/>
      <c r="C631" s="146"/>
      <c r="D631" s="146"/>
      <c r="E631" s="146"/>
      <c r="F631" s="146"/>
      <c r="G631" s="146"/>
      <c r="H631" s="146"/>
      <c r="I631" s="146"/>
      <c r="J631" s="146"/>
      <c r="K631" s="146"/>
      <c r="L631" s="146"/>
      <c r="M631" s="146"/>
      <c r="N631" s="146"/>
      <c r="O631" s="146"/>
      <c r="P631" s="288">
        <f t="shared" si="29"/>
        <v>0</v>
      </c>
      <c r="Q631" s="146"/>
      <c r="R631" s="146"/>
      <c r="S631" s="146"/>
      <c r="T631" s="146"/>
      <c r="U631" s="146"/>
      <c r="V631" s="146"/>
      <c r="W631" s="146"/>
      <c r="X631" s="146"/>
      <c r="Y631" s="273">
        <f t="shared" si="30"/>
        <v>0</v>
      </c>
      <c r="Z631" s="146"/>
      <c r="AA631" s="146"/>
      <c r="AB631" s="146"/>
      <c r="AC631" s="146"/>
      <c r="AD631" s="146"/>
      <c r="AE631" s="146"/>
      <c r="AF631" s="146"/>
      <c r="AG631" s="146"/>
      <c r="AH631" s="273">
        <f t="shared" si="31"/>
        <v>0</v>
      </c>
      <c r="AI631" s="146"/>
      <c r="AJ631" s="146"/>
      <c r="AK631" s="146"/>
      <c r="AL631" s="146"/>
      <c r="AM631" s="146"/>
      <c r="AN631" s="146"/>
      <c r="AO631" s="146"/>
      <c r="AP631" s="146"/>
      <c r="AQ631" s="146"/>
      <c r="AR631" s="146"/>
      <c r="AS631" s="146"/>
    </row>
    <row r="632" spans="1:45" x14ac:dyDescent="0.25">
      <c r="A632" s="146"/>
      <c r="B632" s="146"/>
      <c r="C632" s="146"/>
      <c r="D632" s="146"/>
      <c r="E632" s="146"/>
      <c r="F632" s="146"/>
      <c r="G632" s="146"/>
      <c r="H632" s="146"/>
      <c r="I632" s="146"/>
      <c r="J632" s="146"/>
      <c r="K632" s="146"/>
      <c r="L632" s="146"/>
      <c r="M632" s="146"/>
      <c r="N632" s="146"/>
      <c r="O632" s="146"/>
      <c r="P632" s="288">
        <f t="shared" si="29"/>
        <v>0</v>
      </c>
      <c r="Q632" s="146"/>
      <c r="R632" s="146"/>
      <c r="S632" s="146"/>
      <c r="T632" s="146"/>
      <c r="U632" s="146"/>
      <c r="V632" s="146"/>
      <c r="W632" s="146"/>
      <c r="X632" s="146"/>
      <c r="Y632" s="273">
        <f t="shared" si="30"/>
        <v>0</v>
      </c>
      <c r="Z632" s="146"/>
      <c r="AA632" s="146"/>
      <c r="AB632" s="146"/>
      <c r="AC632" s="146"/>
      <c r="AD632" s="146"/>
      <c r="AE632" s="146"/>
      <c r="AF632" s="146"/>
      <c r="AG632" s="146"/>
      <c r="AH632" s="273">
        <f t="shared" si="31"/>
        <v>0</v>
      </c>
      <c r="AI632" s="146"/>
      <c r="AJ632" s="146"/>
      <c r="AK632" s="146"/>
      <c r="AL632" s="146"/>
      <c r="AM632" s="146"/>
      <c r="AN632" s="146"/>
      <c r="AO632" s="146"/>
      <c r="AP632" s="146"/>
      <c r="AQ632" s="146"/>
      <c r="AR632" s="146"/>
      <c r="AS632" s="146"/>
    </row>
    <row r="633" spans="1:45" x14ac:dyDescent="0.25">
      <c r="A633" s="146"/>
      <c r="B633" s="146"/>
      <c r="C633" s="146"/>
      <c r="D633" s="146"/>
      <c r="E633" s="146"/>
      <c r="F633" s="146"/>
      <c r="G633" s="146"/>
      <c r="H633" s="146"/>
      <c r="I633" s="146"/>
      <c r="J633" s="146"/>
      <c r="K633" s="146"/>
      <c r="L633" s="146"/>
      <c r="M633" s="146"/>
      <c r="N633" s="146"/>
      <c r="O633" s="146"/>
      <c r="P633" s="288">
        <f t="shared" si="29"/>
        <v>0</v>
      </c>
      <c r="Q633" s="146"/>
      <c r="R633" s="146"/>
      <c r="S633" s="146"/>
      <c r="T633" s="146"/>
      <c r="U633" s="146"/>
      <c r="V633" s="146"/>
      <c r="W633" s="146"/>
      <c r="X633" s="146"/>
      <c r="Y633" s="273">
        <f t="shared" si="30"/>
        <v>0</v>
      </c>
      <c r="Z633" s="146"/>
      <c r="AA633" s="146"/>
      <c r="AB633" s="146"/>
      <c r="AC633" s="146"/>
      <c r="AD633" s="146"/>
      <c r="AE633" s="146"/>
      <c r="AF633" s="146"/>
      <c r="AG633" s="146"/>
      <c r="AH633" s="273">
        <f t="shared" si="31"/>
        <v>0</v>
      </c>
      <c r="AI633" s="146"/>
      <c r="AJ633" s="146"/>
      <c r="AK633" s="146"/>
      <c r="AL633" s="146"/>
      <c r="AM633" s="146"/>
      <c r="AN633" s="146"/>
      <c r="AO633" s="146"/>
      <c r="AP633" s="146"/>
      <c r="AQ633" s="146"/>
      <c r="AR633" s="146"/>
      <c r="AS633" s="146"/>
    </row>
    <row r="634" spans="1:45" x14ac:dyDescent="0.25">
      <c r="A634" s="146"/>
      <c r="B634" s="146"/>
      <c r="C634" s="146"/>
      <c r="D634" s="146"/>
      <c r="E634" s="146"/>
      <c r="F634" s="146"/>
      <c r="G634" s="146"/>
      <c r="H634" s="146"/>
      <c r="I634" s="146"/>
      <c r="J634" s="146"/>
      <c r="K634" s="146"/>
      <c r="L634" s="146"/>
      <c r="M634" s="146"/>
      <c r="N634" s="146"/>
      <c r="O634" s="146"/>
      <c r="P634" s="288">
        <f t="shared" si="29"/>
        <v>0</v>
      </c>
      <c r="Q634" s="146"/>
      <c r="R634" s="146"/>
      <c r="S634" s="146"/>
      <c r="T634" s="146"/>
      <c r="U634" s="146"/>
      <c r="V634" s="146"/>
      <c r="W634" s="146"/>
      <c r="X634" s="146"/>
      <c r="Y634" s="273">
        <f t="shared" si="30"/>
        <v>0</v>
      </c>
      <c r="Z634" s="146"/>
      <c r="AA634" s="146"/>
      <c r="AB634" s="146"/>
      <c r="AC634" s="146"/>
      <c r="AD634" s="146"/>
      <c r="AE634" s="146"/>
      <c r="AF634" s="146"/>
      <c r="AG634" s="146"/>
      <c r="AH634" s="273">
        <f t="shared" si="31"/>
        <v>0</v>
      </c>
      <c r="AI634" s="146"/>
      <c r="AJ634" s="146"/>
      <c r="AK634" s="146"/>
      <c r="AL634" s="146"/>
      <c r="AM634" s="146"/>
      <c r="AN634" s="146"/>
      <c r="AO634" s="146"/>
      <c r="AP634" s="146"/>
      <c r="AQ634" s="146"/>
      <c r="AR634" s="146"/>
      <c r="AS634" s="146"/>
    </row>
    <row r="635" spans="1:45" x14ac:dyDescent="0.25">
      <c r="A635" s="146"/>
      <c r="B635" s="146"/>
      <c r="C635" s="146"/>
      <c r="D635" s="146"/>
      <c r="E635" s="146"/>
      <c r="F635" s="146"/>
      <c r="G635" s="146"/>
      <c r="H635" s="146"/>
      <c r="I635" s="146"/>
      <c r="J635" s="146"/>
      <c r="K635" s="146"/>
      <c r="L635" s="146"/>
      <c r="M635" s="146"/>
      <c r="N635" s="146"/>
      <c r="O635" s="146"/>
      <c r="P635" s="288">
        <f t="shared" si="29"/>
        <v>0</v>
      </c>
      <c r="Q635" s="146"/>
      <c r="R635" s="146"/>
      <c r="S635" s="146"/>
      <c r="T635" s="146"/>
      <c r="U635" s="146"/>
      <c r="V635" s="146"/>
      <c r="W635" s="146"/>
      <c r="X635" s="146"/>
      <c r="Y635" s="273">
        <f t="shared" si="30"/>
        <v>0</v>
      </c>
      <c r="Z635" s="146"/>
      <c r="AA635" s="146"/>
      <c r="AB635" s="146"/>
      <c r="AC635" s="146"/>
      <c r="AD635" s="146"/>
      <c r="AE635" s="146"/>
      <c r="AF635" s="146"/>
      <c r="AG635" s="146"/>
      <c r="AH635" s="273">
        <f t="shared" si="31"/>
        <v>0</v>
      </c>
      <c r="AI635" s="146"/>
      <c r="AJ635" s="146"/>
      <c r="AK635" s="146"/>
      <c r="AL635" s="146"/>
      <c r="AM635" s="146"/>
      <c r="AN635" s="146"/>
      <c r="AO635" s="146"/>
      <c r="AP635" s="146"/>
      <c r="AQ635" s="146"/>
      <c r="AR635" s="146"/>
      <c r="AS635" s="146"/>
    </row>
    <row r="636" spans="1:45" x14ac:dyDescent="0.25">
      <c r="A636" s="146"/>
      <c r="B636" s="146"/>
      <c r="C636" s="146"/>
      <c r="D636" s="146"/>
      <c r="E636" s="146"/>
      <c r="F636" s="146"/>
      <c r="G636" s="146"/>
      <c r="H636" s="146"/>
      <c r="I636" s="146"/>
      <c r="J636" s="146"/>
      <c r="K636" s="146"/>
      <c r="L636" s="146"/>
      <c r="M636" s="146"/>
      <c r="N636" s="146"/>
      <c r="O636" s="146"/>
      <c r="P636" s="288">
        <f t="shared" si="29"/>
        <v>0</v>
      </c>
      <c r="Q636" s="146"/>
      <c r="R636" s="146"/>
      <c r="S636" s="146"/>
      <c r="T636" s="146"/>
      <c r="U636" s="146"/>
      <c r="V636" s="146"/>
      <c r="W636" s="146"/>
      <c r="X636" s="146"/>
      <c r="Y636" s="273">
        <f t="shared" si="30"/>
        <v>0</v>
      </c>
      <c r="Z636" s="146"/>
      <c r="AA636" s="146"/>
      <c r="AB636" s="146"/>
      <c r="AC636" s="146"/>
      <c r="AD636" s="146"/>
      <c r="AE636" s="146"/>
      <c r="AF636" s="146"/>
      <c r="AG636" s="146"/>
      <c r="AH636" s="273">
        <f t="shared" si="31"/>
        <v>0</v>
      </c>
      <c r="AI636" s="146"/>
      <c r="AJ636" s="146"/>
      <c r="AK636" s="146"/>
      <c r="AL636" s="146"/>
      <c r="AM636" s="146"/>
      <c r="AN636" s="146"/>
      <c r="AO636" s="146"/>
      <c r="AP636" s="146"/>
      <c r="AQ636" s="146"/>
      <c r="AR636" s="146"/>
      <c r="AS636" s="146"/>
    </row>
    <row r="637" spans="1:45" x14ac:dyDescent="0.25">
      <c r="A637" s="146"/>
      <c r="B637" s="146"/>
      <c r="C637" s="146"/>
      <c r="D637" s="146"/>
      <c r="E637" s="146"/>
      <c r="F637" s="146"/>
      <c r="G637" s="146"/>
      <c r="H637" s="146"/>
      <c r="I637" s="146"/>
      <c r="J637" s="146"/>
      <c r="K637" s="146"/>
      <c r="L637" s="146"/>
      <c r="M637" s="146"/>
      <c r="N637" s="146"/>
      <c r="O637" s="146"/>
      <c r="P637" s="288">
        <f t="shared" si="29"/>
        <v>0</v>
      </c>
      <c r="Q637" s="146"/>
      <c r="R637" s="146"/>
      <c r="S637" s="146"/>
      <c r="T637" s="146"/>
      <c r="U637" s="146"/>
      <c r="V637" s="146"/>
      <c r="W637" s="146"/>
      <c r="X637" s="146"/>
      <c r="Y637" s="273">
        <f t="shared" si="30"/>
        <v>0</v>
      </c>
      <c r="Z637" s="146"/>
      <c r="AA637" s="146"/>
      <c r="AB637" s="146"/>
      <c r="AC637" s="146"/>
      <c r="AD637" s="146"/>
      <c r="AE637" s="146"/>
      <c r="AF637" s="146"/>
      <c r="AG637" s="146"/>
      <c r="AH637" s="273">
        <f t="shared" si="31"/>
        <v>0</v>
      </c>
      <c r="AI637" s="146"/>
      <c r="AJ637" s="146"/>
      <c r="AK637" s="146"/>
      <c r="AL637" s="146"/>
      <c r="AM637" s="146"/>
      <c r="AN637" s="146"/>
      <c r="AO637" s="146"/>
      <c r="AP637" s="146"/>
      <c r="AQ637" s="146"/>
      <c r="AR637" s="146"/>
      <c r="AS637" s="146"/>
    </row>
    <row r="638" spans="1:45" x14ac:dyDescent="0.25">
      <c r="A638" s="146"/>
      <c r="B638" s="146"/>
      <c r="C638" s="146"/>
      <c r="D638" s="146"/>
      <c r="E638" s="146"/>
      <c r="F638" s="146"/>
      <c r="G638" s="146"/>
      <c r="H638" s="146"/>
      <c r="I638" s="146"/>
      <c r="J638" s="146"/>
      <c r="K638" s="146"/>
      <c r="L638" s="146"/>
      <c r="M638" s="146"/>
      <c r="N638" s="146"/>
      <c r="O638" s="146"/>
      <c r="P638" s="288">
        <f t="shared" si="29"/>
        <v>0</v>
      </c>
      <c r="Q638" s="146"/>
      <c r="R638" s="146"/>
      <c r="S638" s="146"/>
      <c r="T638" s="146"/>
      <c r="U638" s="146"/>
      <c r="V638" s="146"/>
      <c r="W638" s="146"/>
      <c r="X638" s="146"/>
      <c r="Y638" s="273">
        <f t="shared" si="30"/>
        <v>0</v>
      </c>
      <c r="Z638" s="146"/>
      <c r="AA638" s="146"/>
      <c r="AB638" s="146"/>
      <c r="AC638" s="146"/>
      <c r="AD638" s="146"/>
      <c r="AE638" s="146"/>
      <c r="AF638" s="146"/>
      <c r="AG638" s="146"/>
      <c r="AH638" s="273">
        <f t="shared" si="31"/>
        <v>0</v>
      </c>
      <c r="AI638" s="146"/>
      <c r="AJ638" s="146"/>
      <c r="AK638" s="146"/>
      <c r="AL638" s="146"/>
      <c r="AM638" s="146"/>
      <c r="AN638" s="146"/>
      <c r="AO638" s="146"/>
      <c r="AP638" s="146"/>
      <c r="AQ638" s="146"/>
      <c r="AR638" s="146"/>
      <c r="AS638" s="146"/>
    </row>
    <row r="639" spans="1:45" x14ac:dyDescent="0.25">
      <c r="A639" s="146"/>
      <c r="B639" s="146"/>
      <c r="C639" s="146"/>
      <c r="D639" s="146"/>
      <c r="E639" s="146"/>
      <c r="F639" s="146"/>
      <c r="G639" s="146"/>
      <c r="H639" s="146"/>
      <c r="I639" s="146"/>
      <c r="J639" s="146"/>
      <c r="K639" s="146"/>
      <c r="L639" s="146"/>
      <c r="M639" s="146"/>
      <c r="N639" s="146"/>
      <c r="O639" s="146"/>
      <c r="P639" s="288">
        <f t="shared" si="29"/>
        <v>0</v>
      </c>
      <c r="Q639" s="146"/>
      <c r="R639" s="146"/>
      <c r="S639" s="146"/>
      <c r="T639" s="146"/>
      <c r="U639" s="146"/>
      <c r="V639" s="146"/>
      <c r="W639" s="146"/>
      <c r="X639" s="146"/>
      <c r="Y639" s="273">
        <f t="shared" si="30"/>
        <v>0</v>
      </c>
      <c r="Z639" s="146"/>
      <c r="AA639" s="146"/>
      <c r="AB639" s="146"/>
      <c r="AC639" s="146"/>
      <c r="AD639" s="146"/>
      <c r="AE639" s="146"/>
      <c r="AF639" s="146"/>
      <c r="AG639" s="146"/>
      <c r="AH639" s="273">
        <f t="shared" si="31"/>
        <v>0</v>
      </c>
      <c r="AI639" s="146"/>
      <c r="AJ639" s="146"/>
      <c r="AK639" s="146"/>
      <c r="AL639" s="146"/>
      <c r="AM639" s="146"/>
      <c r="AN639" s="146"/>
      <c r="AO639" s="146"/>
      <c r="AP639" s="146"/>
      <c r="AQ639" s="146"/>
      <c r="AR639" s="146"/>
      <c r="AS639" s="146"/>
    </row>
    <row r="640" spans="1:45" x14ac:dyDescent="0.25">
      <c r="A640" s="146"/>
      <c r="B640" s="146"/>
      <c r="C640" s="146"/>
      <c r="D640" s="146"/>
      <c r="E640" s="146"/>
      <c r="F640" s="146"/>
      <c r="G640" s="146"/>
      <c r="H640" s="146"/>
      <c r="I640" s="146"/>
      <c r="J640" s="146"/>
      <c r="K640" s="146"/>
      <c r="L640" s="146"/>
      <c r="M640" s="146"/>
      <c r="N640" s="146"/>
      <c r="O640" s="269"/>
      <c r="P640" s="288">
        <f t="shared" si="29"/>
        <v>0</v>
      </c>
      <c r="Q640" s="146"/>
      <c r="R640" s="146"/>
      <c r="S640" s="146"/>
      <c r="T640" s="146"/>
      <c r="U640" s="146"/>
      <c r="V640" s="146"/>
      <c r="W640" s="146"/>
      <c r="X640" s="146"/>
      <c r="Y640" s="273">
        <f t="shared" si="30"/>
        <v>0</v>
      </c>
      <c r="Z640" s="146"/>
      <c r="AA640" s="146"/>
      <c r="AB640" s="146"/>
      <c r="AC640" s="146"/>
      <c r="AD640" s="146"/>
      <c r="AE640" s="146"/>
      <c r="AF640" s="146"/>
      <c r="AG640" s="146"/>
      <c r="AH640" s="273">
        <f t="shared" si="31"/>
        <v>0</v>
      </c>
      <c r="AI640" s="146"/>
      <c r="AJ640" s="146"/>
      <c r="AK640" s="146"/>
      <c r="AL640" s="146"/>
      <c r="AM640" s="146"/>
      <c r="AN640" s="146"/>
      <c r="AO640" s="146"/>
      <c r="AP640" s="146"/>
      <c r="AQ640" s="146"/>
      <c r="AR640" s="146"/>
      <c r="AS640" s="146"/>
    </row>
    <row r="641" spans="1:45" x14ac:dyDescent="0.25">
      <c r="A641" s="146"/>
      <c r="B641" s="146"/>
      <c r="C641" s="146"/>
      <c r="D641" s="146"/>
      <c r="E641" s="146"/>
      <c r="F641" s="146"/>
      <c r="G641" s="146"/>
      <c r="H641" s="146"/>
      <c r="I641" s="146"/>
      <c r="J641" s="146"/>
      <c r="K641" s="146"/>
      <c r="L641" s="146"/>
      <c r="M641" s="146"/>
      <c r="N641" s="146"/>
      <c r="O641" s="146"/>
      <c r="P641" s="288">
        <f t="shared" si="29"/>
        <v>0</v>
      </c>
      <c r="Q641" s="146"/>
      <c r="R641" s="146"/>
      <c r="S641" s="146"/>
      <c r="T641" s="146"/>
      <c r="U641" s="146"/>
      <c r="V641" s="146"/>
      <c r="W641" s="146"/>
      <c r="X641" s="146"/>
      <c r="Y641" s="273">
        <f t="shared" si="30"/>
        <v>0</v>
      </c>
      <c r="Z641" s="146"/>
      <c r="AA641" s="146"/>
      <c r="AB641" s="146"/>
      <c r="AC641" s="146"/>
      <c r="AD641" s="146"/>
      <c r="AE641" s="146"/>
      <c r="AF641" s="146"/>
      <c r="AG641" s="146"/>
      <c r="AH641" s="273">
        <f t="shared" si="31"/>
        <v>0</v>
      </c>
      <c r="AI641" s="146"/>
      <c r="AJ641" s="146"/>
      <c r="AK641" s="146"/>
      <c r="AL641" s="146"/>
      <c r="AM641" s="146"/>
      <c r="AN641" s="146"/>
      <c r="AO641" s="146"/>
      <c r="AP641" s="146"/>
      <c r="AQ641" s="146"/>
      <c r="AR641" s="146"/>
      <c r="AS641" s="146"/>
    </row>
    <row r="642" spans="1:45" x14ac:dyDescent="0.25">
      <c r="A642" s="146"/>
      <c r="B642" s="146"/>
      <c r="C642" s="146"/>
      <c r="D642" s="146"/>
      <c r="E642" s="146"/>
      <c r="F642" s="146"/>
      <c r="G642" s="146"/>
      <c r="H642" s="146"/>
      <c r="I642" s="146"/>
      <c r="J642" s="146"/>
      <c r="K642" s="146"/>
      <c r="L642" s="146"/>
      <c r="M642" s="146"/>
      <c r="N642" s="146"/>
      <c r="O642" s="146"/>
      <c r="P642" s="288">
        <f t="shared" si="29"/>
        <v>0</v>
      </c>
      <c r="Q642" s="146"/>
      <c r="R642" s="146"/>
      <c r="S642" s="146"/>
      <c r="T642" s="146"/>
      <c r="U642" s="146"/>
      <c r="V642" s="146"/>
      <c r="W642" s="146"/>
      <c r="X642" s="146"/>
      <c r="Y642" s="273">
        <f t="shared" si="30"/>
        <v>0</v>
      </c>
      <c r="Z642" s="146"/>
      <c r="AA642" s="146"/>
      <c r="AB642" s="146"/>
      <c r="AC642" s="146"/>
      <c r="AD642" s="146"/>
      <c r="AE642" s="146"/>
      <c r="AF642" s="146"/>
      <c r="AG642" s="146"/>
      <c r="AH642" s="273">
        <f t="shared" si="31"/>
        <v>0</v>
      </c>
      <c r="AI642" s="146"/>
      <c r="AJ642" s="146"/>
      <c r="AK642" s="146"/>
      <c r="AL642" s="146"/>
      <c r="AM642" s="146"/>
      <c r="AN642" s="146"/>
      <c r="AO642" s="146"/>
      <c r="AP642" s="146"/>
      <c r="AQ642" s="146"/>
      <c r="AR642" s="146"/>
      <c r="AS642" s="146"/>
    </row>
    <row r="643" spans="1:45" x14ac:dyDescent="0.25">
      <c r="A643" s="146"/>
      <c r="B643" s="146"/>
      <c r="C643" s="146"/>
      <c r="D643" s="146"/>
      <c r="E643" s="146"/>
      <c r="F643" s="146"/>
      <c r="G643" s="146"/>
      <c r="H643" s="146"/>
      <c r="I643" s="146"/>
      <c r="J643" s="146"/>
      <c r="K643" s="146"/>
      <c r="L643" s="146"/>
      <c r="M643" s="146"/>
      <c r="N643" s="146"/>
      <c r="O643" s="146"/>
      <c r="P643" s="288">
        <f t="shared" si="29"/>
        <v>0</v>
      </c>
      <c r="Q643" s="146"/>
      <c r="R643" s="146"/>
      <c r="S643" s="146"/>
      <c r="T643" s="146"/>
      <c r="U643" s="146"/>
      <c r="V643" s="146"/>
      <c r="W643" s="146"/>
      <c r="X643" s="146"/>
      <c r="Y643" s="273">
        <f t="shared" si="30"/>
        <v>0</v>
      </c>
      <c r="Z643" s="146"/>
      <c r="AA643" s="146"/>
      <c r="AB643" s="146"/>
      <c r="AC643" s="146"/>
      <c r="AD643" s="146"/>
      <c r="AE643" s="146"/>
      <c r="AF643" s="146"/>
      <c r="AG643" s="146"/>
      <c r="AH643" s="273">
        <f t="shared" si="31"/>
        <v>0</v>
      </c>
      <c r="AI643" s="146"/>
      <c r="AJ643" s="146"/>
      <c r="AK643" s="146"/>
      <c r="AL643" s="146"/>
      <c r="AM643" s="146"/>
      <c r="AN643" s="146"/>
      <c r="AO643" s="146"/>
      <c r="AP643" s="146"/>
      <c r="AQ643" s="146"/>
      <c r="AR643" s="146"/>
      <c r="AS643" s="146"/>
    </row>
    <row r="644" spans="1:45" x14ac:dyDescent="0.25">
      <c r="A644" s="146"/>
      <c r="B644" s="146"/>
      <c r="C644" s="146"/>
      <c r="D644" s="146"/>
      <c r="E644" s="146"/>
      <c r="F644" s="146"/>
      <c r="G644" s="146"/>
      <c r="H644" s="146"/>
      <c r="I644" s="146"/>
      <c r="J644" s="146"/>
      <c r="K644" s="146"/>
      <c r="L644" s="146"/>
      <c r="M644" s="146"/>
      <c r="N644" s="146"/>
      <c r="O644" s="146"/>
      <c r="P644" s="288">
        <f t="shared" si="29"/>
        <v>0</v>
      </c>
      <c r="Q644" s="146"/>
      <c r="R644" s="146"/>
      <c r="S644" s="146"/>
      <c r="T644" s="146"/>
      <c r="U644" s="146"/>
      <c r="V644" s="146"/>
      <c r="W644" s="146"/>
      <c r="X644" s="146"/>
      <c r="Y644" s="273">
        <f t="shared" si="30"/>
        <v>0</v>
      </c>
      <c r="Z644" s="146"/>
      <c r="AA644" s="146"/>
      <c r="AB644" s="146"/>
      <c r="AC644" s="146"/>
      <c r="AD644" s="146"/>
      <c r="AE644" s="146"/>
      <c r="AF644" s="146"/>
      <c r="AG644" s="146"/>
      <c r="AH644" s="273">
        <f t="shared" si="31"/>
        <v>0</v>
      </c>
      <c r="AI644" s="146"/>
      <c r="AJ644" s="146"/>
      <c r="AK644" s="146"/>
      <c r="AL644" s="146"/>
      <c r="AM644" s="146"/>
      <c r="AN644" s="146"/>
      <c r="AO644" s="146"/>
      <c r="AP644" s="146"/>
      <c r="AQ644" s="146"/>
      <c r="AR644" s="146"/>
      <c r="AS644" s="146"/>
    </row>
    <row r="645" spans="1:45" x14ac:dyDescent="0.25">
      <c r="A645" s="146"/>
      <c r="B645" s="146"/>
      <c r="C645" s="146"/>
      <c r="D645" s="146"/>
      <c r="E645" s="146"/>
      <c r="F645" s="146"/>
      <c r="G645" s="146"/>
      <c r="H645" s="146"/>
      <c r="I645" s="146"/>
      <c r="J645" s="146"/>
      <c r="K645" s="146"/>
      <c r="L645" s="146"/>
      <c r="M645" s="146"/>
      <c r="N645" s="146"/>
      <c r="O645" s="146"/>
      <c r="P645" s="288">
        <f t="shared" si="29"/>
        <v>0</v>
      </c>
      <c r="Q645" s="146"/>
      <c r="R645" s="146"/>
      <c r="S645" s="146"/>
      <c r="T645" s="146"/>
      <c r="U645" s="146"/>
      <c r="V645" s="146"/>
      <c r="W645" s="146"/>
      <c r="X645" s="146"/>
      <c r="Y645" s="273">
        <f t="shared" si="30"/>
        <v>0</v>
      </c>
      <c r="Z645" s="146"/>
      <c r="AA645" s="146"/>
      <c r="AB645" s="146"/>
      <c r="AC645" s="146"/>
      <c r="AD645" s="146"/>
      <c r="AE645" s="146"/>
      <c r="AF645" s="146"/>
      <c r="AG645" s="146"/>
      <c r="AH645" s="273">
        <f t="shared" si="31"/>
        <v>0</v>
      </c>
      <c r="AI645" s="146"/>
      <c r="AJ645" s="146"/>
      <c r="AK645" s="146"/>
      <c r="AL645" s="146"/>
      <c r="AM645" s="146"/>
      <c r="AN645" s="146"/>
      <c r="AO645" s="146"/>
      <c r="AP645" s="146"/>
      <c r="AQ645" s="146"/>
      <c r="AR645" s="146"/>
      <c r="AS645" s="146"/>
    </row>
    <row r="646" spans="1:45" x14ac:dyDescent="0.25">
      <c r="A646" s="146"/>
      <c r="B646" s="146"/>
      <c r="C646" s="146"/>
      <c r="D646" s="146"/>
      <c r="E646" s="146"/>
      <c r="F646" s="146"/>
      <c r="G646" s="146"/>
      <c r="H646" s="146"/>
      <c r="I646" s="146"/>
      <c r="J646" s="146"/>
      <c r="K646" s="146"/>
      <c r="L646" s="146"/>
      <c r="M646" s="146"/>
      <c r="N646" s="146"/>
      <c r="O646" s="146"/>
      <c r="P646" s="288">
        <f t="shared" si="29"/>
        <v>0</v>
      </c>
      <c r="Q646" s="146"/>
      <c r="R646" s="146"/>
      <c r="S646" s="146"/>
      <c r="T646" s="146"/>
      <c r="U646" s="146"/>
      <c r="V646" s="146"/>
      <c r="W646" s="146"/>
      <c r="X646" s="146"/>
      <c r="Y646" s="273">
        <f t="shared" si="30"/>
        <v>0</v>
      </c>
      <c r="Z646" s="146"/>
      <c r="AA646" s="146"/>
      <c r="AB646" s="146"/>
      <c r="AC646" s="146"/>
      <c r="AD646" s="146"/>
      <c r="AE646" s="146"/>
      <c r="AF646" s="146"/>
      <c r="AG646" s="146"/>
      <c r="AH646" s="273">
        <f t="shared" si="31"/>
        <v>0</v>
      </c>
      <c r="AI646" s="146"/>
      <c r="AJ646" s="146"/>
      <c r="AK646" s="146"/>
      <c r="AL646" s="146"/>
      <c r="AM646" s="146"/>
      <c r="AN646" s="146"/>
      <c r="AO646" s="146"/>
      <c r="AP646" s="146"/>
      <c r="AQ646" s="146"/>
      <c r="AR646" s="146"/>
      <c r="AS646" s="146"/>
    </row>
    <row r="647" spans="1:45" x14ac:dyDescent="0.25">
      <c r="A647" s="146"/>
      <c r="B647" s="146"/>
      <c r="C647" s="146"/>
      <c r="D647" s="146"/>
      <c r="E647" s="146"/>
      <c r="F647" s="146"/>
      <c r="G647" s="146"/>
      <c r="H647" s="146"/>
      <c r="I647" s="146"/>
      <c r="J647" s="146"/>
      <c r="K647" s="146"/>
      <c r="L647" s="146"/>
      <c r="M647" s="146"/>
      <c r="N647" s="146"/>
      <c r="O647" s="146"/>
      <c r="P647" s="288">
        <f t="shared" si="29"/>
        <v>0</v>
      </c>
      <c r="Q647" s="146"/>
      <c r="R647" s="146"/>
      <c r="S647" s="146"/>
      <c r="T647" s="146"/>
      <c r="U647" s="146"/>
      <c r="V647" s="146"/>
      <c r="W647" s="146"/>
      <c r="X647" s="146"/>
      <c r="Y647" s="273">
        <f t="shared" si="30"/>
        <v>0</v>
      </c>
      <c r="Z647" s="146"/>
      <c r="AA647" s="146"/>
      <c r="AB647" s="146"/>
      <c r="AC647" s="146"/>
      <c r="AD647" s="146"/>
      <c r="AE647" s="146"/>
      <c r="AF647" s="146"/>
      <c r="AG647" s="146"/>
      <c r="AH647" s="273">
        <f t="shared" si="31"/>
        <v>0</v>
      </c>
      <c r="AI647" s="146"/>
      <c r="AJ647" s="146"/>
      <c r="AK647" s="146"/>
      <c r="AL647" s="146"/>
      <c r="AM647" s="146"/>
      <c r="AN647" s="146"/>
      <c r="AO647" s="146"/>
      <c r="AP647" s="146"/>
      <c r="AQ647" s="146"/>
      <c r="AR647" s="146"/>
      <c r="AS647" s="146"/>
    </row>
    <row r="648" spans="1:45" x14ac:dyDescent="0.25">
      <c r="A648" s="146"/>
      <c r="B648" s="146"/>
      <c r="C648" s="146"/>
      <c r="D648" s="146"/>
      <c r="E648" s="146"/>
      <c r="F648" s="146"/>
      <c r="G648" s="146"/>
      <c r="H648" s="146"/>
      <c r="I648" s="146"/>
      <c r="J648" s="146"/>
      <c r="K648" s="146"/>
      <c r="L648" s="146"/>
      <c r="M648" s="146"/>
      <c r="N648" s="146"/>
      <c r="O648" s="146"/>
      <c r="P648" s="288">
        <f t="shared" si="29"/>
        <v>0</v>
      </c>
      <c r="Q648" s="146"/>
      <c r="R648" s="146"/>
      <c r="S648" s="146"/>
      <c r="T648" s="146"/>
      <c r="U648" s="146"/>
      <c r="V648" s="146"/>
      <c r="W648" s="146"/>
      <c r="X648" s="146"/>
      <c r="Y648" s="273">
        <f t="shared" si="30"/>
        <v>0</v>
      </c>
      <c r="Z648" s="146"/>
      <c r="AA648" s="146"/>
      <c r="AB648" s="146"/>
      <c r="AC648" s="146"/>
      <c r="AD648" s="146"/>
      <c r="AE648" s="146"/>
      <c r="AF648" s="146"/>
      <c r="AG648" s="146"/>
      <c r="AH648" s="273">
        <f t="shared" si="31"/>
        <v>0</v>
      </c>
      <c r="AI648" s="146"/>
      <c r="AJ648" s="146"/>
      <c r="AK648" s="146"/>
      <c r="AL648" s="146"/>
      <c r="AM648" s="146"/>
      <c r="AN648" s="146"/>
      <c r="AO648" s="146"/>
      <c r="AP648" s="146"/>
      <c r="AQ648" s="146"/>
      <c r="AR648" s="146"/>
      <c r="AS648" s="146"/>
    </row>
    <row r="649" spans="1:45" x14ac:dyDescent="0.25">
      <c r="A649" s="146"/>
      <c r="B649" s="146"/>
      <c r="C649" s="146"/>
      <c r="D649" s="146"/>
      <c r="E649" s="146"/>
      <c r="F649" s="146"/>
      <c r="G649" s="146"/>
      <c r="H649" s="146"/>
      <c r="I649" s="146"/>
      <c r="J649" s="146"/>
      <c r="K649" s="146"/>
      <c r="L649" s="146"/>
      <c r="M649" s="146"/>
      <c r="N649" s="146"/>
      <c r="O649" s="146"/>
      <c r="P649" s="288">
        <f t="shared" si="29"/>
        <v>0</v>
      </c>
      <c r="Q649" s="146"/>
      <c r="R649" s="146"/>
      <c r="S649" s="146"/>
      <c r="T649" s="146"/>
      <c r="U649" s="146"/>
      <c r="V649" s="146"/>
      <c r="W649" s="146"/>
      <c r="X649" s="146"/>
      <c r="Y649" s="273">
        <f t="shared" si="30"/>
        <v>0</v>
      </c>
      <c r="Z649" s="146"/>
      <c r="AA649" s="146"/>
      <c r="AB649" s="146"/>
      <c r="AC649" s="146"/>
      <c r="AD649" s="146"/>
      <c r="AE649" s="146"/>
      <c r="AF649" s="146"/>
      <c r="AG649" s="146"/>
      <c r="AH649" s="273">
        <f t="shared" si="31"/>
        <v>0</v>
      </c>
      <c r="AI649" s="146"/>
      <c r="AJ649" s="146"/>
      <c r="AK649" s="146"/>
      <c r="AL649" s="146"/>
      <c r="AM649" s="146"/>
      <c r="AN649" s="146"/>
      <c r="AO649" s="146"/>
      <c r="AP649" s="146"/>
      <c r="AQ649" s="146"/>
      <c r="AR649" s="146"/>
      <c r="AS649" s="146"/>
    </row>
    <row r="650" spans="1:45" x14ac:dyDescent="0.25">
      <c r="A650" s="146"/>
      <c r="B650" s="146"/>
      <c r="C650" s="146"/>
      <c r="D650" s="146"/>
      <c r="E650" s="146"/>
      <c r="F650" s="146"/>
      <c r="G650" s="146"/>
      <c r="H650" s="146"/>
      <c r="I650" s="146"/>
      <c r="J650" s="146"/>
      <c r="K650" s="146"/>
      <c r="L650" s="146"/>
      <c r="M650" s="146"/>
      <c r="N650" s="146"/>
      <c r="O650" s="146"/>
      <c r="P650" s="288">
        <f t="shared" si="29"/>
        <v>0</v>
      </c>
      <c r="Q650" s="146"/>
      <c r="R650" s="146"/>
      <c r="S650" s="146"/>
      <c r="T650" s="146"/>
      <c r="U650" s="146"/>
      <c r="V650" s="146"/>
      <c r="W650" s="146"/>
      <c r="X650" s="146"/>
      <c r="Y650" s="273">
        <f t="shared" si="30"/>
        <v>0</v>
      </c>
      <c r="Z650" s="146"/>
      <c r="AA650" s="146"/>
      <c r="AB650" s="146"/>
      <c r="AC650" s="146"/>
      <c r="AD650" s="146"/>
      <c r="AE650" s="146"/>
      <c r="AF650" s="146"/>
      <c r="AG650" s="146"/>
      <c r="AH650" s="273">
        <f t="shared" si="31"/>
        <v>0</v>
      </c>
      <c r="AI650" s="146"/>
      <c r="AJ650" s="146"/>
      <c r="AK650" s="146"/>
      <c r="AL650" s="146"/>
      <c r="AM650" s="146"/>
      <c r="AN650" s="146"/>
      <c r="AO650" s="146"/>
      <c r="AP650" s="146"/>
      <c r="AQ650" s="146"/>
      <c r="AR650" s="146"/>
      <c r="AS650" s="146"/>
    </row>
    <row r="651" spans="1:45" x14ac:dyDescent="0.25">
      <c r="A651" s="146"/>
      <c r="B651" s="146"/>
      <c r="C651" s="146"/>
      <c r="D651" s="146"/>
      <c r="E651" s="146"/>
      <c r="F651" s="146"/>
      <c r="G651" s="146"/>
      <c r="H651" s="146"/>
      <c r="I651" s="146"/>
      <c r="J651" s="146"/>
      <c r="K651" s="146"/>
      <c r="L651" s="146"/>
      <c r="M651" s="146"/>
      <c r="N651" s="146"/>
      <c r="O651" s="146"/>
      <c r="P651" s="288">
        <f t="shared" si="29"/>
        <v>0</v>
      </c>
      <c r="Q651" s="146"/>
      <c r="R651" s="146"/>
      <c r="S651" s="146"/>
      <c r="T651" s="146"/>
      <c r="U651" s="146"/>
      <c r="V651" s="146"/>
      <c r="W651" s="146"/>
      <c r="X651" s="146"/>
      <c r="Y651" s="273">
        <f t="shared" si="30"/>
        <v>0</v>
      </c>
      <c r="Z651" s="146"/>
      <c r="AA651" s="146"/>
      <c r="AB651" s="146"/>
      <c r="AC651" s="146"/>
      <c r="AD651" s="146"/>
      <c r="AE651" s="146"/>
      <c r="AF651" s="146"/>
      <c r="AG651" s="146"/>
      <c r="AH651" s="273">
        <f t="shared" si="31"/>
        <v>0</v>
      </c>
      <c r="AI651" s="146"/>
      <c r="AJ651" s="146"/>
      <c r="AK651" s="146"/>
      <c r="AL651" s="146"/>
      <c r="AM651" s="146"/>
      <c r="AN651" s="146"/>
      <c r="AO651" s="146"/>
      <c r="AP651" s="146"/>
      <c r="AQ651" s="146"/>
      <c r="AR651" s="146"/>
      <c r="AS651" s="146"/>
    </row>
    <row r="652" spans="1:45" x14ac:dyDescent="0.25">
      <c r="A652" s="146"/>
      <c r="B652" s="146"/>
      <c r="C652" s="146"/>
      <c r="D652" s="146"/>
      <c r="E652" s="146"/>
      <c r="F652" s="146"/>
      <c r="G652" s="146"/>
      <c r="H652" s="146"/>
      <c r="I652" s="146"/>
      <c r="J652" s="146"/>
      <c r="K652" s="146"/>
      <c r="L652" s="146"/>
      <c r="M652" s="146"/>
      <c r="N652" s="146"/>
      <c r="O652" s="146"/>
      <c r="P652" s="288">
        <f t="shared" si="29"/>
        <v>0</v>
      </c>
      <c r="Q652" s="146"/>
      <c r="R652" s="146"/>
      <c r="S652" s="146"/>
      <c r="T652" s="146"/>
      <c r="U652" s="146"/>
      <c r="V652" s="146"/>
      <c r="W652" s="146"/>
      <c r="X652" s="146"/>
      <c r="Y652" s="273">
        <f t="shared" si="30"/>
        <v>0</v>
      </c>
      <c r="Z652" s="146"/>
      <c r="AA652" s="146"/>
      <c r="AB652" s="146"/>
      <c r="AC652" s="146"/>
      <c r="AD652" s="146"/>
      <c r="AE652" s="146"/>
      <c r="AF652" s="146"/>
      <c r="AG652" s="146"/>
      <c r="AH652" s="273">
        <f t="shared" si="31"/>
        <v>0</v>
      </c>
      <c r="AI652" s="146"/>
      <c r="AJ652" s="146"/>
      <c r="AK652" s="146"/>
      <c r="AL652" s="146"/>
      <c r="AM652" s="146"/>
      <c r="AN652" s="146"/>
      <c r="AO652" s="146"/>
      <c r="AP652" s="146"/>
      <c r="AQ652" s="146"/>
      <c r="AR652" s="146"/>
      <c r="AS652" s="146"/>
    </row>
    <row r="653" spans="1:45" x14ac:dyDescent="0.25">
      <c r="A653" s="146"/>
      <c r="B653" s="146"/>
      <c r="C653" s="146"/>
      <c r="D653" s="146"/>
      <c r="E653" s="146"/>
      <c r="F653" s="146"/>
      <c r="G653" s="146"/>
      <c r="H653" s="146"/>
      <c r="I653" s="146"/>
      <c r="J653" s="146"/>
      <c r="K653" s="146"/>
      <c r="L653" s="146"/>
      <c r="M653" s="146"/>
      <c r="N653" s="146"/>
      <c r="O653" s="146"/>
      <c r="P653" s="288">
        <f t="shared" ref="P653:P716" si="32">SUM(H653:N653)</f>
        <v>0</v>
      </c>
      <c r="Q653" s="146"/>
      <c r="R653" s="146"/>
      <c r="S653" s="146"/>
      <c r="T653" s="146"/>
      <c r="U653" s="146"/>
      <c r="V653" s="146"/>
      <c r="W653" s="146"/>
      <c r="X653" s="146"/>
      <c r="Y653" s="273">
        <f t="shared" ref="Y653:Y716" si="33">SUM(Q653:W653)</f>
        <v>0</v>
      </c>
      <c r="Z653" s="146"/>
      <c r="AA653" s="146"/>
      <c r="AB653" s="146"/>
      <c r="AC653" s="146"/>
      <c r="AD653" s="146"/>
      <c r="AE653" s="146"/>
      <c r="AF653" s="146"/>
      <c r="AG653" s="146"/>
      <c r="AH653" s="273">
        <f t="shared" si="31"/>
        <v>0</v>
      </c>
      <c r="AI653" s="146"/>
      <c r="AJ653" s="146"/>
      <c r="AK653" s="146"/>
      <c r="AL653" s="146"/>
      <c r="AM653" s="146"/>
      <c r="AN653" s="146"/>
      <c r="AO653" s="146"/>
      <c r="AP653" s="146"/>
      <c r="AQ653" s="146"/>
      <c r="AR653" s="146"/>
      <c r="AS653" s="146"/>
    </row>
    <row r="654" spans="1:45" x14ac:dyDescent="0.25">
      <c r="A654" s="146"/>
      <c r="B654" s="146"/>
      <c r="C654" s="146"/>
      <c r="D654" s="146"/>
      <c r="E654" s="146"/>
      <c r="F654" s="146"/>
      <c r="G654" s="146"/>
      <c r="H654" s="146"/>
      <c r="I654" s="146"/>
      <c r="J654" s="146"/>
      <c r="K654" s="146"/>
      <c r="L654" s="146"/>
      <c r="M654" s="146"/>
      <c r="N654" s="146"/>
      <c r="O654" s="146"/>
      <c r="P654" s="288">
        <f t="shared" si="32"/>
        <v>0</v>
      </c>
      <c r="Q654" s="146"/>
      <c r="R654" s="146"/>
      <c r="S654" s="146"/>
      <c r="T654" s="146"/>
      <c r="U654" s="146"/>
      <c r="V654" s="146"/>
      <c r="W654" s="146"/>
      <c r="X654" s="146"/>
      <c r="Y654" s="273">
        <f t="shared" si="33"/>
        <v>0</v>
      </c>
      <c r="Z654" s="146"/>
      <c r="AA654" s="146"/>
      <c r="AB654" s="146"/>
      <c r="AC654" s="146"/>
      <c r="AD654" s="146"/>
      <c r="AE654" s="146"/>
      <c r="AF654" s="146"/>
      <c r="AG654" s="146"/>
      <c r="AH654" s="273">
        <f t="shared" si="31"/>
        <v>0</v>
      </c>
      <c r="AI654" s="146"/>
      <c r="AJ654" s="146"/>
      <c r="AK654" s="146"/>
      <c r="AL654" s="146"/>
      <c r="AM654" s="146"/>
      <c r="AN654" s="146"/>
      <c r="AO654" s="146"/>
      <c r="AP654" s="146"/>
      <c r="AQ654" s="146"/>
      <c r="AR654" s="146"/>
      <c r="AS654" s="146"/>
    </row>
    <row r="655" spans="1:45" x14ac:dyDescent="0.25">
      <c r="A655" s="146"/>
      <c r="B655" s="146"/>
      <c r="C655" s="146"/>
      <c r="D655" s="146"/>
      <c r="E655" s="146"/>
      <c r="F655" s="146"/>
      <c r="G655" s="146"/>
      <c r="H655" s="146"/>
      <c r="I655" s="146"/>
      <c r="J655" s="146"/>
      <c r="K655" s="146"/>
      <c r="L655" s="146"/>
      <c r="M655" s="146"/>
      <c r="N655" s="146"/>
      <c r="O655" s="146"/>
      <c r="P655" s="288">
        <f t="shared" si="32"/>
        <v>0</v>
      </c>
      <c r="Q655" s="146"/>
      <c r="R655" s="146"/>
      <c r="S655" s="146"/>
      <c r="T655" s="146"/>
      <c r="U655" s="146"/>
      <c r="V655" s="146"/>
      <c r="W655" s="146"/>
      <c r="X655" s="146"/>
      <c r="Y655" s="273">
        <f t="shared" si="33"/>
        <v>0</v>
      </c>
      <c r="Z655" s="146"/>
      <c r="AA655" s="146"/>
      <c r="AB655" s="146"/>
      <c r="AC655" s="146"/>
      <c r="AD655" s="146"/>
      <c r="AE655" s="146"/>
      <c r="AF655" s="146"/>
      <c r="AG655" s="146"/>
      <c r="AH655" s="273">
        <f t="shared" si="31"/>
        <v>0</v>
      </c>
      <c r="AI655" s="146"/>
      <c r="AJ655" s="146"/>
      <c r="AK655" s="146"/>
      <c r="AL655" s="146"/>
      <c r="AM655" s="146"/>
      <c r="AN655" s="146"/>
      <c r="AO655" s="146"/>
      <c r="AP655" s="146"/>
      <c r="AQ655" s="146"/>
      <c r="AR655" s="146"/>
      <c r="AS655" s="146"/>
    </row>
    <row r="656" spans="1:45" x14ac:dyDescent="0.25">
      <c r="A656" s="146"/>
      <c r="B656" s="146"/>
      <c r="C656" s="146"/>
      <c r="D656" s="146"/>
      <c r="E656" s="146"/>
      <c r="F656" s="146"/>
      <c r="G656" s="146"/>
      <c r="H656" s="146"/>
      <c r="I656" s="146"/>
      <c r="J656" s="146"/>
      <c r="K656" s="146"/>
      <c r="L656" s="146"/>
      <c r="M656" s="146"/>
      <c r="N656" s="146"/>
      <c r="O656" s="146"/>
      <c r="P656" s="288">
        <f t="shared" si="32"/>
        <v>0</v>
      </c>
      <c r="Q656" s="146"/>
      <c r="R656" s="146"/>
      <c r="S656" s="146"/>
      <c r="T656" s="146"/>
      <c r="U656" s="146"/>
      <c r="V656" s="146"/>
      <c r="W656" s="146"/>
      <c r="X656" s="146"/>
      <c r="Y656" s="273">
        <f t="shared" si="33"/>
        <v>0</v>
      </c>
      <c r="Z656" s="146"/>
      <c r="AA656" s="146"/>
      <c r="AB656" s="146"/>
      <c r="AC656" s="146"/>
      <c r="AD656" s="146"/>
      <c r="AE656" s="146"/>
      <c r="AF656" s="146"/>
      <c r="AG656" s="146"/>
      <c r="AH656" s="273">
        <f t="shared" si="31"/>
        <v>0</v>
      </c>
      <c r="AI656" s="146"/>
      <c r="AJ656" s="146"/>
      <c r="AK656" s="146"/>
      <c r="AL656" s="146"/>
      <c r="AM656" s="146"/>
      <c r="AN656" s="146"/>
      <c r="AO656" s="146"/>
      <c r="AP656" s="146"/>
      <c r="AQ656" s="146"/>
      <c r="AR656" s="146"/>
      <c r="AS656" s="146"/>
    </row>
    <row r="657" spans="1:45" x14ac:dyDescent="0.25">
      <c r="A657" s="146"/>
      <c r="B657" s="146"/>
      <c r="C657" s="146"/>
      <c r="D657" s="146"/>
      <c r="E657" s="146"/>
      <c r="F657" s="146"/>
      <c r="G657" s="146"/>
      <c r="H657" s="146"/>
      <c r="I657" s="146"/>
      <c r="J657" s="146"/>
      <c r="K657" s="146"/>
      <c r="L657" s="146"/>
      <c r="M657" s="146"/>
      <c r="N657" s="146"/>
      <c r="O657" s="146"/>
      <c r="P657" s="288">
        <f t="shared" si="32"/>
        <v>0</v>
      </c>
      <c r="Q657" s="146"/>
      <c r="R657" s="146"/>
      <c r="S657" s="146"/>
      <c r="T657" s="146"/>
      <c r="U657" s="146"/>
      <c r="V657" s="146"/>
      <c r="W657" s="146"/>
      <c r="X657" s="146"/>
      <c r="Y657" s="273">
        <f t="shared" si="33"/>
        <v>0</v>
      </c>
      <c r="Z657" s="146"/>
      <c r="AA657" s="146"/>
      <c r="AB657" s="146"/>
      <c r="AC657" s="146"/>
      <c r="AD657" s="146"/>
      <c r="AE657" s="146"/>
      <c r="AF657" s="146"/>
      <c r="AG657" s="146"/>
      <c r="AH657" s="273">
        <f t="shared" si="31"/>
        <v>0</v>
      </c>
      <c r="AI657" s="146"/>
      <c r="AJ657" s="146"/>
      <c r="AK657" s="146"/>
      <c r="AL657" s="146"/>
      <c r="AM657" s="146"/>
      <c r="AN657" s="146"/>
      <c r="AO657" s="146"/>
      <c r="AP657" s="146"/>
      <c r="AQ657" s="146"/>
      <c r="AR657" s="146"/>
      <c r="AS657" s="146"/>
    </row>
    <row r="658" spans="1:45" x14ac:dyDescent="0.25">
      <c r="A658" s="146"/>
      <c r="B658" s="146"/>
      <c r="C658" s="146"/>
      <c r="D658" s="146"/>
      <c r="E658" s="146"/>
      <c r="F658" s="146"/>
      <c r="G658" s="146"/>
      <c r="H658" s="146"/>
      <c r="I658" s="146"/>
      <c r="J658" s="146"/>
      <c r="K658" s="146"/>
      <c r="L658" s="146"/>
      <c r="M658" s="146"/>
      <c r="N658" s="146"/>
      <c r="O658" s="146"/>
      <c r="P658" s="288">
        <f t="shared" si="32"/>
        <v>0</v>
      </c>
      <c r="Q658" s="146"/>
      <c r="R658" s="146"/>
      <c r="S658" s="146"/>
      <c r="T658" s="146"/>
      <c r="U658" s="146"/>
      <c r="V658" s="146"/>
      <c r="W658" s="146"/>
      <c r="X658" s="146"/>
      <c r="Y658" s="273">
        <f t="shared" si="33"/>
        <v>0</v>
      </c>
      <c r="Z658" s="146"/>
      <c r="AA658" s="146"/>
      <c r="AB658" s="146"/>
      <c r="AC658" s="146"/>
      <c r="AD658" s="146"/>
      <c r="AE658" s="146"/>
      <c r="AF658" s="146"/>
      <c r="AG658" s="146"/>
      <c r="AH658" s="273">
        <f t="shared" si="31"/>
        <v>0</v>
      </c>
      <c r="AI658" s="146"/>
      <c r="AJ658" s="146"/>
      <c r="AK658" s="146"/>
      <c r="AL658" s="146"/>
      <c r="AM658" s="146"/>
      <c r="AN658" s="146"/>
      <c r="AO658" s="146"/>
      <c r="AP658" s="146"/>
      <c r="AQ658" s="146"/>
      <c r="AR658" s="146"/>
      <c r="AS658" s="146"/>
    </row>
    <row r="659" spans="1:45" x14ac:dyDescent="0.25">
      <c r="A659" s="146"/>
      <c r="B659" s="146"/>
      <c r="C659" s="146"/>
      <c r="D659" s="146"/>
      <c r="E659" s="146"/>
      <c r="F659" s="146"/>
      <c r="G659" s="146"/>
      <c r="H659" s="146"/>
      <c r="I659" s="146"/>
      <c r="J659" s="146"/>
      <c r="K659" s="146"/>
      <c r="L659" s="146"/>
      <c r="M659" s="146"/>
      <c r="N659" s="146"/>
      <c r="O659" s="146"/>
      <c r="P659" s="288">
        <f t="shared" si="32"/>
        <v>0</v>
      </c>
      <c r="Q659" s="146"/>
      <c r="R659" s="146"/>
      <c r="S659" s="146"/>
      <c r="T659" s="146"/>
      <c r="U659" s="146"/>
      <c r="V659" s="146"/>
      <c r="W659" s="146"/>
      <c r="X659" s="146"/>
      <c r="Y659" s="273">
        <f t="shared" si="33"/>
        <v>0</v>
      </c>
      <c r="Z659" s="146"/>
      <c r="AA659" s="146"/>
      <c r="AB659" s="146"/>
      <c r="AC659" s="146"/>
      <c r="AD659" s="146"/>
      <c r="AE659" s="146"/>
      <c r="AF659" s="146"/>
      <c r="AG659" s="146"/>
      <c r="AH659" s="273">
        <f t="shared" si="31"/>
        <v>0</v>
      </c>
      <c r="AI659" s="146"/>
      <c r="AJ659" s="146"/>
      <c r="AK659" s="146"/>
      <c r="AL659" s="146"/>
      <c r="AM659" s="146"/>
      <c r="AN659" s="146"/>
      <c r="AO659" s="146"/>
      <c r="AP659" s="146"/>
      <c r="AQ659" s="146"/>
      <c r="AR659" s="146"/>
      <c r="AS659" s="146"/>
    </row>
    <row r="660" spans="1:45" x14ac:dyDescent="0.25">
      <c r="A660" s="146"/>
      <c r="B660" s="146"/>
      <c r="C660" s="146"/>
      <c r="D660" s="146"/>
      <c r="E660" s="146"/>
      <c r="F660" s="146"/>
      <c r="G660" s="146"/>
      <c r="H660" s="146"/>
      <c r="I660" s="146"/>
      <c r="J660" s="146"/>
      <c r="K660" s="146"/>
      <c r="L660" s="146"/>
      <c r="M660" s="146"/>
      <c r="N660" s="146"/>
      <c r="O660" s="146"/>
      <c r="P660" s="288">
        <f t="shared" si="32"/>
        <v>0</v>
      </c>
      <c r="Q660" s="146"/>
      <c r="R660" s="146"/>
      <c r="S660" s="146"/>
      <c r="T660" s="146"/>
      <c r="U660" s="146"/>
      <c r="V660" s="146"/>
      <c r="W660" s="146"/>
      <c r="X660" s="146"/>
      <c r="Y660" s="273">
        <f t="shared" si="33"/>
        <v>0</v>
      </c>
      <c r="Z660" s="146"/>
      <c r="AA660" s="146"/>
      <c r="AB660" s="146"/>
      <c r="AC660" s="146"/>
      <c r="AD660" s="146"/>
      <c r="AE660" s="146"/>
      <c r="AF660" s="146"/>
      <c r="AG660" s="146"/>
      <c r="AH660" s="273">
        <f t="shared" si="31"/>
        <v>0</v>
      </c>
      <c r="AI660" s="146"/>
      <c r="AJ660" s="146"/>
      <c r="AK660" s="146"/>
      <c r="AL660" s="146"/>
      <c r="AM660" s="146"/>
      <c r="AN660" s="146"/>
      <c r="AO660" s="146"/>
      <c r="AP660" s="146"/>
      <c r="AQ660" s="146"/>
      <c r="AR660" s="146"/>
      <c r="AS660" s="146"/>
    </row>
    <row r="661" spans="1:45" x14ac:dyDescent="0.25">
      <c r="A661" s="146"/>
      <c r="B661" s="146"/>
      <c r="C661" s="146"/>
      <c r="D661" s="146"/>
      <c r="E661" s="146"/>
      <c r="F661" s="146"/>
      <c r="G661" s="146"/>
      <c r="H661" s="146"/>
      <c r="I661" s="146"/>
      <c r="J661" s="146"/>
      <c r="K661" s="146"/>
      <c r="L661" s="146"/>
      <c r="M661" s="146"/>
      <c r="N661" s="146"/>
      <c r="O661" s="146"/>
      <c r="P661" s="288">
        <f t="shared" si="32"/>
        <v>0</v>
      </c>
      <c r="Q661" s="146"/>
      <c r="R661" s="146"/>
      <c r="S661" s="146"/>
      <c r="T661" s="146"/>
      <c r="U661" s="146"/>
      <c r="V661" s="146"/>
      <c r="W661" s="146"/>
      <c r="X661" s="146"/>
      <c r="Y661" s="273">
        <f t="shared" si="33"/>
        <v>0</v>
      </c>
      <c r="Z661" s="146"/>
      <c r="AA661" s="146"/>
      <c r="AB661" s="146"/>
      <c r="AC661" s="146"/>
      <c r="AD661" s="146"/>
      <c r="AE661" s="146"/>
      <c r="AF661" s="146"/>
      <c r="AG661" s="146"/>
      <c r="AH661" s="273">
        <f t="shared" si="31"/>
        <v>0</v>
      </c>
      <c r="AI661" s="146"/>
      <c r="AJ661" s="146"/>
      <c r="AK661" s="146"/>
      <c r="AL661" s="146"/>
      <c r="AM661" s="146"/>
      <c r="AN661" s="146"/>
      <c r="AO661" s="146"/>
      <c r="AP661" s="146"/>
      <c r="AQ661" s="146"/>
      <c r="AR661" s="146"/>
      <c r="AS661" s="146"/>
    </row>
    <row r="662" spans="1:45" x14ac:dyDescent="0.25">
      <c r="A662" s="146"/>
      <c r="B662" s="146"/>
      <c r="C662" s="146"/>
      <c r="D662" s="146"/>
      <c r="E662" s="146"/>
      <c r="F662" s="146"/>
      <c r="G662" s="146"/>
      <c r="H662" s="146"/>
      <c r="I662" s="146"/>
      <c r="J662" s="146"/>
      <c r="K662" s="146"/>
      <c r="L662" s="146"/>
      <c r="M662" s="146"/>
      <c r="N662" s="146"/>
      <c r="O662" s="146"/>
      <c r="P662" s="288">
        <f t="shared" si="32"/>
        <v>0</v>
      </c>
      <c r="Q662" s="146"/>
      <c r="R662" s="146"/>
      <c r="S662" s="146"/>
      <c r="T662" s="146"/>
      <c r="U662" s="146"/>
      <c r="V662" s="146"/>
      <c r="W662" s="146"/>
      <c r="X662" s="146"/>
      <c r="Y662" s="273">
        <f t="shared" si="33"/>
        <v>0</v>
      </c>
      <c r="Z662" s="146"/>
      <c r="AA662" s="146"/>
      <c r="AB662" s="146"/>
      <c r="AC662" s="146"/>
      <c r="AD662" s="146"/>
      <c r="AE662" s="146"/>
      <c r="AF662" s="146"/>
      <c r="AG662" s="146"/>
      <c r="AH662" s="273">
        <f t="shared" si="31"/>
        <v>0</v>
      </c>
      <c r="AI662" s="146"/>
      <c r="AJ662" s="146"/>
      <c r="AK662" s="146"/>
      <c r="AL662" s="146"/>
      <c r="AM662" s="146"/>
      <c r="AN662" s="146"/>
      <c r="AO662" s="146"/>
      <c r="AP662" s="146"/>
      <c r="AQ662" s="146"/>
      <c r="AR662" s="146"/>
      <c r="AS662" s="146"/>
    </row>
    <row r="663" spans="1:45" x14ac:dyDescent="0.25">
      <c r="A663" s="146"/>
      <c r="B663" s="146"/>
      <c r="C663" s="146"/>
      <c r="D663" s="146"/>
      <c r="E663" s="146"/>
      <c r="F663" s="146"/>
      <c r="G663" s="146"/>
      <c r="H663" s="146"/>
      <c r="I663" s="146"/>
      <c r="J663" s="146"/>
      <c r="K663" s="146"/>
      <c r="L663" s="146"/>
      <c r="M663" s="146"/>
      <c r="N663" s="146"/>
      <c r="O663" s="146"/>
      <c r="P663" s="288">
        <f t="shared" si="32"/>
        <v>0</v>
      </c>
      <c r="Q663" s="146"/>
      <c r="R663" s="146"/>
      <c r="S663" s="146"/>
      <c r="T663" s="146"/>
      <c r="U663" s="146"/>
      <c r="V663" s="146"/>
      <c r="W663" s="146"/>
      <c r="X663" s="146"/>
      <c r="Y663" s="273">
        <f t="shared" si="33"/>
        <v>0</v>
      </c>
      <c r="Z663" s="146"/>
      <c r="AA663" s="146"/>
      <c r="AB663" s="146"/>
      <c r="AC663" s="146"/>
      <c r="AD663" s="146"/>
      <c r="AE663" s="146"/>
      <c r="AF663" s="146"/>
      <c r="AG663" s="146"/>
      <c r="AH663" s="273">
        <f t="shared" si="31"/>
        <v>0</v>
      </c>
      <c r="AI663" s="146"/>
      <c r="AJ663" s="146"/>
      <c r="AK663" s="146"/>
      <c r="AL663" s="146"/>
      <c r="AM663" s="146"/>
      <c r="AN663" s="146"/>
      <c r="AO663" s="146"/>
      <c r="AP663" s="146"/>
      <c r="AQ663" s="146"/>
      <c r="AR663" s="146"/>
      <c r="AS663" s="146"/>
    </row>
    <row r="664" spans="1:45" x14ac:dyDescent="0.25">
      <c r="A664" s="146"/>
      <c r="B664" s="146"/>
      <c r="C664" s="146"/>
      <c r="D664" s="146"/>
      <c r="E664" s="146"/>
      <c r="F664" s="146"/>
      <c r="G664" s="146"/>
      <c r="H664" s="146"/>
      <c r="I664" s="146"/>
      <c r="J664" s="146"/>
      <c r="K664" s="146"/>
      <c r="L664" s="146"/>
      <c r="M664" s="146"/>
      <c r="N664" s="146"/>
      <c r="O664" s="146"/>
      <c r="P664" s="288">
        <f t="shared" si="32"/>
        <v>0</v>
      </c>
      <c r="Q664" s="146"/>
      <c r="R664" s="146"/>
      <c r="S664" s="146"/>
      <c r="T664" s="146"/>
      <c r="U664" s="146"/>
      <c r="V664" s="146"/>
      <c r="W664" s="146"/>
      <c r="X664" s="146"/>
      <c r="Y664" s="273">
        <f t="shared" si="33"/>
        <v>0</v>
      </c>
      <c r="Z664" s="146"/>
      <c r="AA664" s="146"/>
      <c r="AB664" s="146"/>
      <c r="AC664" s="146"/>
      <c r="AD664" s="146"/>
      <c r="AE664" s="146"/>
      <c r="AF664" s="146"/>
      <c r="AG664" s="146"/>
      <c r="AH664" s="273">
        <f t="shared" si="31"/>
        <v>0</v>
      </c>
      <c r="AI664" s="146"/>
      <c r="AJ664" s="146"/>
      <c r="AK664" s="146"/>
      <c r="AL664" s="146"/>
      <c r="AM664" s="146"/>
      <c r="AN664" s="146"/>
      <c r="AO664" s="146"/>
      <c r="AP664" s="146"/>
      <c r="AQ664" s="146"/>
      <c r="AR664" s="146"/>
      <c r="AS664" s="146"/>
    </row>
    <row r="665" spans="1:45" x14ac:dyDescent="0.25">
      <c r="A665" s="146"/>
      <c r="B665" s="146"/>
      <c r="C665" s="146"/>
      <c r="D665" s="146"/>
      <c r="E665" s="146"/>
      <c r="F665" s="146"/>
      <c r="G665" s="146"/>
      <c r="H665" s="146"/>
      <c r="I665" s="146"/>
      <c r="J665" s="146"/>
      <c r="K665" s="146"/>
      <c r="L665" s="146"/>
      <c r="M665" s="146"/>
      <c r="N665" s="146"/>
      <c r="O665" s="146"/>
      <c r="P665" s="288">
        <f t="shared" si="32"/>
        <v>0</v>
      </c>
      <c r="Q665" s="146"/>
      <c r="R665" s="146"/>
      <c r="S665" s="146"/>
      <c r="T665" s="146"/>
      <c r="U665" s="146"/>
      <c r="V665" s="146"/>
      <c r="W665" s="146"/>
      <c r="X665" s="146"/>
      <c r="Y665" s="273">
        <f t="shared" si="33"/>
        <v>0</v>
      </c>
      <c r="Z665" s="146"/>
      <c r="AA665" s="146"/>
      <c r="AB665" s="146"/>
      <c r="AC665" s="146"/>
      <c r="AD665" s="146"/>
      <c r="AE665" s="146"/>
      <c r="AF665" s="146"/>
      <c r="AG665" s="146"/>
      <c r="AH665" s="273">
        <f t="shared" si="31"/>
        <v>0</v>
      </c>
      <c r="AI665" s="146"/>
      <c r="AJ665" s="146"/>
      <c r="AK665" s="146"/>
      <c r="AL665" s="146"/>
      <c r="AM665" s="146"/>
      <c r="AN665" s="146"/>
      <c r="AO665" s="146"/>
      <c r="AP665" s="146"/>
      <c r="AQ665" s="146"/>
      <c r="AR665" s="146"/>
      <c r="AS665" s="146"/>
    </row>
    <row r="666" spans="1:45" x14ac:dyDescent="0.25">
      <c r="A666" s="146"/>
      <c r="B666" s="146"/>
      <c r="C666" s="146"/>
      <c r="D666" s="146"/>
      <c r="E666" s="146"/>
      <c r="F666" s="146"/>
      <c r="G666" s="146"/>
      <c r="H666" s="146"/>
      <c r="I666" s="146"/>
      <c r="J666" s="146"/>
      <c r="K666" s="146"/>
      <c r="L666" s="146"/>
      <c r="M666" s="146"/>
      <c r="N666" s="146"/>
      <c r="O666" s="146"/>
      <c r="P666" s="288">
        <f t="shared" si="32"/>
        <v>0</v>
      </c>
      <c r="Q666" s="146"/>
      <c r="R666" s="146"/>
      <c r="S666" s="146"/>
      <c r="T666" s="146"/>
      <c r="U666" s="146"/>
      <c r="V666" s="146"/>
      <c r="W666" s="146"/>
      <c r="X666" s="146"/>
      <c r="Y666" s="273">
        <f t="shared" si="33"/>
        <v>0</v>
      </c>
      <c r="Z666" s="146"/>
      <c r="AA666" s="146"/>
      <c r="AB666" s="146"/>
      <c r="AC666" s="146"/>
      <c r="AD666" s="146"/>
      <c r="AE666" s="146"/>
      <c r="AF666" s="146"/>
      <c r="AG666" s="146"/>
      <c r="AH666" s="273">
        <f t="shared" si="31"/>
        <v>0</v>
      </c>
      <c r="AI666" s="146"/>
      <c r="AJ666" s="146"/>
      <c r="AK666" s="146"/>
      <c r="AL666" s="146"/>
      <c r="AM666" s="146"/>
      <c r="AN666" s="146"/>
      <c r="AO666" s="146"/>
      <c r="AP666" s="146"/>
      <c r="AQ666" s="146"/>
      <c r="AR666" s="146"/>
      <c r="AS666" s="146"/>
    </row>
    <row r="667" spans="1:45" x14ac:dyDescent="0.25">
      <c r="A667" s="146"/>
      <c r="B667" s="146"/>
      <c r="C667" s="146"/>
      <c r="D667" s="146"/>
      <c r="E667" s="146"/>
      <c r="F667" s="146"/>
      <c r="G667" s="146"/>
      <c r="H667" s="146"/>
      <c r="I667" s="146"/>
      <c r="J667" s="146"/>
      <c r="K667" s="146"/>
      <c r="L667" s="146"/>
      <c r="M667" s="146"/>
      <c r="N667" s="146"/>
      <c r="O667" s="146"/>
      <c r="P667" s="288">
        <f t="shared" si="32"/>
        <v>0</v>
      </c>
      <c r="Q667" s="146"/>
      <c r="R667" s="146"/>
      <c r="S667" s="146"/>
      <c r="T667" s="146"/>
      <c r="U667" s="146"/>
      <c r="V667" s="146"/>
      <c r="W667" s="146"/>
      <c r="X667" s="146"/>
      <c r="Y667" s="273">
        <f t="shared" si="33"/>
        <v>0</v>
      </c>
      <c r="Z667" s="146"/>
      <c r="AA667" s="146"/>
      <c r="AB667" s="146"/>
      <c r="AC667" s="146"/>
      <c r="AD667" s="146"/>
      <c r="AE667" s="146"/>
      <c r="AF667" s="146"/>
      <c r="AG667" s="146"/>
      <c r="AH667" s="273">
        <f t="shared" si="31"/>
        <v>0</v>
      </c>
      <c r="AI667" s="146"/>
      <c r="AJ667" s="146"/>
      <c r="AK667" s="146"/>
      <c r="AL667" s="146"/>
      <c r="AM667" s="146"/>
      <c r="AN667" s="146"/>
      <c r="AO667" s="146"/>
      <c r="AP667" s="146"/>
      <c r="AQ667" s="146"/>
      <c r="AR667" s="146"/>
      <c r="AS667" s="146"/>
    </row>
    <row r="668" spans="1:45" x14ac:dyDescent="0.25">
      <c r="A668" s="146"/>
      <c r="B668" s="146"/>
      <c r="C668" s="146"/>
      <c r="D668" s="146"/>
      <c r="E668" s="146"/>
      <c r="F668" s="146"/>
      <c r="G668" s="146"/>
      <c r="H668" s="146"/>
      <c r="I668" s="146"/>
      <c r="J668" s="146"/>
      <c r="K668" s="146"/>
      <c r="L668" s="146"/>
      <c r="M668" s="146"/>
      <c r="N668" s="146"/>
      <c r="O668" s="146"/>
      <c r="P668" s="288">
        <f t="shared" si="32"/>
        <v>0</v>
      </c>
      <c r="Q668" s="146"/>
      <c r="R668" s="146"/>
      <c r="S668" s="146"/>
      <c r="T668" s="146"/>
      <c r="U668" s="146"/>
      <c r="V668" s="146"/>
      <c r="W668" s="146"/>
      <c r="X668" s="146"/>
      <c r="Y668" s="273">
        <f t="shared" si="33"/>
        <v>0</v>
      </c>
      <c r="Z668" s="146"/>
      <c r="AA668" s="146"/>
      <c r="AB668" s="146"/>
      <c r="AC668" s="146"/>
      <c r="AD668" s="146"/>
      <c r="AE668" s="146"/>
      <c r="AF668" s="146"/>
      <c r="AG668" s="146"/>
      <c r="AH668" s="273">
        <f t="shared" si="31"/>
        <v>0</v>
      </c>
      <c r="AI668" s="146"/>
      <c r="AJ668" s="146"/>
      <c r="AK668" s="146"/>
      <c r="AL668" s="146"/>
      <c r="AM668" s="146"/>
      <c r="AN668" s="146"/>
      <c r="AO668" s="146"/>
      <c r="AP668" s="146"/>
      <c r="AQ668" s="146"/>
      <c r="AR668" s="146"/>
      <c r="AS668" s="146"/>
    </row>
    <row r="669" spans="1:45" x14ac:dyDescent="0.25">
      <c r="A669" s="146"/>
      <c r="B669" s="146"/>
      <c r="C669" s="146"/>
      <c r="D669" s="146"/>
      <c r="E669" s="146"/>
      <c r="F669" s="146"/>
      <c r="G669" s="146"/>
      <c r="H669" s="146"/>
      <c r="I669" s="146"/>
      <c r="J669" s="146"/>
      <c r="K669" s="146"/>
      <c r="L669" s="146"/>
      <c r="M669" s="146"/>
      <c r="N669" s="146"/>
      <c r="O669" s="146"/>
      <c r="P669" s="288">
        <f t="shared" si="32"/>
        <v>0</v>
      </c>
      <c r="Q669" s="146"/>
      <c r="R669" s="146"/>
      <c r="S669" s="146"/>
      <c r="T669" s="146"/>
      <c r="U669" s="146"/>
      <c r="V669" s="146"/>
      <c r="W669" s="146"/>
      <c r="X669" s="146"/>
      <c r="Y669" s="273">
        <f t="shared" si="33"/>
        <v>0</v>
      </c>
      <c r="Z669" s="146"/>
      <c r="AA669" s="146"/>
      <c r="AB669" s="146"/>
      <c r="AC669" s="146"/>
      <c r="AD669" s="146"/>
      <c r="AE669" s="146"/>
      <c r="AF669" s="146"/>
      <c r="AG669" s="146"/>
      <c r="AH669" s="273">
        <f t="shared" si="31"/>
        <v>0</v>
      </c>
      <c r="AI669" s="146"/>
      <c r="AJ669" s="146"/>
      <c r="AK669" s="146"/>
      <c r="AL669" s="146"/>
      <c r="AM669" s="146"/>
      <c r="AN669" s="146"/>
      <c r="AO669" s="146"/>
      <c r="AP669" s="146"/>
      <c r="AQ669" s="146"/>
      <c r="AR669" s="146"/>
      <c r="AS669" s="146"/>
    </row>
    <row r="670" spans="1:45" x14ac:dyDescent="0.25">
      <c r="A670" s="146"/>
      <c r="B670" s="146"/>
      <c r="C670" s="146"/>
      <c r="D670" s="146"/>
      <c r="E670" s="146"/>
      <c r="F670" s="146"/>
      <c r="G670" s="146"/>
      <c r="H670" s="146"/>
      <c r="I670" s="146"/>
      <c r="J670" s="146"/>
      <c r="K670" s="146"/>
      <c r="L670" s="146"/>
      <c r="M670" s="146"/>
      <c r="N670" s="146"/>
      <c r="O670" s="146"/>
      <c r="P670" s="288">
        <f t="shared" si="32"/>
        <v>0</v>
      </c>
      <c r="Q670" s="146"/>
      <c r="R670" s="146"/>
      <c r="S670" s="146"/>
      <c r="T670" s="146"/>
      <c r="U670" s="146"/>
      <c r="V670" s="146"/>
      <c r="W670" s="146"/>
      <c r="X670" s="146"/>
      <c r="Y670" s="273">
        <f t="shared" si="33"/>
        <v>0</v>
      </c>
      <c r="Z670" s="146"/>
      <c r="AA670" s="146"/>
      <c r="AB670" s="146"/>
      <c r="AC670" s="146"/>
      <c r="AD670" s="146"/>
      <c r="AE670" s="146"/>
      <c r="AF670" s="146"/>
      <c r="AG670" s="146"/>
      <c r="AH670" s="273">
        <f t="shared" si="31"/>
        <v>0</v>
      </c>
      <c r="AI670" s="146"/>
      <c r="AJ670" s="146"/>
      <c r="AK670" s="146"/>
      <c r="AL670" s="146"/>
      <c r="AM670" s="146"/>
      <c r="AN670" s="146"/>
      <c r="AO670" s="146"/>
      <c r="AP670" s="146"/>
      <c r="AQ670" s="146"/>
      <c r="AR670" s="146"/>
      <c r="AS670" s="146"/>
    </row>
    <row r="671" spans="1:45" x14ac:dyDescent="0.25">
      <c r="A671" s="146"/>
      <c r="B671" s="146"/>
      <c r="C671" s="146"/>
      <c r="D671" s="146"/>
      <c r="E671" s="146"/>
      <c r="F671" s="146"/>
      <c r="G671" s="146"/>
      <c r="H671" s="146"/>
      <c r="I671" s="146"/>
      <c r="J671" s="146"/>
      <c r="K671" s="146"/>
      <c r="L671" s="146"/>
      <c r="M671" s="146"/>
      <c r="N671" s="146"/>
      <c r="O671" s="146"/>
      <c r="P671" s="288">
        <f t="shared" si="32"/>
        <v>0</v>
      </c>
      <c r="Q671" s="146"/>
      <c r="R671" s="146"/>
      <c r="S671" s="146"/>
      <c r="T671" s="146"/>
      <c r="U671" s="146"/>
      <c r="V671" s="146"/>
      <c r="W671" s="146"/>
      <c r="X671" s="146"/>
      <c r="Y671" s="273">
        <f t="shared" si="33"/>
        <v>0</v>
      </c>
      <c r="Z671" s="146"/>
      <c r="AA671" s="146"/>
      <c r="AB671" s="146"/>
      <c r="AC671" s="146"/>
      <c r="AD671" s="146"/>
      <c r="AE671" s="146"/>
      <c r="AF671" s="146"/>
      <c r="AG671" s="146"/>
      <c r="AH671" s="273">
        <f t="shared" si="31"/>
        <v>0</v>
      </c>
      <c r="AI671" s="146"/>
      <c r="AJ671" s="146"/>
      <c r="AK671" s="146"/>
      <c r="AL671" s="146"/>
      <c r="AM671" s="146"/>
      <c r="AN671" s="146"/>
      <c r="AO671" s="146"/>
      <c r="AP671" s="146"/>
      <c r="AQ671" s="146"/>
      <c r="AR671" s="146"/>
      <c r="AS671" s="146"/>
    </row>
    <row r="672" spans="1:45" x14ac:dyDescent="0.25">
      <c r="A672" s="146"/>
      <c r="B672" s="146"/>
      <c r="C672" s="146"/>
      <c r="D672" s="146"/>
      <c r="E672" s="146"/>
      <c r="F672" s="146"/>
      <c r="G672" s="146"/>
      <c r="H672" s="146"/>
      <c r="I672" s="146"/>
      <c r="J672" s="146"/>
      <c r="K672" s="146"/>
      <c r="L672" s="146"/>
      <c r="M672" s="146"/>
      <c r="N672" s="146"/>
      <c r="O672" s="146"/>
      <c r="P672" s="288">
        <f t="shared" si="32"/>
        <v>0</v>
      </c>
      <c r="Q672" s="146"/>
      <c r="R672" s="146"/>
      <c r="S672" s="146"/>
      <c r="T672" s="146"/>
      <c r="U672" s="146"/>
      <c r="V672" s="146"/>
      <c r="W672" s="146"/>
      <c r="X672" s="146"/>
      <c r="Y672" s="273">
        <f t="shared" si="33"/>
        <v>0</v>
      </c>
      <c r="Z672" s="146"/>
      <c r="AA672" s="146"/>
      <c r="AB672" s="146"/>
      <c r="AC672" s="146"/>
      <c r="AD672" s="146"/>
      <c r="AE672" s="146"/>
      <c r="AF672" s="146"/>
      <c r="AG672" s="146"/>
      <c r="AH672" s="273">
        <f t="shared" si="31"/>
        <v>0</v>
      </c>
      <c r="AI672" s="146"/>
      <c r="AJ672" s="146"/>
      <c r="AK672" s="146"/>
      <c r="AL672" s="146"/>
      <c r="AM672" s="146"/>
      <c r="AN672" s="146"/>
      <c r="AO672" s="146"/>
      <c r="AP672" s="146"/>
      <c r="AQ672" s="146"/>
      <c r="AR672" s="146"/>
      <c r="AS672" s="146"/>
    </row>
    <row r="673" spans="1:45" x14ac:dyDescent="0.25">
      <c r="A673" s="146"/>
      <c r="B673" s="146"/>
      <c r="C673" s="146"/>
      <c r="D673" s="146"/>
      <c r="E673" s="146"/>
      <c r="F673" s="146"/>
      <c r="G673" s="146"/>
      <c r="H673" s="146"/>
      <c r="I673" s="146"/>
      <c r="J673" s="146"/>
      <c r="K673" s="146"/>
      <c r="L673" s="146"/>
      <c r="M673" s="146"/>
      <c r="N673" s="146"/>
      <c r="O673" s="146"/>
      <c r="P673" s="288">
        <f t="shared" si="32"/>
        <v>0</v>
      </c>
      <c r="Q673" s="146"/>
      <c r="R673" s="146"/>
      <c r="S673" s="146"/>
      <c r="T673" s="146"/>
      <c r="U673" s="146"/>
      <c r="V673" s="146"/>
      <c r="W673" s="146"/>
      <c r="X673" s="146"/>
      <c r="Y673" s="273">
        <f t="shared" si="33"/>
        <v>0</v>
      </c>
      <c r="Z673" s="146"/>
      <c r="AA673" s="146"/>
      <c r="AB673" s="146"/>
      <c r="AC673" s="146"/>
      <c r="AD673" s="146"/>
      <c r="AE673" s="146"/>
      <c r="AF673" s="146"/>
      <c r="AG673" s="146"/>
      <c r="AH673" s="273">
        <f t="shared" ref="AH673:AH736" si="34">SUM(Z673:AF673)</f>
        <v>0</v>
      </c>
      <c r="AI673" s="146"/>
      <c r="AJ673" s="146"/>
      <c r="AK673" s="146"/>
      <c r="AL673" s="146"/>
      <c r="AM673" s="146"/>
      <c r="AN673" s="146"/>
      <c r="AO673" s="146"/>
      <c r="AP673" s="146"/>
      <c r="AQ673" s="146"/>
      <c r="AR673" s="146"/>
      <c r="AS673" s="146"/>
    </row>
    <row r="674" spans="1:45" x14ac:dyDescent="0.25">
      <c r="A674" s="146"/>
      <c r="B674" s="146"/>
      <c r="C674" s="146"/>
      <c r="D674" s="146"/>
      <c r="E674" s="146"/>
      <c r="F674" s="146"/>
      <c r="G674" s="146"/>
      <c r="H674" s="146"/>
      <c r="I674" s="146"/>
      <c r="J674" s="146"/>
      <c r="K674" s="146"/>
      <c r="L674" s="146"/>
      <c r="M674" s="146"/>
      <c r="N674" s="146"/>
      <c r="O674" s="146"/>
      <c r="P674" s="288">
        <f t="shared" si="32"/>
        <v>0</v>
      </c>
      <c r="Q674" s="146"/>
      <c r="R674" s="146"/>
      <c r="S674" s="146"/>
      <c r="T674" s="146"/>
      <c r="U674" s="146"/>
      <c r="V674" s="146"/>
      <c r="W674" s="146"/>
      <c r="X674" s="146"/>
      <c r="Y674" s="273">
        <f t="shared" si="33"/>
        <v>0</v>
      </c>
      <c r="Z674" s="146"/>
      <c r="AA674" s="146"/>
      <c r="AB674" s="146"/>
      <c r="AC674" s="146"/>
      <c r="AD674" s="146"/>
      <c r="AE674" s="146"/>
      <c r="AF674" s="146"/>
      <c r="AG674" s="146"/>
      <c r="AH674" s="273">
        <f t="shared" si="34"/>
        <v>0</v>
      </c>
      <c r="AI674" s="146"/>
      <c r="AJ674" s="146"/>
      <c r="AK674" s="146"/>
      <c r="AL674" s="146"/>
      <c r="AM674" s="146"/>
      <c r="AN674" s="146"/>
      <c r="AO674" s="146"/>
      <c r="AP674" s="146"/>
      <c r="AQ674" s="146"/>
      <c r="AR674" s="146"/>
      <c r="AS674" s="146"/>
    </row>
    <row r="675" spans="1:45" x14ac:dyDescent="0.25">
      <c r="A675" s="146"/>
      <c r="B675" s="146"/>
      <c r="C675" s="146"/>
      <c r="D675" s="146"/>
      <c r="E675" s="146"/>
      <c r="F675" s="146"/>
      <c r="G675" s="146"/>
      <c r="H675" s="146"/>
      <c r="I675" s="146"/>
      <c r="J675" s="146"/>
      <c r="K675" s="146"/>
      <c r="L675" s="146"/>
      <c r="M675" s="146"/>
      <c r="N675" s="146"/>
      <c r="O675" s="146"/>
      <c r="P675" s="288">
        <f t="shared" si="32"/>
        <v>0</v>
      </c>
      <c r="Q675" s="146"/>
      <c r="R675" s="146"/>
      <c r="S675" s="146"/>
      <c r="T675" s="146"/>
      <c r="U675" s="146"/>
      <c r="V675" s="146"/>
      <c r="W675" s="146"/>
      <c r="X675" s="146"/>
      <c r="Y675" s="273">
        <f t="shared" si="33"/>
        <v>0</v>
      </c>
      <c r="Z675" s="146"/>
      <c r="AA675" s="146"/>
      <c r="AB675" s="146"/>
      <c r="AC675" s="146"/>
      <c r="AD675" s="146"/>
      <c r="AE675" s="146"/>
      <c r="AF675" s="146"/>
      <c r="AG675" s="146"/>
      <c r="AH675" s="273">
        <f t="shared" si="34"/>
        <v>0</v>
      </c>
      <c r="AI675" s="146"/>
      <c r="AJ675" s="146"/>
      <c r="AK675" s="146"/>
      <c r="AL675" s="146"/>
      <c r="AM675" s="146"/>
      <c r="AN675" s="146"/>
      <c r="AO675" s="146"/>
      <c r="AP675" s="146"/>
      <c r="AQ675" s="146"/>
      <c r="AR675" s="146"/>
      <c r="AS675" s="146"/>
    </row>
    <row r="676" spans="1:45" x14ac:dyDescent="0.25">
      <c r="A676" s="146"/>
      <c r="B676" s="146"/>
      <c r="C676" s="146"/>
      <c r="D676" s="146"/>
      <c r="E676" s="146"/>
      <c r="F676" s="146"/>
      <c r="G676" s="146"/>
      <c r="H676" s="146"/>
      <c r="I676" s="146"/>
      <c r="J676" s="146"/>
      <c r="K676" s="146"/>
      <c r="L676" s="146"/>
      <c r="M676" s="146"/>
      <c r="N676" s="146"/>
      <c r="O676" s="146"/>
      <c r="P676" s="288">
        <f t="shared" si="32"/>
        <v>0</v>
      </c>
      <c r="Q676" s="146"/>
      <c r="R676" s="146"/>
      <c r="S676" s="146"/>
      <c r="T676" s="146"/>
      <c r="U676" s="146"/>
      <c r="V676" s="146"/>
      <c r="W676" s="146"/>
      <c r="X676" s="146"/>
      <c r="Y676" s="273">
        <f t="shared" si="33"/>
        <v>0</v>
      </c>
      <c r="Z676" s="146"/>
      <c r="AA676" s="146"/>
      <c r="AB676" s="146"/>
      <c r="AC676" s="146"/>
      <c r="AD676" s="146"/>
      <c r="AE676" s="146"/>
      <c r="AF676" s="146"/>
      <c r="AG676" s="146"/>
      <c r="AH676" s="273">
        <f t="shared" si="34"/>
        <v>0</v>
      </c>
      <c r="AI676" s="146"/>
      <c r="AJ676" s="146"/>
      <c r="AK676" s="146"/>
      <c r="AL676" s="146"/>
      <c r="AM676" s="146"/>
      <c r="AN676" s="146"/>
      <c r="AO676" s="146"/>
      <c r="AP676" s="146"/>
      <c r="AQ676" s="146"/>
      <c r="AR676" s="146"/>
      <c r="AS676" s="146"/>
    </row>
    <row r="677" spans="1:45" x14ac:dyDescent="0.25">
      <c r="A677" s="146"/>
      <c r="B677" s="146"/>
      <c r="C677" s="146"/>
      <c r="D677" s="146"/>
      <c r="E677" s="146"/>
      <c r="F677" s="146"/>
      <c r="G677" s="146"/>
      <c r="H677" s="146"/>
      <c r="I677" s="146"/>
      <c r="J677" s="146"/>
      <c r="K677" s="146"/>
      <c r="L677" s="146"/>
      <c r="M677" s="146"/>
      <c r="N677" s="146"/>
      <c r="O677" s="146"/>
      <c r="P677" s="288">
        <f t="shared" si="32"/>
        <v>0</v>
      </c>
      <c r="Q677" s="146"/>
      <c r="R677" s="146"/>
      <c r="S677" s="146"/>
      <c r="T677" s="146"/>
      <c r="U677" s="146"/>
      <c r="V677" s="146"/>
      <c r="W677" s="146"/>
      <c r="X677" s="146"/>
      <c r="Y677" s="273">
        <f t="shared" si="33"/>
        <v>0</v>
      </c>
      <c r="Z677" s="146"/>
      <c r="AA677" s="146"/>
      <c r="AB677" s="146"/>
      <c r="AC677" s="146"/>
      <c r="AD677" s="146"/>
      <c r="AE677" s="146"/>
      <c r="AF677" s="146"/>
      <c r="AG677" s="146"/>
      <c r="AH677" s="273">
        <f t="shared" si="34"/>
        <v>0</v>
      </c>
      <c r="AI677" s="146"/>
      <c r="AJ677" s="146"/>
      <c r="AK677" s="146"/>
      <c r="AL677" s="146"/>
      <c r="AM677" s="146"/>
      <c r="AN677" s="146"/>
      <c r="AO677" s="146"/>
      <c r="AP677" s="146"/>
      <c r="AQ677" s="146"/>
      <c r="AR677" s="146"/>
      <c r="AS677" s="146"/>
    </row>
    <row r="678" spans="1:45" x14ac:dyDescent="0.25">
      <c r="A678" s="146"/>
      <c r="B678" s="146"/>
      <c r="C678" s="146"/>
      <c r="D678" s="146"/>
      <c r="E678" s="146"/>
      <c r="F678" s="146"/>
      <c r="G678" s="146"/>
      <c r="H678" s="146"/>
      <c r="I678" s="146"/>
      <c r="J678" s="146"/>
      <c r="K678" s="146"/>
      <c r="L678" s="146"/>
      <c r="M678" s="146"/>
      <c r="N678" s="146"/>
      <c r="O678" s="146"/>
      <c r="P678" s="288">
        <f t="shared" si="32"/>
        <v>0</v>
      </c>
      <c r="Q678" s="146"/>
      <c r="R678" s="146"/>
      <c r="S678" s="146"/>
      <c r="T678" s="146"/>
      <c r="U678" s="146"/>
      <c r="V678" s="146"/>
      <c r="W678" s="146"/>
      <c r="X678" s="146"/>
      <c r="Y678" s="273">
        <f t="shared" si="33"/>
        <v>0</v>
      </c>
      <c r="Z678" s="146"/>
      <c r="AA678" s="146"/>
      <c r="AB678" s="146"/>
      <c r="AC678" s="146"/>
      <c r="AD678" s="146"/>
      <c r="AE678" s="146"/>
      <c r="AF678" s="146"/>
      <c r="AG678" s="146"/>
      <c r="AH678" s="273">
        <f t="shared" si="34"/>
        <v>0</v>
      </c>
      <c r="AI678" s="146"/>
      <c r="AJ678" s="146"/>
      <c r="AK678" s="146"/>
      <c r="AL678" s="146"/>
      <c r="AM678" s="146"/>
      <c r="AN678" s="146"/>
      <c r="AO678" s="146"/>
      <c r="AP678" s="146"/>
      <c r="AQ678" s="146"/>
      <c r="AR678" s="146"/>
      <c r="AS678" s="146"/>
    </row>
    <row r="679" spans="1:45" x14ac:dyDescent="0.25">
      <c r="A679" s="146"/>
      <c r="B679" s="146"/>
      <c r="C679" s="146"/>
      <c r="D679" s="146"/>
      <c r="E679" s="146"/>
      <c r="F679" s="146"/>
      <c r="G679" s="146"/>
      <c r="H679" s="146"/>
      <c r="I679" s="146"/>
      <c r="J679" s="146"/>
      <c r="K679" s="146"/>
      <c r="L679" s="146"/>
      <c r="M679" s="146"/>
      <c r="N679" s="146"/>
      <c r="O679" s="146"/>
      <c r="P679" s="288">
        <f t="shared" si="32"/>
        <v>0</v>
      </c>
      <c r="Q679" s="146"/>
      <c r="R679" s="146"/>
      <c r="S679" s="146"/>
      <c r="T679" s="146"/>
      <c r="U679" s="146"/>
      <c r="V679" s="146"/>
      <c r="W679" s="146"/>
      <c r="X679" s="146"/>
      <c r="Y679" s="273">
        <f t="shared" si="33"/>
        <v>0</v>
      </c>
      <c r="Z679" s="146"/>
      <c r="AA679" s="146"/>
      <c r="AB679" s="146"/>
      <c r="AC679" s="146"/>
      <c r="AD679" s="146"/>
      <c r="AE679" s="146"/>
      <c r="AF679" s="146"/>
      <c r="AG679" s="146"/>
      <c r="AH679" s="273">
        <f t="shared" si="34"/>
        <v>0</v>
      </c>
      <c r="AI679" s="146"/>
      <c r="AJ679" s="146"/>
      <c r="AK679" s="146"/>
      <c r="AL679" s="146"/>
      <c r="AM679" s="146"/>
      <c r="AN679" s="146"/>
      <c r="AO679" s="146"/>
      <c r="AP679" s="146"/>
      <c r="AQ679" s="146"/>
      <c r="AR679" s="146"/>
      <c r="AS679" s="146"/>
    </row>
    <row r="680" spans="1:45" x14ac:dyDescent="0.25">
      <c r="A680" s="146"/>
      <c r="B680" s="146"/>
      <c r="C680" s="146"/>
      <c r="D680" s="146"/>
      <c r="E680" s="146"/>
      <c r="F680" s="146"/>
      <c r="G680" s="146"/>
      <c r="H680" s="146"/>
      <c r="I680" s="146"/>
      <c r="J680" s="146"/>
      <c r="K680" s="146"/>
      <c r="L680" s="146"/>
      <c r="M680" s="146"/>
      <c r="N680" s="146"/>
      <c r="O680" s="146"/>
      <c r="P680" s="288">
        <f t="shared" si="32"/>
        <v>0</v>
      </c>
      <c r="Q680" s="146"/>
      <c r="R680" s="146"/>
      <c r="S680" s="146"/>
      <c r="T680" s="146"/>
      <c r="U680" s="146"/>
      <c r="V680" s="146"/>
      <c r="W680" s="146"/>
      <c r="X680" s="146"/>
      <c r="Y680" s="273">
        <f t="shared" si="33"/>
        <v>0</v>
      </c>
      <c r="Z680" s="146"/>
      <c r="AA680" s="146"/>
      <c r="AB680" s="146"/>
      <c r="AC680" s="146"/>
      <c r="AD680" s="146"/>
      <c r="AE680" s="146"/>
      <c r="AF680" s="146"/>
      <c r="AG680" s="146"/>
      <c r="AH680" s="273">
        <f t="shared" si="34"/>
        <v>0</v>
      </c>
      <c r="AI680" s="146"/>
      <c r="AJ680" s="146"/>
      <c r="AK680" s="146"/>
      <c r="AL680" s="146"/>
      <c r="AM680" s="146"/>
      <c r="AN680" s="146"/>
      <c r="AO680" s="146"/>
      <c r="AP680" s="146"/>
      <c r="AQ680" s="146"/>
      <c r="AR680" s="146"/>
      <c r="AS680" s="146"/>
    </row>
    <row r="681" spans="1:45" x14ac:dyDescent="0.25">
      <c r="A681" s="146"/>
      <c r="B681" s="146"/>
      <c r="C681" s="146"/>
      <c r="D681" s="146"/>
      <c r="E681" s="146"/>
      <c r="F681" s="146"/>
      <c r="G681" s="146"/>
      <c r="H681" s="146"/>
      <c r="I681" s="146"/>
      <c r="J681" s="146"/>
      <c r="K681" s="146"/>
      <c r="L681" s="146"/>
      <c r="M681" s="146"/>
      <c r="N681" s="146"/>
      <c r="O681" s="146"/>
      <c r="P681" s="288">
        <f t="shared" si="32"/>
        <v>0</v>
      </c>
      <c r="Q681" s="146"/>
      <c r="R681" s="146"/>
      <c r="S681" s="146"/>
      <c r="T681" s="146"/>
      <c r="U681" s="146"/>
      <c r="V681" s="146"/>
      <c r="W681" s="146"/>
      <c r="X681" s="146"/>
      <c r="Y681" s="273">
        <f t="shared" si="33"/>
        <v>0</v>
      </c>
      <c r="Z681" s="146"/>
      <c r="AA681" s="146"/>
      <c r="AB681" s="146"/>
      <c r="AC681" s="146"/>
      <c r="AD681" s="146"/>
      <c r="AE681" s="146"/>
      <c r="AF681" s="146"/>
      <c r="AG681" s="146"/>
      <c r="AH681" s="273">
        <f t="shared" si="34"/>
        <v>0</v>
      </c>
      <c r="AI681" s="146"/>
      <c r="AJ681" s="146"/>
      <c r="AK681" s="146"/>
      <c r="AL681" s="146"/>
      <c r="AM681" s="146"/>
      <c r="AN681" s="146"/>
      <c r="AO681" s="146"/>
      <c r="AP681" s="146"/>
      <c r="AQ681" s="146"/>
      <c r="AR681" s="146"/>
      <c r="AS681" s="146"/>
    </row>
    <row r="682" spans="1:45" x14ac:dyDescent="0.25">
      <c r="A682" s="146"/>
      <c r="B682" s="146"/>
      <c r="C682" s="146"/>
      <c r="D682" s="146"/>
      <c r="E682" s="146"/>
      <c r="F682" s="146"/>
      <c r="G682" s="146"/>
      <c r="H682" s="146"/>
      <c r="I682" s="146"/>
      <c r="J682" s="146"/>
      <c r="K682" s="146"/>
      <c r="L682" s="146"/>
      <c r="M682" s="146"/>
      <c r="N682" s="146"/>
      <c r="O682" s="146"/>
      <c r="P682" s="288">
        <f t="shared" si="32"/>
        <v>0</v>
      </c>
      <c r="Q682" s="146"/>
      <c r="R682" s="146"/>
      <c r="S682" s="146"/>
      <c r="T682" s="146"/>
      <c r="U682" s="146"/>
      <c r="V682" s="146"/>
      <c r="W682" s="146"/>
      <c r="X682" s="146"/>
      <c r="Y682" s="273">
        <f t="shared" si="33"/>
        <v>0</v>
      </c>
      <c r="Z682" s="146"/>
      <c r="AA682" s="146"/>
      <c r="AB682" s="146"/>
      <c r="AC682" s="146"/>
      <c r="AD682" s="146"/>
      <c r="AE682" s="146"/>
      <c r="AF682" s="146"/>
      <c r="AG682" s="146"/>
      <c r="AH682" s="273">
        <f t="shared" si="34"/>
        <v>0</v>
      </c>
      <c r="AI682" s="146"/>
      <c r="AJ682" s="146"/>
      <c r="AK682" s="146"/>
      <c r="AL682" s="146"/>
      <c r="AM682" s="146"/>
      <c r="AN682" s="146"/>
      <c r="AO682" s="146"/>
      <c r="AP682" s="146"/>
      <c r="AQ682" s="146"/>
      <c r="AR682" s="146"/>
      <c r="AS682" s="146"/>
    </row>
    <row r="683" spans="1:45" x14ac:dyDescent="0.25">
      <c r="A683" s="146"/>
      <c r="B683" s="146"/>
      <c r="C683" s="146"/>
      <c r="D683" s="146"/>
      <c r="E683" s="146"/>
      <c r="F683" s="146"/>
      <c r="G683" s="146"/>
      <c r="H683" s="146"/>
      <c r="I683" s="146"/>
      <c r="J683" s="146"/>
      <c r="K683" s="146"/>
      <c r="L683" s="146"/>
      <c r="M683" s="146"/>
      <c r="N683" s="146"/>
      <c r="O683" s="146"/>
      <c r="P683" s="288">
        <f t="shared" si="32"/>
        <v>0</v>
      </c>
      <c r="Q683" s="146"/>
      <c r="R683" s="146"/>
      <c r="S683" s="146"/>
      <c r="T683" s="146"/>
      <c r="U683" s="146"/>
      <c r="V683" s="146"/>
      <c r="W683" s="146"/>
      <c r="X683" s="146"/>
      <c r="Y683" s="273">
        <f t="shared" si="33"/>
        <v>0</v>
      </c>
      <c r="Z683" s="146"/>
      <c r="AA683" s="146"/>
      <c r="AB683" s="146"/>
      <c r="AC683" s="146"/>
      <c r="AD683" s="146"/>
      <c r="AE683" s="146"/>
      <c r="AF683" s="146"/>
      <c r="AG683" s="146"/>
      <c r="AH683" s="273">
        <f t="shared" si="34"/>
        <v>0</v>
      </c>
      <c r="AI683" s="146"/>
      <c r="AJ683" s="146"/>
      <c r="AK683" s="146"/>
      <c r="AL683" s="146"/>
      <c r="AM683" s="146"/>
      <c r="AN683" s="146"/>
      <c r="AO683" s="146"/>
      <c r="AP683" s="146"/>
      <c r="AQ683" s="146"/>
      <c r="AR683" s="146"/>
      <c r="AS683" s="146"/>
    </row>
    <row r="684" spans="1:45" x14ac:dyDescent="0.25">
      <c r="A684" s="146"/>
      <c r="B684" s="146"/>
      <c r="C684" s="146"/>
      <c r="D684" s="146"/>
      <c r="E684" s="146"/>
      <c r="F684" s="146"/>
      <c r="G684" s="146"/>
      <c r="H684" s="146"/>
      <c r="I684" s="146"/>
      <c r="J684" s="146"/>
      <c r="K684" s="146"/>
      <c r="L684" s="146"/>
      <c r="M684" s="146"/>
      <c r="N684" s="146"/>
      <c r="O684" s="146"/>
      <c r="P684" s="288">
        <f t="shared" si="32"/>
        <v>0</v>
      </c>
      <c r="Q684" s="146"/>
      <c r="R684" s="146"/>
      <c r="S684" s="146"/>
      <c r="T684" s="146"/>
      <c r="U684" s="146"/>
      <c r="V684" s="146"/>
      <c r="W684" s="146"/>
      <c r="X684" s="146"/>
      <c r="Y684" s="273">
        <f t="shared" si="33"/>
        <v>0</v>
      </c>
      <c r="Z684" s="146"/>
      <c r="AA684" s="146"/>
      <c r="AB684" s="146"/>
      <c r="AC684" s="146"/>
      <c r="AD684" s="146"/>
      <c r="AE684" s="146"/>
      <c r="AF684" s="146"/>
      <c r="AG684" s="146"/>
      <c r="AH684" s="273">
        <f t="shared" si="34"/>
        <v>0</v>
      </c>
      <c r="AI684" s="146"/>
      <c r="AJ684" s="146"/>
      <c r="AK684" s="146"/>
      <c r="AL684" s="146"/>
      <c r="AM684" s="146"/>
      <c r="AN684" s="146"/>
      <c r="AO684" s="146"/>
      <c r="AP684" s="146"/>
      <c r="AQ684" s="146"/>
      <c r="AR684" s="146"/>
      <c r="AS684" s="146"/>
    </row>
    <row r="685" spans="1:45" x14ac:dyDescent="0.25">
      <c r="A685" s="146"/>
      <c r="B685" s="146"/>
      <c r="C685" s="146"/>
      <c r="D685" s="146"/>
      <c r="E685" s="146"/>
      <c r="F685" s="146"/>
      <c r="G685" s="146"/>
      <c r="H685" s="146"/>
      <c r="I685" s="146"/>
      <c r="J685" s="146"/>
      <c r="K685" s="146"/>
      <c r="L685" s="146"/>
      <c r="M685" s="146"/>
      <c r="N685" s="146"/>
      <c r="O685" s="146"/>
      <c r="P685" s="288">
        <f t="shared" si="32"/>
        <v>0</v>
      </c>
      <c r="Q685" s="146"/>
      <c r="R685" s="146"/>
      <c r="S685" s="146"/>
      <c r="T685" s="146"/>
      <c r="U685" s="146"/>
      <c r="V685" s="146"/>
      <c r="W685" s="146"/>
      <c r="X685" s="146"/>
      <c r="Y685" s="273">
        <f t="shared" si="33"/>
        <v>0</v>
      </c>
      <c r="Z685" s="146"/>
      <c r="AA685" s="146"/>
      <c r="AB685" s="146"/>
      <c r="AC685" s="146"/>
      <c r="AD685" s="146"/>
      <c r="AE685" s="146"/>
      <c r="AF685" s="146"/>
      <c r="AG685" s="146"/>
      <c r="AH685" s="273">
        <f t="shared" si="34"/>
        <v>0</v>
      </c>
      <c r="AI685" s="146"/>
      <c r="AJ685" s="146"/>
      <c r="AK685" s="146"/>
      <c r="AL685" s="146"/>
      <c r="AM685" s="146"/>
      <c r="AN685" s="146"/>
      <c r="AO685" s="146"/>
      <c r="AP685" s="146"/>
      <c r="AQ685" s="146"/>
      <c r="AR685" s="146"/>
      <c r="AS685" s="146"/>
    </row>
    <row r="686" spans="1:45" x14ac:dyDescent="0.25">
      <c r="A686" s="146"/>
      <c r="B686" s="146"/>
      <c r="C686" s="146"/>
      <c r="D686" s="146"/>
      <c r="E686" s="146"/>
      <c r="F686" s="146"/>
      <c r="G686" s="146"/>
      <c r="H686" s="146"/>
      <c r="I686" s="146"/>
      <c r="J686" s="146"/>
      <c r="K686" s="146"/>
      <c r="L686" s="146"/>
      <c r="M686" s="146"/>
      <c r="N686" s="146"/>
      <c r="O686" s="146"/>
      <c r="P686" s="288">
        <f t="shared" si="32"/>
        <v>0</v>
      </c>
      <c r="Q686" s="146"/>
      <c r="R686" s="146"/>
      <c r="S686" s="146"/>
      <c r="T686" s="146"/>
      <c r="U686" s="146"/>
      <c r="V686" s="146"/>
      <c r="W686" s="146"/>
      <c r="X686" s="146"/>
      <c r="Y686" s="273">
        <f t="shared" si="33"/>
        <v>0</v>
      </c>
      <c r="Z686" s="146"/>
      <c r="AA686" s="146"/>
      <c r="AB686" s="146"/>
      <c r="AC686" s="146"/>
      <c r="AD686" s="146"/>
      <c r="AE686" s="146"/>
      <c r="AF686" s="146"/>
      <c r="AG686" s="146"/>
      <c r="AH686" s="273">
        <f t="shared" si="34"/>
        <v>0</v>
      </c>
      <c r="AI686" s="146"/>
      <c r="AJ686" s="146"/>
      <c r="AK686" s="146"/>
      <c r="AL686" s="146"/>
      <c r="AM686" s="146"/>
      <c r="AN686" s="146"/>
      <c r="AO686" s="146"/>
      <c r="AP686" s="146"/>
      <c r="AQ686" s="146"/>
      <c r="AR686" s="146"/>
      <c r="AS686" s="146"/>
    </row>
    <row r="687" spans="1:45" x14ac:dyDescent="0.25">
      <c r="A687" s="146"/>
      <c r="B687" s="146"/>
      <c r="C687" s="146"/>
      <c r="D687" s="146"/>
      <c r="E687" s="146"/>
      <c r="F687" s="146"/>
      <c r="G687" s="146"/>
      <c r="H687" s="146"/>
      <c r="I687" s="146"/>
      <c r="J687" s="146"/>
      <c r="K687" s="146"/>
      <c r="L687" s="146"/>
      <c r="M687" s="146"/>
      <c r="N687" s="146"/>
      <c r="O687" s="146"/>
      <c r="P687" s="288">
        <f t="shared" si="32"/>
        <v>0</v>
      </c>
      <c r="Q687" s="146"/>
      <c r="R687" s="146"/>
      <c r="S687" s="146"/>
      <c r="T687" s="146"/>
      <c r="U687" s="146"/>
      <c r="V687" s="146"/>
      <c r="W687" s="146"/>
      <c r="X687" s="146"/>
      <c r="Y687" s="273">
        <f t="shared" si="33"/>
        <v>0</v>
      </c>
      <c r="Z687" s="146"/>
      <c r="AA687" s="146"/>
      <c r="AB687" s="146"/>
      <c r="AC687" s="146"/>
      <c r="AD687" s="146"/>
      <c r="AE687" s="146"/>
      <c r="AF687" s="146"/>
      <c r="AG687" s="146"/>
      <c r="AH687" s="273">
        <f t="shared" si="34"/>
        <v>0</v>
      </c>
      <c r="AI687" s="146"/>
      <c r="AJ687" s="146"/>
      <c r="AK687" s="146"/>
      <c r="AL687" s="146"/>
      <c r="AM687" s="146"/>
      <c r="AN687" s="146"/>
      <c r="AO687" s="146"/>
      <c r="AP687" s="146"/>
      <c r="AQ687" s="146"/>
      <c r="AR687" s="146"/>
      <c r="AS687" s="146"/>
    </row>
    <row r="688" spans="1:45" x14ac:dyDescent="0.25">
      <c r="A688" s="146"/>
      <c r="B688" s="146"/>
      <c r="C688" s="146"/>
      <c r="D688" s="146"/>
      <c r="E688" s="146"/>
      <c r="F688" s="146"/>
      <c r="G688" s="146"/>
      <c r="H688" s="146"/>
      <c r="I688" s="146"/>
      <c r="J688" s="146"/>
      <c r="K688" s="146"/>
      <c r="L688" s="146"/>
      <c r="M688" s="146"/>
      <c r="N688" s="146"/>
      <c r="O688" s="146"/>
      <c r="P688" s="288">
        <f t="shared" si="32"/>
        <v>0</v>
      </c>
      <c r="Q688" s="146"/>
      <c r="R688" s="146"/>
      <c r="S688" s="146"/>
      <c r="T688" s="146"/>
      <c r="U688" s="146"/>
      <c r="V688" s="146"/>
      <c r="W688" s="146"/>
      <c r="X688" s="146"/>
      <c r="Y688" s="273">
        <f t="shared" si="33"/>
        <v>0</v>
      </c>
      <c r="Z688" s="146"/>
      <c r="AA688" s="146"/>
      <c r="AB688" s="146"/>
      <c r="AC688" s="146"/>
      <c r="AD688" s="146"/>
      <c r="AE688" s="146"/>
      <c r="AF688" s="146"/>
      <c r="AG688" s="146"/>
      <c r="AH688" s="273">
        <f t="shared" si="34"/>
        <v>0</v>
      </c>
      <c r="AI688" s="146"/>
      <c r="AJ688" s="146"/>
      <c r="AK688" s="146"/>
      <c r="AL688" s="146"/>
      <c r="AM688" s="146"/>
      <c r="AN688" s="146"/>
      <c r="AO688" s="146"/>
      <c r="AP688" s="146"/>
      <c r="AQ688" s="146"/>
      <c r="AR688" s="146"/>
      <c r="AS688" s="146"/>
    </row>
    <row r="689" spans="1:45" x14ac:dyDescent="0.25">
      <c r="A689" s="146"/>
      <c r="B689" s="146"/>
      <c r="C689" s="146"/>
      <c r="D689" s="146"/>
      <c r="E689" s="146"/>
      <c r="F689" s="146"/>
      <c r="G689" s="146"/>
      <c r="H689" s="146"/>
      <c r="I689" s="146"/>
      <c r="J689" s="146"/>
      <c r="K689" s="146"/>
      <c r="L689" s="146"/>
      <c r="M689" s="146"/>
      <c r="N689" s="146"/>
      <c r="O689" s="146"/>
      <c r="P689" s="288">
        <f t="shared" si="32"/>
        <v>0</v>
      </c>
      <c r="Q689" s="146"/>
      <c r="R689" s="146"/>
      <c r="S689" s="146"/>
      <c r="T689" s="146"/>
      <c r="U689" s="146"/>
      <c r="V689" s="146"/>
      <c r="W689" s="146"/>
      <c r="X689" s="146"/>
      <c r="Y689" s="273">
        <f t="shared" si="33"/>
        <v>0</v>
      </c>
      <c r="Z689" s="146"/>
      <c r="AA689" s="146"/>
      <c r="AB689" s="146"/>
      <c r="AC689" s="146"/>
      <c r="AD689" s="146"/>
      <c r="AE689" s="146"/>
      <c r="AF689" s="146"/>
      <c r="AG689" s="146"/>
      <c r="AH689" s="273">
        <f t="shared" si="34"/>
        <v>0</v>
      </c>
      <c r="AI689" s="146"/>
      <c r="AJ689" s="146"/>
      <c r="AK689" s="146"/>
      <c r="AL689" s="146"/>
      <c r="AM689" s="146"/>
      <c r="AN689" s="146"/>
      <c r="AO689" s="146"/>
      <c r="AP689" s="146"/>
      <c r="AQ689" s="146"/>
      <c r="AR689" s="146"/>
      <c r="AS689" s="146"/>
    </row>
    <row r="690" spans="1:45" x14ac:dyDescent="0.25">
      <c r="A690" s="146"/>
      <c r="B690" s="146"/>
      <c r="C690" s="146"/>
      <c r="D690" s="146"/>
      <c r="E690" s="146"/>
      <c r="F690" s="146"/>
      <c r="G690" s="146"/>
      <c r="H690" s="146"/>
      <c r="I690" s="146"/>
      <c r="J690" s="146"/>
      <c r="K690" s="146"/>
      <c r="L690" s="146"/>
      <c r="M690" s="146"/>
      <c r="N690" s="146"/>
      <c r="O690" s="146"/>
      <c r="P690" s="288">
        <f t="shared" si="32"/>
        <v>0</v>
      </c>
      <c r="Q690" s="146"/>
      <c r="R690" s="146"/>
      <c r="S690" s="146"/>
      <c r="T690" s="146"/>
      <c r="U690" s="146"/>
      <c r="V690" s="146"/>
      <c r="W690" s="146"/>
      <c r="X690" s="146"/>
      <c r="Y690" s="273">
        <f t="shared" si="33"/>
        <v>0</v>
      </c>
      <c r="Z690" s="146"/>
      <c r="AA690" s="146"/>
      <c r="AB690" s="146"/>
      <c r="AC690" s="146"/>
      <c r="AD690" s="146"/>
      <c r="AE690" s="146"/>
      <c r="AF690" s="146"/>
      <c r="AG690" s="146"/>
      <c r="AH690" s="273">
        <f t="shared" si="34"/>
        <v>0</v>
      </c>
      <c r="AI690" s="146"/>
      <c r="AJ690" s="146"/>
      <c r="AK690" s="146"/>
      <c r="AL690" s="146"/>
      <c r="AM690" s="146"/>
      <c r="AN690" s="146"/>
      <c r="AO690" s="146"/>
      <c r="AP690" s="146"/>
      <c r="AQ690" s="146"/>
      <c r="AR690" s="146"/>
      <c r="AS690" s="146"/>
    </row>
    <row r="691" spans="1:45" x14ac:dyDescent="0.25">
      <c r="A691" s="146"/>
      <c r="B691" s="146"/>
      <c r="C691" s="146"/>
      <c r="D691" s="146"/>
      <c r="E691" s="146"/>
      <c r="F691" s="146"/>
      <c r="G691" s="146"/>
      <c r="H691" s="146"/>
      <c r="I691" s="146"/>
      <c r="J691" s="146"/>
      <c r="K691" s="146"/>
      <c r="L691" s="146"/>
      <c r="M691" s="146"/>
      <c r="N691" s="146"/>
      <c r="O691" s="146"/>
      <c r="P691" s="288">
        <f t="shared" si="32"/>
        <v>0</v>
      </c>
      <c r="Q691" s="146"/>
      <c r="R691" s="146"/>
      <c r="S691" s="146"/>
      <c r="T691" s="146"/>
      <c r="U691" s="146"/>
      <c r="V691" s="146"/>
      <c r="W691" s="146"/>
      <c r="X691" s="146"/>
      <c r="Y691" s="273">
        <f t="shared" si="33"/>
        <v>0</v>
      </c>
      <c r="Z691" s="146"/>
      <c r="AA691" s="146"/>
      <c r="AB691" s="146"/>
      <c r="AC691" s="146"/>
      <c r="AD691" s="146"/>
      <c r="AE691" s="146"/>
      <c r="AF691" s="146"/>
      <c r="AG691" s="146"/>
      <c r="AH691" s="273">
        <f t="shared" si="34"/>
        <v>0</v>
      </c>
      <c r="AI691" s="146"/>
      <c r="AJ691" s="146"/>
      <c r="AK691" s="146"/>
      <c r="AL691" s="146"/>
      <c r="AM691" s="146"/>
      <c r="AN691" s="146"/>
      <c r="AO691" s="146"/>
      <c r="AP691" s="146"/>
      <c r="AQ691" s="146"/>
      <c r="AR691" s="146"/>
      <c r="AS691" s="146"/>
    </row>
    <row r="692" spans="1:45" x14ac:dyDescent="0.25">
      <c r="A692" s="146"/>
      <c r="B692" s="146"/>
      <c r="C692" s="146"/>
      <c r="D692" s="146"/>
      <c r="E692" s="146"/>
      <c r="F692" s="146"/>
      <c r="G692" s="146"/>
      <c r="H692" s="146"/>
      <c r="I692" s="146"/>
      <c r="J692" s="146"/>
      <c r="K692" s="146"/>
      <c r="L692" s="146"/>
      <c r="M692" s="146"/>
      <c r="N692" s="146"/>
      <c r="O692" s="146"/>
      <c r="P692" s="288">
        <f t="shared" si="32"/>
        <v>0</v>
      </c>
      <c r="Q692" s="146"/>
      <c r="R692" s="146"/>
      <c r="S692" s="146"/>
      <c r="T692" s="146"/>
      <c r="U692" s="146"/>
      <c r="V692" s="146"/>
      <c r="W692" s="146"/>
      <c r="X692" s="146"/>
      <c r="Y692" s="273">
        <f t="shared" si="33"/>
        <v>0</v>
      </c>
      <c r="Z692" s="146"/>
      <c r="AA692" s="146"/>
      <c r="AB692" s="146"/>
      <c r="AC692" s="146"/>
      <c r="AD692" s="146"/>
      <c r="AE692" s="146"/>
      <c r="AF692" s="146"/>
      <c r="AG692" s="146"/>
      <c r="AH692" s="273">
        <f t="shared" si="34"/>
        <v>0</v>
      </c>
      <c r="AI692" s="146"/>
      <c r="AJ692" s="146"/>
      <c r="AK692" s="146"/>
      <c r="AL692" s="146"/>
      <c r="AM692" s="146"/>
      <c r="AN692" s="146"/>
      <c r="AO692" s="146"/>
      <c r="AP692" s="146"/>
      <c r="AQ692" s="146"/>
      <c r="AR692" s="146"/>
      <c r="AS692" s="146"/>
    </row>
    <row r="693" spans="1:45" x14ac:dyDescent="0.25">
      <c r="A693" s="146"/>
      <c r="B693" s="146"/>
      <c r="C693" s="146"/>
      <c r="D693" s="146"/>
      <c r="E693" s="146"/>
      <c r="F693" s="146"/>
      <c r="G693" s="146"/>
      <c r="H693" s="146"/>
      <c r="I693" s="146"/>
      <c r="J693" s="146"/>
      <c r="K693" s="146"/>
      <c r="L693" s="146"/>
      <c r="M693" s="146"/>
      <c r="N693" s="146"/>
      <c r="O693" s="146"/>
      <c r="P693" s="288">
        <f t="shared" si="32"/>
        <v>0</v>
      </c>
      <c r="Q693" s="146"/>
      <c r="R693" s="146"/>
      <c r="S693" s="146"/>
      <c r="T693" s="146"/>
      <c r="U693" s="146"/>
      <c r="V693" s="146"/>
      <c r="W693" s="146"/>
      <c r="X693" s="146"/>
      <c r="Y693" s="273">
        <f t="shared" si="33"/>
        <v>0</v>
      </c>
      <c r="Z693" s="146"/>
      <c r="AA693" s="146"/>
      <c r="AB693" s="146"/>
      <c r="AC693" s="146"/>
      <c r="AD693" s="146"/>
      <c r="AE693" s="146"/>
      <c r="AF693" s="146"/>
      <c r="AG693" s="146"/>
      <c r="AH693" s="273">
        <f t="shared" si="34"/>
        <v>0</v>
      </c>
      <c r="AI693" s="146"/>
      <c r="AJ693" s="146"/>
      <c r="AK693" s="146"/>
      <c r="AL693" s="146"/>
      <c r="AM693" s="146"/>
      <c r="AN693" s="146"/>
      <c r="AO693" s="146"/>
      <c r="AP693" s="146"/>
      <c r="AQ693" s="146"/>
      <c r="AR693" s="146"/>
      <c r="AS693" s="146"/>
    </row>
    <row r="694" spans="1:45" x14ac:dyDescent="0.25">
      <c r="A694" s="146"/>
      <c r="B694" s="146"/>
      <c r="C694" s="146"/>
      <c r="D694" s="146"/>
      <c r="E694" s="146"/>
      <c r="F694" s="146"/>
      <c r="G694" s="146"/>
      <c r="H694" s="146"/>
      <c r="I694" s="146"/>
      <c r="J694" s="146"/>
      <c r="K694" s="146"/>
      <c r="L694" s="146"/>
      <c r="M694" s="146"/>
      <c r="N694" s="146"/>
      <c r="O694" s="146"/>
      <c r="P694" s="288">
        <f t="shared" si="32"/>
        <v>0</v>
      </c>
      <c r="Q694" s="146"/>
      <c r="R694" s="146"/>
      <c r="S694" s="146"/>
      <c r="T694" s="146"/>
      <c r="U694" s="146"/>
      <c r="V694" s="146"/>
      <c r="W694" s="146"/>
      <c r="X694" s="146"/>
      <c r="Y694" s="273">
        <f t="shared" si="33"/>
        <v>0</v>
      </c>
      <c r="Z694" s="146"/>
      <c r="AA694" s="146"/>
      <c r="AB694" s="146"/>
      <c r="AC694" s="146"/>
      <c r="AD694" s="146"/>
      <c r="AE694" s="146"/>
      <c r="AF694" s="146"/>
      <c r="AG694" s="146"/>
      <c r="AH694" s="273">
        <f t="shared" si="34"/>
        <v>0</v>
      </c>
      <c r="AI694" s="146"/>
      <c r="AJ694" s="146"/>
      <c r="AK694" s="146"/>
      <c r="AL694" s="146"/>
      <c r="AM694" s="146"/>
      <c r="AN694" s="146"/>
      <c r="AO694" s="146"/>
      <c r="AP694" s="146"/>
      <c r="AQ694" s="146"/>
      <c r="AR694" s="146"/>
      <c r="AS694" s="146"/>
    </row>
    <row r="695" spans="1:45" x14ac:dyDescent="0.25">
      <c r="A695" s="146"/>
      <c r="B695" s="146"/>
      <c r="C695" s="146"/>
      <c r="D695" s="146"/>
      <c r="E695" s="146"/>
      <c r="F695" s="146"/>
      <c r="G695" s="146"/>
      <c r="H695" s="146"/>
      <c r="I695" s="146"/>
      <c r="J695" s="146"/>
      <c r="K695" s="146"/>
      <c r="L695" s="146"/>
      <c r="M695" s="146"/>
      <c r="N695" s="146"/>
      <c r="O695" s="146"/>
      <c r="P695" s="288">
        <f t="shared" si="32"/>
        <v>0</v>
      </c>
      <c r="Q695" s="146"/>
      <c r="R695" s="146"/>
      <c r="S695" s="146"/>
      <c r="T695" s="146"/>
      <c r="U695" s="146"/>
      <c r="V695" s="146"/>
      <c r="W695" s="146"/>
      <c r="X695" s="146"/>
      <c r="Y695" s="273">
        <f t="shared" si="33"/>
        <v>0</v>
      </c>
      <c r="Z695" s="146"/>
      <c r="AA695" s="146"/>
      <c r="AB695" s="146"/>
      <c r="AC695" s="146"/>
      <c r="AD695" s="146"/>
      <c r="AE695" s="146"/>
      <c r="AF695" s="146"/>
      <c r="AG695" s="146"/>
      <c r="AH695" s="273">
        <f t="shared" si="34"/>
        <v>0</v>
      </c>
      <c r="AI695" s="146"/>
      <c r="AJ695" s="146"/>
      <c r="AK695" s="146"/>
      <c r="AL695" s="146"/>
      <c r="AM695" s="146"/>
      <c r="AN695" s="146"/>
      <c r="AO695" s="146"/>
      <c r="AP695" s="146"/>
      <c r="AQ695" s="146"/>
      <c r="AR695" s="146"/>
      <c r="AS695" s="146"/>
    </row>
    <row r="696" spans="1:45" x14ac:dyDescent="0.25">
      <c r="A696" s="146"/>
      <c r="B696" s="146"/>
      <c r="C696" s="146"/>
      <c r="D696" s="146"/>
      <c r="E696" s="146"/>
      <c r="F696" s="146"/>
      <c r="G696" s="146"/>
      <c r="H696" s="146"/>
      <c r="I696" s="146"/>
      <c r="J696" s="146"/>
      <c r="K696" s="146"/>
      <c r="L696" s="146"/>
      <c r="M696" s="146"/>
      <c r="N696" s="146"/>
      <c r="O696" s="146"/>
      <c r="P696" s="288">
        <f t="shared" si="32"/>
        <v>0</v>
      </c>
      <c r="Q696" s="146"/>
      <c r="R696" s="146"/>
      <c r="S696" s="146"/>
      <c r="T696" s="146"/>
      <c r="U696" s="146"/>
      <c r="V696" s="146"/>
      <c r="W696" s="146"/>
      <c r="X696" s="146"/>
      <c r="Y696" s="273">
        <f t="shared" si="33"/>
        <v>0</v>
      </c>
      <c r="Z696" s="146"/>
      <c r="AA696" s="146"/>
      <c r="AB696" s="146"/>
      <c r="AC696" s="146"/>
      <c r="AD696" s="146"/>
      <c r="AE696" s="146"/>
      <c r="AF696" s="146"/>
      <c r="AG696" s="146"/>
      <c r="AH696" s="273">
        <f t="shared" si="34"/>
        <v>0</v>
      </c>
      <c r="AI696" s="146"/>
      <c r="AJ696" s="146"/>
      <c r="AK696" s="146"/>
      <c r="AL696" s="146"/>
      <c r="AM696" s="146"/>
      <c r="AN696" s="146"/>
      <c r="AO696" s="146"/>
      <c r="AP696" s="146"/>
      <c r="AQ696" s="146"/>
      <c r="AR696" s="146"/>
      <c r="AS696" s="146"/>
    </row>
    <row r="697" spans="1:45" x14ac:dyDescent="0.25">
      <c r="A697" s="146"/>
      <c r="B697" s="146"/>
      <c r="C697" s="146"/>
      <c r="D697" s="146"/>
      <c r="E697" s="146"/>
      <c r="F697" s="146"/>
      <c r="G697" s="146"/>
      <c r="H697" s="146"/>
      <c r="I697" s="146"/>
      <c r="J697" s="146"/>
      <c r="K697" s="146"/>
      <c r="L697" s="146"/>
      <c r="M697" s="146"/>
      <c r="N697" s="146"/>
      <c r="O697" s="146"/>
      <c r="P697" s="288">
        <f t="shared" si="32"/>
        <v>0</v>
      </c>
      <c r="Q697" s="146"/>
      <c r="R697" s="146"/>
      <c r="S697" s="146"/>
      <c r="T697" s="146"/>
      <c r="U697" s="146"/>
      <c r="V697" s="146"/>
      <c r="W697" s="146"/>
      <c r="X697" s="146"/>
      <c r="Y697" s="273">
        <f t="shared" si="33"/>
        <v>0</v>
      </c>
      <c r="Z697" s="146"/>
      <c r="AA697" s="146"/>
      <c r="AB697" s="146"/>
      <c r="AC697" s="146"/>
      <c r="AD697" s="146"/>
      <c r="AE697" s="146"/>
      <c r="AF697" s="146"/>
      <c r="AG697" s="146"/>
      <c r="AH697" s="273">
        <f t="shared" si="34"/>
        <v>0</v>
      </c>
      <c r="AI697" s="146"/>
      <c r="AJ697" s="146"/>
      <c r="AK697" s="146"/>
      <c r="AL697" s="146"/>
      <c r="AM697" s="146"/>
      <c r="AN697" s="146"/>
      <c r="AO697" s="146"/>
      <c r="AP697" s="146"/>
      <c r="AQ697" s="146"/>
      <c r="AR697" s="146"/>
      <c r="AS697" s="146"/>
    </row>
    <row r="698" spans="1:45" x14ac:dyDescent="0.25">
      <c r="A698" s="146"/>
      <c r="B698" s="146"/>
      <c r="C698" s="146"/>
      <c r="D698" s="146"/>
      <c r="E698" s="146"/>
      <c r="F698" s="146"/>
      <c r="G698" s="146"/>
      <c r="H698" s="146"/>
      <c r="I698" s="146"/>
      <c r="J698" s="146"/>
      <c r="K698" s="146"/>
      <c r="L698" s="146"/>
      <c r="M698" s="146"/>
      <c r="N698" s="146"/>
      <c r="O698" s="146"/>
      <c r="P698" s="288">
        <f t="shared" si="32"/>
        <v>0</v>
      </c>
      <c r="Q698" s="146"/>
      <c r="R698" s="146"/>
      <c r="S698" s="146"/>
      <c r="T698" s="146"/>
      <c r="U698" s="146"/>
      <c r="V698" s="146"/>
      <c r="W698" s="146"/>
      <c r="X698" s="146"/>
      <c r="Y698" s="273">
        <f t="shared" si="33"/>
        <v>0</v>
      </c>
      <c r="Z698" s="146"/>
      <c r="AA698" s="146"/>
      <c r="AB698" s="146"/>
      <c r="AC698" s="146"/>
      <c r="AD698" s="146"/>
      <c r="AE698" s="146"/>
      <c r="AF698" s="146"/>
      <c r="AG698" s="146"/>
      <c r="AH698" s="273">
        <f t="shared" si="34"/>
        <v>0</v>
      </c>
      <c r="AI698" s="146"/>
      <c r="AJ698" s="146"/>
      <c r="AK698" s="146"/>
      <c r="AL698" s="146"/>
      <c r="AM698" s="146"/>
      <c r="AN698" s="146"/>
      <c r="AO698" s="146"/>
      <c r="AP698" s="146"/>
      <c r="AQ698" s="146"/>
      <c r="AR698" s="146"/>
      <c r="AS698" s="146"/>
    </row>
    <row r="699" spans="1:45" x14ac:dyDescent="0.25">
      <c r="A699" s="146"/>
      <c r="B699" s="146"/>
      <c r="C699" s="146"/>
      <c r="D699" s="146"/>
      <c r="E699" s="146"/>
      <c r="F699" s="146"/>
      <c r="G699" s="146"/>
      <c r="H699" s="146"/>
      <c r="I699" s="146"/>
      <c r="J699" s="146"/>
      <c r="K699" s="146"/>
      <c r="L699" s="146"/>
      <c r="M699" s="146"/>
      <c r="N699" s="146"/>
      <c r="O699" s="146"/>
      <c r="P699" s="288">
        <f t="shared" si="32"/>
        <v>0</v>
      </c>
      <c r="Q699" s="146"/>
      <c r="R699" s="146"/>
      <c r="S699" s="146"/>
      <c r="T699" s="146"/>
      <c r="U699" s="146"/>
      <c r="V699" s="146"/>
      <c r="W699" s="146"/>
      <c r="X699" s="146"/>
      <c r="Y699" s="273">
        <f t="shared" si="33"/>
        <v>0</v>
      </c>
      <c r="Z699" s="146"/>
      <c r="AA699" s="146"/>
      <c r="AB699" s="146"/>
      <c r="AC699" s="146"/>
      <c r="AD699" s="146"/>
      <c r="AE699" s="146"/>
      <c r="AF699" s="146"/>
      <c r="AG699" s="146"/>
      <c r="AH699" s="273">
        <f t="shared" si="34"/>
        <v>0</v>
      </c>
      <c r="AI699" s="146"/>
      <c r="AJ699" s="146"/>
      <c r="AK699" s="146"/>
      <c r="AL699" s="146"/>
      <c r="AM699" s="146"/>
      <c r="AN699" s="146"/>
      <c r="AO699" s="146"/>
      <c r="AP699" s="146"/>
      <c r="AQ699" s="146"/>
      <c r="AR699" s="146"/>
      <c r="AS699" s="146"/>
    </row>
    <row r="700" spans="1:45" x14ac:dyDescent="0.25">
      <c r="A700" s="146"/>
      <c r="B700" s="146"/>
      <c r="C700" s="146"/>
      <c r="D700" s="146"/>
      <c r="E700" s="146"/>
      <c r="F700" s="146"/>
      <c r="G700" s="146"/>
      <c r="H700" s="146"/>
      <c r="I700" s="146"/>
      <c r="J700" s="146"/>
      <c r="K700" s="146"/>
      <c r="L700" s="146"/>
      <c r="M700" s="146"/>
      <c r="N700" s="146"/>
      <c r="O700" s="146"/>
      <c r="P700" s="288">
        <f t="shared" si="32"/>
        <v>0</v>
      </c>
      <c r="Q700" s="146"/>
      <c r="R700" s="146"/>
      <c r="S700" s="146"/>
      <c r="T700" s="146"/>
      <c r="U700" s="146"/>
      <c r="V700" s="146"/>
      <c r="W700" s="146"/>
      <c r="X700" s="146"/>
      <c r="Y700" s="273">
        <f t="shared" si="33"/>
        <v>0</v>
      </c>
      <c r="Z700" s="146"/>
      <c r="AA700" s="146"/>
      <c r="AB700" s="146"/>
      <c r="AC700" s="146"/>
      <c r="AD700" s="146"/>
      <c r="AE700" s="146"/>
      <c r="AF700" s="146"/>
      <c r="AG700" s="146"/>
      <c r="AH700" s="273">
        <f t="shared" si="34"/>
        <v>0</v>
      </c>
      <c r="AI700" s="146"/>
      <c r="AJ700" s="146"/>
      <c r="AK700" s="146"/>
      <c r="AL700" s="146"/>
      <c r="AM700" s="146"/>
      <c r="AN700" s="146"/>
      <c r="AO700" s="146"/>
      <c r="AP700" s="146"/>
      <c r="AQ700" s="146"/>
      <c r="AR700" s="146"/>
      <c r="AS700" s="146"/>
    </row>
    <row r="701" spans="1:45" x14ac:dyDescent="0.25">
      <c r="A701" s="146"/>
      <c r="B701" s="146"/>
      <c r="C701" s="146"/>
      <c r="D701" s="146"/>
      <c r="E701" s="146"/>
      <c r="F701" s="146"/>
      <c r="G701" s="146"/>
      <c r="H701" s="146"/>
      <c r="I701" s="146"/>
      <c r="J701" s="146"/>
      <c r="K701" s="146"/>
      <c r="L701" s="146"/>
      <c r="M701" s="146"/>
      <c r="N701" s="146"/>
      <c r="O701" s="146"/>
      <c r="P701" s="288">
        <f t="shared" si="32"/>
        <v>0</v>
      </c>
      <c r="Q701" s="146"/>
      <c r="R701" s="146"/>
      <c r="S701" s="146"/>
      <c r="T701" s="146"/>
      <c r="U701" s="146"/>
      <c r="V701" s="146"/>
      <c r="W701" s="146"/>
      <c r="X701" s="146"/>
      <c r="Y701" s="273">
        <f t="shared" si="33"/>
        <v>0</v>
      </c>
      <c r="Z701" s="146"/>
      <c r="AA701" s="146"/>
      <c r="AB701" s="146"/>
      <c r="AC701" s="146"/>
      <c r="AD701" s="146"/>
      <c r="AE701" s="146"/>
      <c r="AF701" s="146"/>
      <c r="AG701" s="146"/>
      <c r="AH701" s="273">
        <f t="shared" si="34"/>
        <v>0</v>
      </c>
      <c r="AI701" s="146"/>
      <c r="AJ701" s="146"/>
      <c r="AK701" s="146"/>
      <c r="AL701" s="146"/>
      <c r="AM701" s="146"/>
      <c r="AN701" s="146"/>
      <c r="AO701" s="146"/>
      <c r="AP701" s="146"/>
      <c r="AQ701" s="146"/>
      <c r="AR701" s="146"/>
      <c r="AS701" s="146"/>
    </row>
    <row r="702" spans="1:45" x14ac:dyDescent="0.25">
      <c r="A702" s="146"/>
      <c r="B702" s="146"/>
      <c r="C702" s="146"/>
      <c r="D702" s="146"/>
      <c r="E702" s="146"/>
      <c r="F702" s="146"/>
      <c r="G702" s="146"/>
      <c r="H702" s="146"/>
      <c r="I702" s="146"/>
      <c r="J702" s="146"/>
      <c r="K702" s="146"/>
      <c r="L702" s="146"/>
      <c r="M702" s="146"/>
      <c r="N702" s="146"/>
      <c r="O702" s="146"/>
      <c r="P702" s="288">
        <f t="shared" si="32"/>
        <v>0</v>
      </c>
      <c r="Q702" s="146"/>
      <c r="R702" s="146"/>
      <c r="S702" s="146"/>
      <c r="T702" s="146"/>
      <c r="U702" s="146"/>
      <c r="V702" s="146"/>
      <c r="W702" s="146"/>
      <c r="X702" s="146"/>
      <c r="Y702" s="273">
        <f t="shared" si="33"/>
        <v>0</v>
      </c>
      <c r="Z702" s="146"/>
      <c r="AA702" s="146"/>
      <c r="AB702" s="146"/>
      <c r="AC702" s="146"/>
      <c r="AD702" s="146"/>
      <c r="AE702" s="146"/>
      <c r="AF702" s="146"/>
      <c r="AG702" s="146"/>
      <c r="AH702" s="273">
        <f t="shared" si="34"/>
        <v>0</v>
      </c>
      <c r="AI702" s="146"/>
      <c r="AJ702" s="146"/>
      <c r="AK702" s="146"/>
      <c r="AL702" s="146"/>
      <c r="AM702" s="146"/>
      <c r="AN702" s="146"/>
      <c r="AO702" s="146"/>
      <c r="AP702" s="146"/>
      <c r="AQ702" s="146"/>
      <c r="AR702" s="146"/>
      <c r="AS702" s="146"/>
    </row>
    <row r="703" spans="1:45" x14ac:dyDescent="0.25">
      <c r="A703" s="146"/>
      <c r="B703" s="146"/>
      <c r="C703" s="146"/>
      <c r="D703" s="146"/>
      <c r="E703" s="146"/>
      <c r="F703" s="146"/>
      <c r="G703" s="146"/>
      <c r="H703" s="146"/>
      <c r="I703" s="146"/>
      <c r="J703" s="146"/>
      <c r="K703" s="146"/>
      <c r="L703" s="146"/>
      <c r="M703" s="146"/>
      <c r="N703" s="146"/>
      <c r="O703" s="146"/>
      <c r="P703" s="288">
        <f t="shared" si="32"/>
        <v>0</v>
      </c>
      <c r="Q703" s="146"/>
      <c r="R703" s="146"/>
      <c r="S703" s="146"/>
      <c r="T703" s="146"/>
      <c r="U703" s="146"/>
      <c r="V703" s="146"/>
      <c r="W703" s="146"/>
      <c r="X703" s="146"/>
      <c r="Y703" s="273">
        <f t="shared" si="33"/>
        <v>0</v>
      </c>
      <c r="Z703" s="146"/>
      <c r="AA703" s="146"/>
      <c r="AB703" s="146"/>
      <c r="AC703" s="146"/>
      <c r="AD703" s="146"/>
      <c r="AE703" s="146"/>
      <c r="AF703" s="146"/>
      <c r="AG703" s="146"/>
      <c r="AH703" s="273">
        <f t="shared" si="34"/>
        <v>0</v>
      </c>
      <c r="AI703" s="146"/>
      <c r="AJ703" s="146"/>
      <c r="AK703" s="146"/>
      <c r="AL703" s="146"/>
      <c r="AM703" s="146"/>
      <c r="AN703" s="146"/>
      <c r="AO703" s="146"/>
      <c r="AP703" s="146"/>
      <c r="AQ703" s="146"/>
      <c r="AR703" s="146"/>
      <c r="AS703" s="146"/>
    </row>
    <row r="704" spans="1:45" x14ac:dyDescent="0.25">
      <c r="A704" s="146"/>
      <c r="B704" s="146"/>
      <c r="C704" s="146"/>
      <c r="D704" s="146"/>
      <c r="E704" s="146"/>
      <c r="F704" s="146"/>
      <c r="G704" s="146"/>
      <c r="H704" s="146"/>
      <c r="I704" s="146"/>
      <c r="J704" s="146"/>
      <c r="K704" s="146"/>
      <c r="L704" s="146"/>
      <c r="M704" s="146"/>
      <c r="N704" s="146"/>
      <c r="O704" s="146"/>
      <c r="P704" s="288">
        <f t="shared" si="32"/>
        <v>0</v>
      </c>
      <c r="Q704" s="146"/>
      <c r="R704" s="146"/>
      <c r="S704" s="146"/>
      <c r="T704" s="146"/>
      <c r="U704" s="146"/>
      <c r="V704" s="146"/>
      <c r="W704" s="146"/>
      <c r="X704" s="146"/>
      <c r="Y704" s="273">
        <f t="shared" si="33"/>
        <v>0</v>
      </c>
      <c r="Z704" s="146"/>
      <c r="AA704" s="146"/>
      <c r="AB704" s="146"/>
      <c r="AC704" s="146"/>
      <c r="AD704" s="146"/>
      <c r="AE704" s="146"/>
      <c r="AF704" s="146"/>
      <c r="AG704" s="146"/>
      <c r="AH704" s="273">
        <f t="shared" si="34"/>
        <v>0</v>
      </c>
      <c r="AI704" s="146"/>
      <c r="AJ704" s="146"/>
      <c r="AK704" s="146"/>
      <c r="AL704" s="146"/>
      <c r="AM704" s="146"/>
      <c r="AN704" s="146"/>
      <c r="AO704" s="146"/>
      <c r="AP704" s="146"/>
      <c r="AQ704" s="146"/>
      <c r="AR704" s="146"/>
      <c r="AS704" s="146"/>
    </row>
    <row r="705" spans="1:45" x14ac:dyDescent="0.25">
      <c r="A705" s="146"/>
      <c r="B705" s="146"/>
      <c r="C705" s="146"/>
      <c r="D705" s="146"/>
      <c r="E705" s="146"/>
      <c r="F705" s="146"/>
      <c r="G705" s="146"/>
      <c r="H705" s="146"/>
      <c r="I705" s="146"/>
      <c r="J705" s="146"/>
      <c r="K705" s="146"/>
      <c r="L705" s="146"/>
      <c r="M705" s="146"/>
      <c r="N705" s="146"/>
      <c r="O705" s="146"/>
      <c r="P705" s="288">
        <f t="shared" si="32"/>
        <v>0</v>
      </c>
      <c r="Q705" s="146"/>
      <c r="R705" s="146"/>
      <c r="S705" s="146"/>
      <c r="T705" s="146"/>
      <c r="U705" s="146"/>
      <c r="V705" s="146"/>
      <c r="W705" s="146"/>
      <c r="X705" s="146"/>
      <c r="Y705" s="273">
        <f t="shared" si="33"/>
        <v>0</v>
      </c>
      <c r="Z705" s="146"/>
      <c r="AA705" s="146"/>
      <c r="AB705" s="146"/>
      <c r="AC705" s="146"/>
      <c r="AD705" s="146"/>
      <c r="AE705" s="146"/>
      <c r="AF705" s="146"/>
      <c r="AG705" s="146"/>
      <c r="AH705" s="273">
        <f t="shared" si="34"/>
        <v>0</v>
      </c>
      <c r="AI705" s="146"/>
      <c r="AJ705" s="146"/>
      <c r="AK705" s="146"/>
      <c r="AL705" s="146"/>
      <c r="AM705" s="146"/>
      <c r="AN705" s="146"/>
      <c r="AO705" s="146"/>
      <c r="AP705" s="146"/>
      <c r="AQ705" s="146"/>
      <c r="AR705" s="146"/>
      <c r="AS705" s="146"/>
    </row>
    <row r="706" spans="1:45" x14ac:dyDescent="0.25">
      <c r="A706" s="146"/>
      <c r="B706" s="146"/>
      <c r="C706" s="146"/>
      <c r="D706" s="146"/>
      <c r="E706" s="146"/>
      <c r="F706" s="146"/>
      <c r="G706" s="146"/>
      <c r="H706" s="146"/>
      <c r="I706" s="146"/>
      <c r="J706" s="146"/>
      <c r="K706" s="146"/>
      <c r="L706" s="146"/>
      <c r="M706" s="146"/>
      <c r="N706" s="146"/>
      <c r="O706" s="146"/>
      <c r="P706" s="288">
        <f t="shared" si="32"/>
        <v>0</v>
      </c>
      <c r="Q706" s="146"/>
      <c r="R706" s="146"/>
      <c r="S706" s="146"/>
      <c r="T706" s="146"/>
      <c r="U706" s="146"/>
      <c r="V706" s="146"/>
      <c r="W706" s="146"/>
      <c r="X706" s="146"/>
      <c r="Y706" s="273">
        <f t="shared" si="33"/>
        <v>0</v>
      </c>
      <c r="Z706" s="146"/>
      <c r="AA706" s="146"/>
      <c r="AB706" s="146"/>
      <c r="AC706" s="146"/>
      <c r="AD706" s="146"/>
      <c r="AE706" s="146"/>
      <c r="AF706" s="146"/>
      <c r="AG706" s="146"/>
      <c r="AH706" s="273">
        <f t="shared" si="34"/>
        <v>0</v>
      </c>
      <c r="AI706" s="146"/>
      <c r="AJ706" s="146"/>
      <c r="AK706" s="146"/>
      <c r="AL706" s="146"/>
      <c r="AM706" s="146"/>
      <c r="AN706" s="146"/>
      <c r="AO706" s="146"/>
      <c r="AP706" s="146"/>
      <c r="AQ706" s="146"/>
      <c r="AR706" s="146"/>
      <c r="AS706" s="146"/>
    </row>
    <row r="707" spans="1:45" x14ac:dyDescent="0.25">
      <c r="A707" s="146"/>
      <c r="B707" s="146"/>
      <c r="C707" s="146"/>
      <c r="D707" s="146"/>
      <c r="E707" s="146"/>
      <c r="F707" s="146"/>
      <c r="G707" s="146"/>
      <c r="H707" s="146"/>
      <c r="I707" s="146"/>
      <c r="J707" s="146"/>
      <c r="K707" s="146"/>
      <c r="L707" s="146"/>
      <c r="M707" s="146"/>
      <c r="N707" s="146"/>
      <c r="O707" s="146"/>
      <c r="P707" s="288">
        <f t="shared" si="32"/>
        <v>0</v>
      </c>
      <c r="Q707" s="146"/>
      <c r="R707" s="146"/>
      <c r="S707" s="146"/>
      <c r="T707" s="146"/>
      <c r="U707" s="146"/>
      <c r="V707" s="146"/>
      <c r="W707" s="146"/>
      <c r="X707" s="146"/>
      <c r="Y707" s="273">
        <f t="shared" si="33"/>
        <v>0</v>
      </c>
      <c r="Z707" s="146"/>
      <c r="AA707" s="146"/>
      <c r="AB707" s="146"/>
      <c r="AC707" s="146"/>
      <c r="AD707" s="146"/>
      <c r="AE707" s="146"/>
      <c r="AF707" s="146"/>
      <c r="AG707" s="146"/>
      <c r="AH707" s="273">
        <f t="shared" si="34"/>
        <v>0</v>
      </c>
      <c r="AI707" s="146"/>
      <c r="AJ707" s="146"/>
      <c r="AK707" s="146"/>
      <c r="AL707" s="146"/>
      <c r="AM707" s="146"/>
      <c r="AN707" s="146"/>
      <c r="AO707" s="146"/>
      <c r="AP707" s="146"/>
      <c r="AQ707" s="146"/>
      <c r="AR707" s="146"/>
      <c r="AS707" s="146"/>
    </row>
    <row r="708" spans="1:45" x14ac:dyDescent="0.25">
      <c r="A708" s="146"/>
      <c r="B708" s="146"/>
      <c r="C708" s="146"/>
      <c r="D708" s="146"/>
      <c r="E708" s="146"/>
      <c r="F708" s="146"/>
      <c r="G708" s="146"/>
      <c r="H708" s="146"/>
      <c r="I708" s="146"/>
      <c r="J708" s="146"/>
      <c r="K708" s="146"/>
      <c r="L708" s="146"/>
      <c r="M708" s="146"/>
      <c r="N708" s="146"/>
      <c r="O708" s="146"/>
      <c r="P708" s="288">
        <f t="shared" si="32"/>
        <v>0</v>
      </c>
      <c r="Q708" s="146"/>
      <c r="R708" s="146"/>
      <c r="S708" s="146"/>
      <c r="T708" s="146"/>
      <c r="U708" s="146"/>
      <c r="V708" s="146"/>
      <c r="W708" s="146"/>
      <c r="X708" s="146"/>
      <c r="Y708" s="273">
        <f t="shared" si="33"/>
        <v>0</v>
      </c>
      <c r="Z708" s="146"/>
      <c r="AA708" s="146"/>
      <c r="AB708" s="146"/>
      <c r="AC708" s="146"/>
      <c r="AD708" s="146"/>
      <c r="AE708" s="146"/>
      <c r="AF708" s="146"/>
      <c r="AG708" s="146"/>
      <c r="AH708" s="273">
        <f t="shared" si="34"/>
        <v>0</v>
      </c>
      <c r="AI708" s="146"/>
      <c r="AJ708" s="146"/>
      <c r="AK708" s="146"/>
      <c r="AL708" s="146"/>
      <c r="AM708" s="146"/>
      <c r="AN708" s="146"/>
      <c r="AO708" s="146"/>
      <c r="AP708" s="146"/>
      <c r="AQ708" s="146"/>
      <c r="AR708" s="146"/>
      <c r="AS708" s="146"/>
    </row>
    <row r="709" spans="1:45" x14ac:dyDescent="0.25">
      <c r="A709" s="146"/>
      <c r="B709" s="146"/>
      <c r="C709" s="146"/>
      <c r="D709" s="146"/>
      <c r="E709" s="146"/>
      <c r="F709" s="146"/>
      <c r="G709" s="146"/>
      <c r="H709" s="146"/>
      <c r="I709" s="146"/>
      <c r="J709" s="146"/>
      <c r="K709" s="146"/>
      <c r="L709" s="146"/>
      <c r="M709" s="146"/>
      <c r="N709" s="146"/>
      <c r="O709" s="146"/>
      <c r="P709" s="288">
        <f t="shared" si="32"/>
        <v>0</v>
      </c>
      <c r="Q709" s="146"/>
      <c r="R709" s="146"/>
      <c r="S709" s="146"/>
      <c r="T709" s="146"/>
      <c r="U709" s="146"/>
      <c r="V709" s="146"/>
      <c r="W709" s="146"/>
      <c r="X709" s="146"/>
      <c r="Y709" s="273">
        <f t="shared" si="33"/>
        <v>0</v>
      </c>
      <c r="Z709" s="146"/>
      <c r="AA709" s="146"/>
      <c r="AB709" s="146"/>
      <c r="AC709" s="146"/>
      <c r="AD709" s="146"/>
      <c r="AE709" s="146"/>
      <c r="AF709" s="146"/>
      <c r="AG709" s="146"/>
      <c r="AH709" s="273">
        <f t="shared" si="34"/>
        <v>0</v>
      </c>
      <c r="AI709" s="146"/>
      <c r="AJ709" s="146"/>
      <c r="AK709" s="146"/>
      <c r="AL709" s="146"/>
      <c r="AM709" s="146"/>
      <c r="AN709" s="146"/>
      <c r="AO709" s="146"/>
      <c r="AP709" s="146"/>
      <c r="AQ709" s="146"/>
      <c r="AR709" s="146"/>
      <c r="AS709" s="146"/>
    </row>
    <row r="710" spans="1:45" x14ac:dyDescent="0.25">
      <c r="A710" s="146"/>
      <c r="B710" s="146"/>
      <c r="C710" s="146"/>
      <c r="D710" s="146"/>
      <c r="E710" s="146"/>
      <c r="F710" s="146"/>
      <c r="G710" s="146"/>
      <c r="H710" s="146"/>
      <c r="I710" s="146"/>
      <c r="J710" s="146"/>
      <c r="K710" s="146"/>
      <c r="L710" s="146"/>
      <c r="M710" s="146"/>
      <c r="N710" s="146"/>
      <c r="O710" s="146"/>
      <c r="P710" s="288">
        <f t="shared" si="32"/>
        <v>0</v>
      </c>
      <c r="Q710" s="146"/>
      <c r="R710" s="146"/>
      <c r="S710" s="146"/>
      <c r="T710" s="146"/>
      <c r="U710" s="146"/>
      <c r="V710" s="146"/>
      <c r="W710" s="146"/>
      <c r="X710" s="146"/>
      <c r="Y710" s="273">
        <f t="shared" si="33"/>
        <v>0</v>
      </c>
      <c r="Z710" s="146"/>
      <c r="AA710" s="146"/>
      <c r="AB710" s="146"/>
      <c r="AC710" s="146"/>
      <c r="AD710" s="146"/>
      <c r="AE710" s="146"/>
      <c r="AF710" s="146"/>
      <c r="AG710" s="146"/>
      <c r="AH710" s="273">
        <f t="shared" si="34"/>
        <v>0</v>
      </c>
      <c r="AI710" s="146"/>
      <c r="AJ710" s="146"/>
      <c r="AK710" s="146"/>
      <c r="AL710" s="146"/>
      <c r="AM710" s="146"/>
      <c r="AN710" s="146"/>
      <c r="AO710" s="146"/>
      <c r="AP710" s="146"/>
      <c r="AQ710" s="146"/>
      <c r="AR710" s="146"/>
      <c r="AS710" s="146"/>
    </row>
    <row r="711" spans="1:45" x14ac:dyDescent="0.25">
      <c r="A711" s="146"/>
      <c r="B711" s="146"/>
      <c r="C711" s="146"/>
      <c r="D711" s="146"/>
      <c r="E711" s="146"/>
      <c r="F711" s="146"/>
      <c r="G711" s="146"/>
      <c r="H711" s="146"/>
      <c r="I711" s="146"/>
      <c r="J711" s="146"/>
      <c r="K711" s="146"/>
      <c r="L711" s="146"/>
      <c r="M711" s="146"/>
      <c r="N711" s="146"/>
      <c r="O711" s="146"/>
      <c r="P711" s="288">
        <f t="shared" si="32"/>
        <v>0</v>
      </c>
      <c r="Q711" s="146"/>
      <c r="R711" s="146"/>
      <c r="S711" s="146"/>
      <c r="T711" s="146"/>
      <c r="U711" s="146"/>
      <c r="V711" s="146"/>
      <c r="W711" s="146"/>
      <c r="X711" s="146"/>
      <c r="Y711" s="273">
        <f t="shared" si="33"/>
        <v>0</v>
      </c>
      <c r="Z711" s="146"/>
      <c r="AA711" s="146"/>
      <c r="AB711" s="146"/>
      <c r="AC711" s="146"/>
      <c r="AD711" s="146"/>
      <c r="AE711" s="146"/>
      <c r="AF711" s="146"/>
      <c r="AG711" s="146"/>
      <c r="AH711" s="273">
        <f t="shared" si="34"/>
        <v>0</v>
      </c>
      <c r="AI711" s="146"/>
      <c r="AJ711" s="146"/>
      <c r="AK711" s="146"/>
      <c r="AL711" s="146"/>
      <c r="AM711" s="146"/>
      <c r="AN711" s="146"/>
      <c r="AO711" s="146"/>
      <c r="AP711" s="146"/>
      <c r="AQ711" s="146"/>
      <c r="AR711" s="146"/>
      <c r="AS711" s="146"/>
    </row>
    <row r="712" spans="1:45" x14ac:dyDescent="0.25">
      <c r="A712" s="146"/>
      <c r="B712" s="146"/>
      <c r="C712" s="146"/>
      <c r="D712" s="146"/>
      <c r="E712" s="146"/>
      <c r="F712" s="146"/>
      <c r="G712" s="146"/>
      <c r="H712" s="146"/>
      <c r="I712" s="146"/>
      <c r="J712" s="146"/>
      <c r="K712" s="146"/>
      <c r="L712" s="146"/>
      <c r="M712" s="146"/>
      <c r="N712" s="146"/>
      <c r="O712" s="146"/>
      <c r="P712" s="288">
        <f t="shared" si="32"/>
        <v>0</v>
      </c>
      <c r="Q712" s="146"/>
      <c r="R712" s="146"/>
      <c r="S712" s="146"/>
      <c r="T712" s="146"/>
      <c r="U712" s="146"/>
      <c r="V712" s="146"/>
      <c r="W712" s="146"/>
      <c r="X712" s="146"/>
      <c r="Y712" s="273">
        <f t="shared" si="33"/>
        <v>0</v>
      </c>
      <c r="Z712" s="146"/>
      <c r="AA712" s="146"/>
      <c r="AB712" s="146"/>
      <c r="AC712" s="146"/>
      <c r="AD712" s="146"/>
      <c r="AE712" s="146"/>
      <c r="AF712" s="146"/>
      <c r="AG712" s="146"/>
      <c r="AH712" s="273">
        <f t="shared" si="34"/>
        <v>0</v>
      </c>
      <c r="AI712" s="146"/>
      <c r="AJ712" s="146"/>
      <c r="AK712" s="146"/>
      <c r="AL712" s="146"/>
      <c r="AM712" s="146"/>
      <c r="AN712" s="146"/>
      <c r="AO712" s="146"/>
      <c r="AP712" s="146"/>
      <c r="AQ712" s="146"/>
      <c r="AR712" s="146"/>
      <c r="AS712" s="146"/>
    </row>
    <row r="713" spans="1:45" x14ac:dyDescent="0.25">
      <c r="A713" s="146"/>
      <c r="B713" s="146"/>
      <c r="C713" s="146"/>
      <c r="D713" s="146"/>
      <c r="E713" s="146"/>
      <c r="F713" s="146"/>
      <c r="G713" s="146"/>
      <c r="H713" s="146"/>
      <c r="I713" s="146"/>
      <c r="J713" s="146"/>
      <c r="K713" s="146"/>
      <c r="L713" s="146"/>
      <c r="M713" s="146"/>
      <c r="N713" s="146"/>
      <c r="O713" s="146"/>
      <c r="P713" s="288">
        <f t="shared" si="32"/>
        <v>0</v>
      </c>
      <c r="Q713" s="146"/>
      <c r="R713" s="146"/>
      <c r="S713" s="146"/>
      <c r="T713" s="146"/>
      <c r="U713" s="146"/>
      <c r="V713" s="146"/>
      <c r="W713" s="146"/>
      <c r="X713" s="146"/>
      <c r="Y713" s="273">
        <f t="shared" si="33"/>
        <v>0</v>
      </c>
      <c r="Z713" s="146"/>
      <c r="AA713" s="146"/>
      <c r="AB713" s="146"/>
      <c r="AC713" s="146"/>
      <c r="AD713" s="146"/>
      <c r="AE713" s="146"/>
      <c r="AF713" s="146"/>
      <c r="AG713" s="146"/>
      <c r="AH713" s="273">
        <f t="shared" si="34"/>
        <v>0</v>
      </c>
      <c r="AI713" s="146"/>
      <c r="AJ713" s="146"/>
      <c r="AK713" s="146"/>
      <c r="AL713" s="146"/>
      <c r="AM713" s="146"/>
      <c r="AN713" s="146"/>
      <c r="AO713" s="146"/>
      <c r="AP713" s="146"/>
      <c r="AQ713" s="146"/>
      <c r="AR713" s="146"/>
      <c r="AS713" s="146"/>
    </row>
    <row r="714" spans="1:45" x14ac:dyDescent="0.25">
      <c r="A714" s="146"/>
      <c r="B714" s="146"/>
      <c r="C714" s="146"/>
      <c r="D714" s="146"/>
      <c r="E714" s="146"/>
      <c r="F714" s="146"/>
      <c r="G714" s="146"/>
      <c r="H714" s="146"/>
      <c r="I714" s="146"/>
      <c r="J714" s="146"/>
      <c r="K714" s="146"/>
      <c r="L714" s="146"/>
      <c r="M714" s="146"/>
      <c r="N714" s="146"/>
      <c r="O714" s="146"/>
      <c r="P714" s="288">
        <f t="shared" si="32"/>
        <v>0</v>
      </c>
      <c r="Q714" s="146"/>
      <c r="R714" s="146"/>
      <c r="S714" s="146"/>
      <c r="T714" s="146"/>
      <c r="U714" s="146"/>
      <c r="V714" s="146"/>
      <c r="W714" s="146"/>
      <c r="X714" s="146"/>
      <c r="Y714" s="273">
        <f t="shared" si="33"/>
        <v>0</v>
      </c>
      <c r="Z714" s="146"/>
      <c r="AA714" s="146"/>
      <c r="AB714" s="146"/>
      <c r="AC714" s="146"/>
      <c r="AD714" s="146"/>
      <c r="AE714" s="146"/>
      <c r="AF714" s="146"/>
      <c r="AG714" s="146"/>
      <c r="AH714" s="273">
        <f t="shared" si="34"/>
        <v>0</v>
      </c>
      <c r="AI714" s="146"/>
      <c r="AJ714" s="146"/>
      <c r="AK714" s="146"/>
      <c r="AL714" s="146"/>
      <c r="AM714" s="146"/>
      <c r="AN714" s="146"/>
      <c r="AO714" s="146"/>
      <c r="AP714" s="146"/>
      <c r="AQ714" s="146"/>
      <c r="AR714" s="146"/>
      <c r="AS714" s="146"/>
    </row>
    <row r="715" spans="1:45" x14ac:dyDescent="0.25">
      <c r="A715" s="146"/>
      <c r="B715" s="146"/>
      <c r="C715" s="146"/>
      <c r="D715" s="146"/>
      <c r="E715" s="146"/>
      <c r="F715" s="146"/>
      <c r="G715" s="146"/>
      <c r="H715" s="146"/>
      <c r="I715" s="146"/>
      <c r="J715" s="146"/>
      <c r="K715" s="146"/>
      <c r="L715" s="146"/>
      <c r="M715" s="146"/>
      <c r="N715" s="146"/>
      <c r="O715" s="146"/>
      <c r="P715" s="288">
        <f t="shared" si="32"/>
        <v>0</v>
      </c>
      <c r="Q715" s="146"/>
      <c r="R715" s="146"/>
      <c r="S715" s="146"/>
      <c r="T715" s="146"/>
      <c r="U715" s="146"/>
      <c r="V715" s="146"/>
      <c r="W715" s="146"/>
      <c r="X715" s="146"/>
      <c r="Y715" s="273">
        <f t="shared" si="33"/>
        <v>0</v>
      </c>
      <c r="Z715" s="146"/>
      <c r="AA715" s="146"/>
      <c r="AB715" s="146"/>
      <c r="AC715" s="146"/>
      <c r="AD715" s="146"/>
      <c r="AE715" s="146"/>
      <c r="AF715" s="146"/>
      <c r="AG715" s="146"/>
      <c r="AH715" s="273">
        <f t="shared" si="34"/>
        <v>0</v>
      </c>
      <c r="AI715" s="146"/>
      <c r="AJ715" s="146"/>
      <c r="AK715" s="146"/>
      <c r="AL715" s="146"/>
      <c r="AM715" s="146"/>
      <c r="AN715" s="146"/>
      <c r="AO715" s="146"/>
      <c r="AP715" s="146"/>
      <c r="AQ715" s="146"/>
      <c r="AR715" s="146"/>
      <c r="AS715" s="146"/>
    </row>
    <row r="716" spans="1:45" x14ac:dyDescent="0.25">
      <c r="A716" s="146"/>
      <c r="B716" s="146"/>
      <c r="C716" s="146"/>
      <c r="D716" s="146"/>
      <c r="E716" s="146"/>
      <c r="F716" s="146"/>
      <c r="G716" s="146"/>
      <c r="H716" s="146"/>
      <c r="I716" s="146"/>
      <c r="J716" s="146"/>
      <c r="K716" s="146"/>
      <c r="L716" s="146"/>
      <c r="M716" s="146"/>
      <c r="N716" s="146"/>
      <c r="O716" s="146"/>
      <c r="P716" s="288">
        <f t="shared" si="32"/>
        <v>0</v>
      </c>
      <c r="Q716" s="146"/>
      <c r="R716" s="146"/>
      <c r="S716" s="146"/>
      <c r="T716" s="146"/>
      <c r="U716" s="146"/>
      <c r="V716" s="146"/>
      <c r="W716" s="146"/>
      <c r="X716" s="146"/>
      <c r="Y716" s="273">
        <f t="shared" si="33"/>
        <v>0</v>
      </c>
      <c r="Z716" s="146"/>
      <c r="AA716" s="146"/>
      <c r="AB716" s="146"/>
      <c r="AC716" s="146"/>
      <c r="AD716" s="146"/>
      <c r="AE716" s="146"/>
      <c r="AF716" s="146"/>
      <c r="AG716" s="146"/>
      <c r="AH716" s="273">
        <f t="shared" si="34"/>
        <v>0</v>
      </c>
      <c r="AI716" s="146"/>
      <c r="AJ716" s="146"/>
      <c r="AK716" s="146"/>
      <c r="AL716" s="146"/>
      <c r="AM716" s="146"/>
      <c r="AN716" s="146"/>
      <c r="AO716" s="146"/>
      <c r="AP716" s="146"/>
      <c r="AQ716" s="146"/>
      <c r="AR716" s="146"/>
      <c r="AS716" s="146"/>
    </row>
    <row r="717" spans="1:45" x14ac:dyDescent="0.25">
      <c r="A717" s="146"/>
      <c r="B717" s="146"/>
      <c r="C717" s="146"/>
      <c r="D717" s="146"/>
      <c r="E717" s="146"/>
      <c r="F717" s="146"/>
      <c r="G717" s="146"/>
      <c r="H717" s="146"/>
      <c r="I717" s="146"/>
      <c r="J717" s="146"/>
      <c r="K717" s="146"/>
      <c r="L717" s="146"/>
      <c r="M717" s="146"/>
      <c r="N717" s="146"/>
      <c r="O717" s="146"/>
      <c r="P717" s="288">
        <f t="shared" ref="P717:P780" si="35">SUM(H717:N717)</f>
        <v>0</v>
      </c>
      <c r="Q717" s="146"/>
      <c r="R717" s="146"/>
      <c r="S717" s="146"/>
      <c r="T717" s="146"/>
      <c r="U717" s="146"/>
      <c r="V717" s="146"/>
      <c r="W717" s="146"/>
      <c r="X717" s="146"/>
      <c r="Y717" s="273">
        <f t="shared" ref="Y717:Y780" si="36">SUM(Q717:W717)</f>
        <v>0</v>
      </c>
      <c r="Z717" s="146"/>
      <c r="AA717" s="146"/>
      <c r="AB717" s="146"/>
      <c r="AC717" s="146"/>
      <c r="AD717" s="146"/>
      <c r="AE717" s="146"/>
      <c r="AF717" s="146"/>
      <c r="AG717" s="146"/>
      <c r="AH717" s="273">
        <f t="shared" si="34"/>
        <v>0</v>
      </c>
      <c r="AI717" s="146"/>
      <c r="AJ717" s="146"/>
      <c r="AK717" s="146"/>
      <c r="AL717" s="146"/>
      <c r="AM717" s="146"/>
      <c r="AN717" s="146"/>
      <c r="AO717" s="146"/>
      <c r="AP717" s="146"/>
      <c r="AQ717" s="146"/>
      <c r="AR717" s="146"/>
      <c r="AS717" s="146"/>
    </row>
    <row r="718" spans="1:45" x14ac:dyDescent="0.25">
      <c r="A718" s="146"/>
      <c r="B718" s="146"/>
      <c r="C718" s="146"/>
      <c r="D718" s="146"/>
      <c r="E718" s="146"/>
      <c r="F718" s="146"/>
      <c r="G718" s="146"/>
      <c r="H718" s="146"/>
      <c r="I718" s="146"/>
      <c r="J718" s="146"/>
      <c r="K718" s="146"/>
      <c r="L718" s="146"/>
      <c r="M718" s="146"/>
      <c r="N718" s="146"/>
      <c r="O718" s="146"/>
      <c r="P718" s="288">
        <f t="shared" si="35"/>
        <v>0</v>
      </c>
      <c r="Q718" s="146"/>
      <c r="R718" s="146"/>
      <c r="S718" s="146"/>
      <c r="T718" s="146"/>
      <c r="U718" s="146"/>
      <c r="V718" s="146"/>
      <c r="W718" s="146"/>
      <c r="X718" s="146"/>
      <c r="Y718" s="273">
        <f t="shared" si="36"/>
        <v>0</v>
      </c>
      <c r="Z718" s="146"/>
      <c r="AA718" s="146"/>
      <c r="AB718" s="146"/>
      <c r="AC718" s="146"/>
      <c r="AD718" s="146"/>
      <c r="AE718" s="146"/>
      <c r="AF718" s="146"/>
      <c r="AG718" s="146"/>
      <c r="AH718" s="273">
        <f t="shared" si="34"/>
        <v>0</v>
      </c>
      <c r="AI718" s="146"/>
      <c r="AJ718" s="146"/>
      <c r="AK718" s="146"/>
      <c r="AL718" s="146"/>
      <c r="AM718" s="146"/>
      <c r="AN718" s="146"/>
      <c r="AO718" s="146"/>
      <c r="AP718" s="146"/>
      <c r="AQ718" s="146"/>
      <c r="AR718" s="146"/>
      <c r="AS718" s="146"/>
    </row>
    <row r="719" spans="1:45" x14ac:dyDescent="0.25">
      <c r="A719" s="146"/>
      <c r="B719" s="146"/>
      <c r="C719" s="146"/>
      <c r="D719" s="146"/>
      <c r="E719" s="146"/>
      <c r="F719" s="146"/>
      <c r="G719" s="146"/>
      <c r="H719" s="146"/>
      <c r="I719" s="146"/>
      <c r="J719" s="146"/>
      <c r="K719" s="146"/>
      <c r="L719" s="146"/>
      <c r="M719" s="146"/>
      <c r="N719" s="146"/>
      <c r="O719" s="146"/>
      <c r="P719" s="288">
        <f t="shared" si="35"/>
        <v>0</v>
      </c>
      <c r="Q719" s="146"/>
      <c r="R719" s="146"/>
      <c r="S719" s="146"/>
      <c r="T719" s="146"/>
      <c r="U719" s="146"/>
      <c r="V719" s="146"/>
      <c r="W719" s="146"/>
      <c r="X719" s="146"/>
      <c r="Y719" s="273">
        <f t="shared" si="36"/>
        <v>0</v>
      </c>
      <c r="Z719" s="146"/>
      <c r="AA719" s="146"/>
      <c r="AB719" s="146"/>
      <c r="AC719" s="146"/>
      <c r="AD719" s="146"/>
      <c r="AE719" s="146"/>
      <c r="AF719" s="146"/>
      <c r="AG719" s="146"/>
      <c r="AH719" s="273">
        <f t="shared" si="34"/>
        <v>0</v>
      </c>
      <c r="AI719" s="146"/>
      <c r="AJ719" s="146"/>
      <c r="AK719" s="146"/>
      <c r="AL719" s="146"/>
      <c r="AM719" s="146"/>
      <c r="AN719" s="146"/>
      <c r="AO719" s="146"/>
      <c r="AP719" s="146"/>
      <c r="AQ719" s="146"/>
      <c r="AR719" s="146"/>
      <c r="AS719" s="146"/>
    </row>
    <row r="720" spans="1:45" x14ac:dyDescent="0.25">
      <c r="A720" s="146"/>
      <c r="B720" s="146"/>
      <c r="C720" s="146"/>
      <c r="D720" s="146"/>
      <c r="E720" s="146"/>
      <c r="F720" s="146"/>
      <c r="G720" s="146"/>
      <c r="H720" s="146"/>
      <c r="I720" s="146"/>
      <c r="J720" s="146"/>
      <c r="K720" s="146"/>
      <c r="L720" s="146"/>
      <c r="M720" s="146"/>
      <c r="N720" s="146"/>
      <c r="O720" s="146"/>
      <c r="P720" s="288">
        <f t="shared" si="35"/>
        <v>0</v>
      </c>
      <c r="Q720" s="146"/>
      <c r="R720" s="146"/>
      <c r="S720" s="146"/>
      <c r="T720" s="146"/>
      <c r="U720" s="146"/>
      <c r="V720" s="146"/>
      <c r="W720" s="146"/>
      <c r="X720" s="146"/>
      <c r="Y720" s="273">
        <f t="shared" si="36"/>
        <v>0</v>
      </c>
      <c r="Z720" s="146"/>
      <c r="AA720" s="146"/>
      <c r="AB720" s="146"/>
      <c r="AC720" s="146"/>
      <c r="AD720" s="146"/>
      <c r="AE720" s="146"/>
      <c r="AF720" s="146"/>
      <c r="AG720" s="146"/>
      <c r="AH720" s="273">
        <f t="shared" si="34"/>
        <v>0</v>
      </c>
      <c r="AI720" s="146"/>
      <c r="AJ720" s="146"/>
      <c r="AK720" s="146"/>
      <c r="AL720" s="146"/>
      <c r="AM720" s="146"/>
      <c r="AN720" s="146"/>
      <c r="AO720" s="146"/>
      <c r="AP720" s="146"/>
      <c r="AQ720" s="146"/>
      <c r="AR720" s="146"/>
      <c r="AS720" s="146"/>
    </row>
    <row r="721" spans="1:45" x14ac:dyDescent="0.25">
      <c r="A721" s="146"/>
      <c r="B721" s="146"/>
      <c r="C721" s="146"/>
      <c r="D721" s="146"/>
      <c r="E721" s="146"/>
      <c r="F721" s="146"/>
      <c r="G721" s="146"/>
      <c r="H721" s="146"/>
      <c r="I721" s="146"/>
      <c r="J721" s="146"/>
      <c r="K721" s="146"/>
      <c r="L721" s="146"/>
      <c r="M721" s="146"/>
      <c r="N721" s="146"/>
      <c r="O721" s="146"/>
      <c r="P721" s="288">
        <f t="shared" si="35"/>
        <v>0</v>
      </c>
      <c r="Q721" s="146"/>
      <c r="R721" s="146"/>
      <c r="S721" s="146"/>
      <c r="T721" s="146"/>
      <c r="U721" s="146"/>
      <c r="V721" s="146"/>
      <c r="W721" s="146"/>
      <c r="X721" s="146"/>
      <c r="Y721" s="273">
        <f t="shared" si="36"/>
        <v>0</v>
      </c>
      <c r="Z721" s="146"/>
      <c r="AA721" s="146"/>
      <c r="AB721" s="146"/>
      <c r="AC721" s="146"/>
      <c r="AD721" s="146"/>
      <c r="AE721" s="146"/>
      <c r="AF721" s="146"/>
      <c r="AG721" s="146"/>
      <c r="AH721" s="273">
        <f t="shared" si="34"/>
        <v>0</v>
      </c>
      <c r="AI721" s="146"/>
      <c r="AJ721" s="146"/>
      <c r="AK721" s="146"/>
      <c r="AL721" s="146"/>
      <c r="AM721" s="146"/>
      <c r="AN721" s="146"/>
      <c r="AO721" s="146"/>
      <c r="AP721" s="146"/>
      <c r="AQ721" s="146"/>
      <c r="AR721" s="146"/>
      <c r="AS721" s="146"/>
    </row>
    <row r="722" spans="1:45" x14ac:dyDescent="0.25">
      <c r="A722" s="146"/>
      <c r="B722" s="146"/>
      <c r="C722" s="146"/>
      <c r="D722" s="146"/>
      <c r="E722" s="146"/>
      <c r="F722" s="146"/>
      <c r="G722" s="146"/>
      <c r="H722" s="146"/>
      <c r="I722" s="146"/>
      <c r="J722" s="146"/>
      <c r="K722" s="146"/>
      <c r="L722" s="146"/>
      <c r="M722" s="146"/>
      <c r="N722" s="146"/>
      <c r="O722" s="146"/>
      <c r="P722" s="288">
        <f t="shared" si="35"/>
        <v>0</v>
      </c>
      <c r="Q722" s="146"/>
      <c r="R722" s="146"/>
      <c r="S722" s="146"/>
      <c r="T722" s="146"/>
      <c r="U722" s="146"/>
      <c r="V722" s="146"/>
      <c r="W722" s="146"/>
      <c r="X722" s="146"/>
      <c r="Y722" s="273">
        <f t="shared" si="36"/>
        <v>0</v>
      </c>
      <c r="Z722" s="146"/>
      <c r="AA722" s="146"/>
      <c r="AB722" s="146"/>
      <c r="AC722" s="146"/>
      <c r="AD722" s="146"/>
      <c r="AE722" s="146"/>
      <c r="AF722" s="146"/>
      <c r="AG722" s="146"/>
      <c r="AH722" s="273">
        <f t="shared" si="34"/>
        <v>0</v>
      </c>
      <c r="AI722" s="146"/>
      <c r="AJ722" s="146"/>
      <c r="AK722" s="146"/>
      <c r="AL722" s="146"/>
      <c r="AM722" s="146"/>
      <c r="AN722" s="146"/>
      <c r="AO722" s="146"/>
      <c r="AP722" s="146"/>
      <c r="AQ722" s="146"/>
      <c r="AR722" s="146"/>
      <c r="AS722" s="146"/>
    </row>
    <row r="723" spans="1:45" x14ac:dyDescent="0.25">
      <c r="A723" s="146"/>
      <c r="B723" s="146"/>
      <c r="C723" s="146"/>
      <c r="D723" s="146"/>
      <c r="E723" s="146"/>
      <c r="F723" s="146"/>
      <c r="G723" s="146"/>
      <c r="H723" s="146"/>
      <c r="I723" s="146"/>
      <c r="J723" s="146"/>
      <c r="K723" s="146"/>
      <c r="L723" s="146"/>
      <c r="M723" s="146"/>
      <c r="N723" s="146"/>
      <c r="O723" s="146"/>
      <c r="P723" s="288">
        <f t="shared" si="35"/>
        <v>0</v>
      </c>
      <c r="Q723" s="146"/>
      <c r="R723" s="146"/>
      <c r="S723" s="146"/>
      <c r="T723" s="146"/>
      <c r="U723" s="146"/>
      <c r="V723" s="146"/>
      <c r="W723" s="146"/>
      <c r="X723" s="146"/>
      <c r="Y723" s="273">
        <f t="shared" si="36"/>
        <v>0</v>
      </c>
      <c r="Z723" s="146"/>
      <c r="AA723" s="146"/>
      <c r="AB723" s="146"/>
      <c r="AC723" s="146"/>
      <c r="AD723" s="146"/>
      <c r="AE723" s="146"/>
      <c r="AF723" s="146"/>
      <c r="AG723" s="146"/>
      <c r="AH723" s="273">
        <f t="shared" si="34"/>
        <v>0</v>
      </c>
      <c r="AI723" s="146"/>
      <c r="AJ723" s="146"/>
      <c r="AK723" s="146"/>
      <c r="AL723" s="146"/>
      <c r="AM723" s="146"/>
      <c r="AN723" s="146"/>
      <c r="AO723" s="146"/>
      <c r="AP723" s="146"/>
      <c r="AQ723" s="146"/>
      <c r="AR723" s="146"/>
      <c r="AS723" s="146"/>
    </row>
    <row r="724" spans="1:45" x14ac:dyDescent="0.25">
      <c r="A724" s="146"/>
      <c r="B724" s="146"/>
      <c r="C724" s="146"/>
      <c r="D724" s="146"/>
      <c r="E724" s="146"/>
      <c r="F724" s="146"/>
      <c r="G724" s="146"/>
      <c r="H724" s="146"/>
      <c r="I724" s="146"/>
      <c r="J724" s="146"/>
      <c r="K724" s="146"/>
      <c r="L724" s="146"/>
      <c r="M724" s="146"/>
      <c r="N724" s="146"/>
      <c r="O724" s="146"/>
      <c r="P724" s="288">
        <f t="shared" si="35"/>
        <v>0</v>
      </c>
      <c r="Q724" s="146"/>
      <c r="R724" s="146"/>
      <c r="S724" s="146"/>
      <c r="T724" s="146"/>
      <c r="U724" s="146"/>
      <c r="V724" s="146"/>
      <c r="W724" s="146"/>
      <c r="X724" s="146"/>
      <c r="Y724" s="273">
        <f t="shared" si="36"/>
        <v>0</v>
      </c>
      <c r="Z724" s="146"/>
      <c r="AA724" s="146"/>
      <c r="AB724" s="146"/>
      <c r="AC724" s="146"/>
      <c r="AD724" s="146"/>
      <c r="AE724" s="146"/>
      <c r="AF724" s="146"/>
      <c r="AG724" s="146"/>
      <c r="AH724" s="273">
        <f t="shared" si="34"/>
        <v>0</v>
      </c>
      <c r="AI724" s="146"/>
      <c r="AJ724" s="146"/>
      <c r="AK724" s="146"/>
      <c r="AL724" s="146"/>
      <c r="AM724" s="146"/>
      <c r="AN724" s="146"/>
      <c r="AO724" s="146"/>
      <c r="AP724" s="146"/>
      <c r="AQ724" s="146"/>
      <c r="AR724" s="146"/>
      <c r="AS724" s="146"/>
    </row>
    <row r="725" spans="1:45" x14ac:dyDescent="0.25">
      <c r="A725" s="146"/>
      <c r="B725" s="146"/>
      <c r="C725" s="146"/>
      <c r="D725" s="146"/>
      <c r="E725" s="146"/>
      <c r="F725" s="146"/>
      <c r="G725" s="146"/>
      <c r="H725" s="146"/>
      <c r="I725" s="146"/>
      <c r="J725" s="146"/>
      <c r="K725" s="146"/>
      <c r="L725" s="146"/>
      <c r="M725" s="146"/>
      <c r="N725" s="146"/>
      <c r="O725" s="146"/>
      <c r="P725" s="288">
        <f t="shared" si="35"/>
        <v>0</v>
      </c>
      <c r="Q725" s="146"/>
      <c r="R725" s="146"/>
      <c r="S725" s="146"/>
      <c r="T725" s="146"/>
      <c r="U725" s="146"/>
      <c r="V725" s="146"/>
      <c r="W725" s="146"/>
      <c r="X725" s="146"/>
      <c r="Y725" s="273">
        <f t="shared" si="36"/>
        <v>0</v>
      </c>
      <c r="Z725" s="146"/>
      <c r="AA725" s="146"/>
      <c r="AB725" s="146"/>
      <c r="AC725" s="146"/>
      <c r="AD725" s="146"/>
      <c r="AE725" s="146"/>
      <c r="AF725" s="146"/>
      <c r="AG725" s="146"/>
      <c r="AH725" s="273">
        <f t="shared" si="34"/>
        <v>0</v>
      </c>
      <c r="AI725" s="146"/>
      <c r="AJ725" s="146"/>
      <c r="AK725" s="146"/>
      <c r="AL725" s="146"/>
      <c r="AM725" s="146"/>
      <c r="AN725" s="146"/>
      <c r="AO725" s="146"/>
      <c r="AP725" s="146"/>
      <c r="AQ725" s="146"/>
      <c r="AR725" s="146"/>
      <c r="AS725" s="146"/>
    </row>
    <row r="726" spans="1:45" x14ac:dyDescent="0.25">
      <c r="A726" s="146"/>
      <c r="B726" s="146"/>
      <c r="C726" s="146"/>
      <c r="D726" s="146"/>
      <c r="E726" s="146"/>
      <c r="F726" s="146"/>
      <c r="G726" s="146"/>
      <c r="H726" s="146"/>
      <c r="I726" s="146"/>
      <c r="J726" s="146"/>
      <c r="K726" s="146"/>
      <c r="L726" s="146"/>
      <c r="M726" s="146"/>
      <c r="N726" s="146"/>
      <c r="O726" s="146"/>
      <c r="P726" s="288">
        <f t="shared" si="35"/>
        <v>0</v>
      </c>
      <c r="Q726" s="146"/>
      <c r="R726" s="146"/>
      <c r="S726" s="146"/>
      <c r="T726" s="146"/>
      <c r="U726" s="146"/>
      <c r="V726" s="146"/>
      <c r="W726" s="146"/>
      <c r="X726" s="146"/>
      <c r="Y726" s="273">
        <f t="shared" si="36"/>
        <v>0</v>
      </c>
      <c r="Z726" s="146"/>
      <c r="AA726" s="146"/>
      <c r="AB726" s="146"/>
      <c r="AC726" s="146"/>
      <c r="AD726" s="146"/>
      <c r="AE726" s="146"/>
      <c r="AF726" s="146"/>
      <c r="AG726" s="146"/>
      <c r="AH726" s="273">
        <f t="shared" si="34"/>
        <v>0</v>
      </c>
      <c r="AI726" s="146"/>
      <c r="AJ726" s="146"/>
      <c r="AK726" s="146"/>
      <c r="AL726" s="146"/>
      <c r="AM726" s="146"/>
      <c r="AN726" s="146"/>
      <c r="AO726" s="146"/>
      <c r="AP726" s="146"/>
      <c r="AQ726" s="146"/>
      <c r="AR726" s="146"/>
      <c r="AS726" s="146"/>
    </row>
    <row r="727" spans="1:45" x14ac:dyDescent="0.25">
      <c r="A727" s="146"/>
      <c r="B727" s="146"/>
      <c r="C727" s="146"/>
      <c r="D727" s="146"/>
      <c r="E727" s="146"/>
      <c r="F727" s="146"/>
      <c r="G727" s="146"/>
      <c r="H727" s="146"/>
      <c r="I727" s="146"/>
      <c r="J727" s="146"/>
      <c r="K727" s="146"/>
      <c r="L727" s="146"/>
      <c r="M727" s="146"/>
      <c r="N727" s="146"/>
      <c r="O727" s="146"/>
      <c r="P727" s="288">
        <f t="shared" si="35"/>
        <v>0</v>
      </c>
      <c r="Q727" s="146"/>
      <c r="R727" s="146"/>
      <c r="S727" s="146"/>
      <c r="T727" s="146"/>
      <c r="U727" s="146"/>
      <c r="V727" s="146"/>
      <c r="W727" s="146"/>
      <c r="X727" s="146"/>
      <c r="Y727" s="273">
        <f t="shared" si="36"/>
        <v>0</v>
      </c>
      <c r="Z727" s="146"/>
      <c r="AA727" s="146"/>
      <c r="AB727" s="146"/>
      <c r="AC727" s="146"/>
      <c r="AD727" s="146"/>
      <c r="AE727" s="146"/>
      <c r="AF727" s="146"/>
      <c r="AG727" s="146"/>
      <c r="AH727" s="273">
        <f t="shared" si="34"/>
        <v>0</v>
      </c>
      <c r="AI727" s="146"/>
      <c r="AJ727" s="146"/>
      <c r="AK727" s="146"/>
      <c r="AL727" s="146"/>
      <c r="AM727" s="146"/>
      <c r="AN727" s="146"/>
      <c r="AO727" s="146"/>
      <c r="AP727" s="146"/>
      <c r="AQ727" s="146"/>
      <c r="AR727" s="146"/>
      <c r="AS727" s="146"/>
    </row>
    <row r="728" spans="1:45" x14ac:dyDescent="0.25">
      <c r="A728" s="146"/>
      <c r="B728" s="146"/>
      <c r="C728" s="146"/>
      <c r="D728" s="146"/>
      <c r="E728" s="146"/>
      <c r="F728" s="146"/>
      <c r="G728" s="146"/>
      <c r="H728" s="146"/>
      <c r="I728" s="146"/>
      <c r="J728" s="146"/>
      <c r="K728" s="146"/>
      <c r="L728" s="146"/>
      <c r="M728" s="146"/>
      <c r="N728" s="146"/>
      <c r="O728" s="146"/>
      <c r="P728" s="288">
        <f t="shared" si="35"/>
        <v>0</v>
      </c>
      <c r="Q728" s="146"/>
      <c r="R728" s="146"/>
      <c r="S728" s="146"/>
      <c r="T728" s="146"/>
      <c r="U728" s="146"/>
      <c r="V728" s="146"/>
      <c r="W728" s="146"/>
      <c r="X728" s="146"/>
      <c r="Y728" s="273">
        <f t="shared" si="36"/>
        <v>0</v>
      </c>
      <c r="Z728" s="146"/>
      <c r="AA728" s="146"/>
      <c r="AB728" s="146"/>
      <c r="AC728" s="146"/>
      <c r="AD728" s="146"/>
      <c r="AE728" s="146"/>
      <c r="AF728" s="146"/>
      <c r="AG728" s="146"/>
      <c r="AH728" s="273">
        <f t="shared" si="34"/>
        <v>0</v>
      </c>
      <c r="AI728" s="146"/>
      <c r="AJ728" s="146"/>
      <c r="AK728" s="146"/>
      <c r="AL728" s="146"/>
      <c r="AM728" s="146"/>
      <c r="AN728" s="146"/>
      <c r="AO728" s="146"/>
      <c r="AP728" s="146"/>
      <c r="AQ728" s="146"/>
      <c r="AR728" s="146"/>
      <c r="AS728" s="146"/>
    </row>
    <row r="729" spans="1:45" x14ac:dyDescent="0.25">
      <c r="A729" s="146"/>
      <c r="B729" s="146"/>
      <c r="C729" s="146"/>
      <c r="D729" s="146"/>
      <c r="E729" s="146"/>
      <c r="F729" s="146"/>
      <c r="G729" s="146"/>
      <c r="H729" s="146"/>
      <c r="I729" s="146"/>
      <c r="J729" s="146"/>
      <c r="K729" s="146"/>
      <c r="L729" s="146"/>
      <c r="M729" s="146"/>
      <c r="N729" s="146"/>
      <c r="O729" s="146"/>
      <c r="P729" s="288">
        <f t="shared" si="35"/>
        <v>0</v>
      </c>
      <c r="Q729" s="146"/>
      <c r="R729" s="146"/>
      <c r="S729" s="146"/>
      <c r="T729" s="146"/>
      <c r="U729" s="146"/>
      <c r="V729" s="146"/>
      <c r="W729" s="146"/>
      <c r="X729" s="146"/>
      <c r="Y729" s="273">
        <f t="shared" si="36"/>
        <v>0</v>
      </c>
      <c r="Z729" s="146"/>
      <c r="AA729" s="146"/>
      <c r="AB729" s="146"/>
      <c r="AC729" s="146"/>
      <c r="AD729" s="146"/>
      <c r="AE729" s="146"/>
      <c r="AF729" s="146"/>
      <c r="AG729" s="146"/>
      <c r="AH729" s="273">
        <f t="shared" si="34"/>
        <v>0</v>
      </c>
      <c r="AI729" s="146"/>
      <c r="AJ729" s="146"/>
      <c r="AK729" s="146"/>
      <c r="AL729" s="146"/>
      <c r="AM729" s="146"/>
      <c r="AN729" s="146"/>
      <c r="AO729" s="146"/>
      <c r="AP729" s="146"/>
      <c r="AQ729" s="146"/>
      <c r="AR729" s="146"/>
      <c r="AS729" s="146"/>
    </row>
    <row r="730" spans="1:45" x14ac:dyDescent="0.25">
      <c r="A730" s="146"/>
      <c r="B730" s="146"/>
      <c r="C730" s="146"/>
      <c r="D730" s="146"/>
      <c r="E730" s="146"/>
      <c r="F730" s="146"/>
      <c r="G730" s="146"/>
      <c r="H730" s="146"/>
      <c r="I730" s="146"/>
      <c r="J730" s="146"/>
      <c r="K730" s="146"/>
      <c r="L730" s="146"/>
      <c r="M730" s="146"/>
      <c r="N730" s="146"/>
      <c r="O730" s="146"/>
      <c r="P730" s="288">
        <f t="shared" si="35"/>
        <v>0</v>
      </c>
      <c r="Q730" s="146"/>
      <c r="R730" s="146"/>
      <c r="S730" s="146"/>
      <c r="T730" s="146"/>
      <c r="U730" s="146"/>
      <c r="V730" s="146"/>
      <c r="W730" s="146"/>
      <c r="X730" s="146"/>
      <c r="Y730" s="273">
        <f t="shared" si="36"/>
        <v>0</v>
      </c>
      <c r="Z730" s="146"/>
      <c r="AA730" s="146"/>
      <c r="AB730" s="146"/>
      <c r="AC730" s="146"/>
      <c r="AD730" s="146"/>
      <c r="AE730" s="146"/>
      <c r="AF730" s="146"/>
      <c r="AG730" s="146"/>
      <c r="AH730" s="273">
        <f t="shared" si="34"/>
        <v>0</v>
      </c>
      <c r="AI730" s="146"/>
      <c r="AJ730" s="146"/>
      <c r="AK730" s="146"/>
      <c r="AL730" s="146"/>
      <c r="AM730" s="146"/>
      <c r="AN730" s="146"/>
      <c r="AO730" s="146"/>
      <c r="AP730" s="146"/>
      <c r="AQ730" s="146"/>
      <c r="AR730" s="146"/>
      <c r="AS730" s="146"/>
    </row>
    <row r="731" spans="1:45" x14ac:dyDescent="0.25">
      <c r="A731" s="146"/>
      <c r="B731" s="146"/>
      <c r="C731" s="146"/>
      <c r="D731" s="146"/>
      <c r="E731" s="146"/>
      <c r="F731" s="146"/>
      <c r="G731" s="146"/>
      <c r="H731" s="146"/>
      <c r="I731" s="146"/>
      <c r="J731" s="146"/>
      <c r="K731" s="146"/>
      <c r="L731" s="146"/>
      <c r="M731" s="146"/>
      <c r="N731" s="146"/>
      <c r="O731" s="146"/>
      <c r="P731" s="288">
        <f t="shared" si="35"/>
        <v>0</v>
      </c>
      <c r="Q731" s="146"/>
      <c r="R731" s="146"/>
      <c r="S731" s="146"/>
      <c r="T731" s="146"/>
      <c r="U731" s="146"/>
      <c r="V731" s="146"/>
      <c r="W731" s="146"/>
      <c r="X731" s="146"/>
      <c r="Y731" s="273">
        <f t="shared" si="36"/>
        <v>0</v>
      </c>
      <c r="Z731" s="146"/>
      <c r="AA731" s="146"/>
      <c r="AB731" s="146"/>
      <c r="AC731" s="146"/>
      <c r="AD731" s="146"/>
      <c r="AE731" s="146"/>
      <c r="AF731" s="146"/>
      <c r="AG731" s="146"/>
      <c r="AH731" s="273">
        <f t="shared" si="34"/>
        <v>0</v>
      </c>
      <c r="AI731" s="146"/>
      <c r="AJ731" s="146"/>
      <c r="AK731" s="146"/>
      <c r="AL731" s="146"/>
      <c r="AM731" s="146"/>
      <c r="AN731" s="146"/>
      <c r="AO731" s="146"/>
      <c r="AP731" s="146"/>
      <c r="AQ731" s="146"/>
      <c r="AR731" s="146"/>
      <c r="AS731" s="146"/>
    </row>
    <row r="732" spans="1:45" x14ac:dyDescent="0.25">
      <c r="A732" s="146"/>
      <c r="B732" s="146"/>
      <c r="C732" s="146"/>
      <c r="D732" s="146"/>
      <c r="E732" s="146"/>
      <c r="F732" s="146"/>
      <c r="G732" s="146"/>
      <c r="H732" s="146"/>
      <c r="I732" s="146"/>
      <c r="J732" s="146"/>
      <c r="K732" s="146"/>
      <c r="L732" s="146"/>
      <c r="M732" s="146"/>
      <c r="N732" s="146"/>
      <c r="O732" s="146"/>
      <c r="P732" s="288">
        <f t="shared" si="35"/>
        <v>0</v>
      </c>
      <c r="Q732" s="146"/>
      <c r="R732" s="146"/>
      <c r="S732" s="146"/>
      <c r="T732" s="146"/>
      <c r="U732" s="146"/>
      <c r="V732" s="146"/>
      <c r="W732" s="146"/>
      <c r="X732" s="146"/>
      <c r="Y732" s="273">
        <f t="shared" si="36"/>
        <v>0</v>
      </c>
      <c r="Z732" s="146"/>
      <c r="AA732" s="146"/>
      <c r="AB732" s="146"/>
      <c r="AC732" s="146"/>
      <c r="AD732" s="146"/>
      <c r="AE732" s="146"/>
      <c r="AF732" s="146"/>
      <c r="AG732" s="146"/>
      <c r="AH732" s="273">
        <f t="shared" si="34"/>
        <v>0</v>
      </c>
      <c r="AI732" s="146"/>
      <c r="AJ732" s="146"/>
      <c r="AK732" s="146"/>
      <c r="AL732" s="146"/>
      <c r="AM732" s="146"/>
      <c r="AN732" s="146"/>
      <c r="AO732" s="146"/>
      <c r="AP732" s="146"/>
      <c r="AQ732" s="146"/>
      <c r="AR732" s="146"/>
      <c r="AS732" s="146"/>
    </row>
    <row r="733" spans="1:45" x14ac:dyDescent="0.25">
      <c r="A733" s="146"/>
      <c r="B733" s="146"/>
      <c r="C733" s="146"/>
      <c r="D733" s="146"/>
      <c r="E733" s="146"/>
      <c r="F733" s="146"/>
      <c r="G733" s="146"/>
      <c r="H733" s="146"/>
      <c r="I733" s="146"/>
      <c r="J733" s="146"/>
      <c r="K733" s="146"/>
      <c r="L733" s="146"/>
      <c r="M733" s="146"/>
      <c r="N733" s="146"/>
      <c r="O733" s="146"/>
      <c r="P733" s="288">
        <f t="shared" si="35"/>
        <v>0</v>
      </c>
      <c r="Q733" s="146"/>
      <c r="R733" s="146"/>
      <c r="S733" s="146"/>
      <c r="T733" s="146"/>
      <c r="U733" s="146"/>
      <c r="V733" s="146"/>
      <c r="W733" s="146"/>
      <c r="X733" s="146"/>
      <c r="Y733" s="273">
        <f t="shared" si="36"/>
        <v>0</v>
      </c>
      <c r="Z733" s="146"/>
      <c r="AA733" s="146"/>
      <c r="AB733" s="146"/>
      <c r="AC733" s="146"/>
      <c r="AD733" s="146"/>
      <c r="AE733" s="146"/>
      <c r="AF733" s="146"/>
      <c r="AG733" s="146"/>
      <c r="AH733" s="273">
        <f t="shared" si="34"/>
        <v>0</v>
      </c>
      <c r="AI733" s="146"/>
      <c r="AJ733" s="146"/>
      <c r="AK733" s="146"/>
      <c r="AL733" s="146"/>
      <c r="AM733" s="146"/>
      <c r="AN733" s="146"/>
      <c r="AO733" s="146"/>
      <c r="AP733" s="146"/>
      <c r="AQ733" s="146"/>
      <c r="AR733" s="146"/>
      <c r="AS733" s="146"/>
    </row>
    <row r="734" spans="1:45" x14ac:dyDescent="0.25">
      <c r="A734" s="146"/>
      <c r="B734" s="146"/>
      <c r="C734" s="146"/>
      <c r="D734" s="146"/>
      <c r="E734" s="146"/>
      <c r="F734" s="146"/>
      <c r="G734" s="146"/>
      <c r="H734" s="146"/>
      <c r="I734" s="146"/>
      <c r="J734" s="146"/>
      <c r="K734" s="146"/>
      <c r="L734" s="146"/>
      <c r="M734" s="146"/>
      <c r="N734" s="146"/>
      <c r="O734" s="146"/>
      <c r="P734" s="288">
        <f t="shared" si="35"/>
        <v>0</v>
      </c>
      <c r="Q734" s="146"/>
      <c r="R734" s="146"/>
      <c r="S734" s="146"/>
      <c r="T734" s="146"/>
      <c r="U734" s="146"/>
      <c r="V734" s="146"/>
      <c r="W734" s="146"/>
      <c r="X734" s="146"/>
      <c r="Y734" s="273">
        <f t="shared" si="36"/>
        <v>0</v>
      </c>
      <c r="Z734" s="146"/>
      <c r="AA734" s="146"/>
      <c r="AB734" s="146"/>
      <c r="AC734" s="146"/>
      <c r="AD734" s="146"/>
      <c r="AE734" s="146"/>
      <c r="AF734" s="146"/>
      <c r="AG734" s="146"/>
      <c r="AH734" s="273">
        <f t="shared" si="34"/>
        <v>0</v>
      </c>
      <c r="AI734" s="146"/>
      <c r="AJ734" s="146"/>
      <c r="AK734" s="146"/>
      <c r="AL734" s="146"/>
      <c r="AM734" s="146"/>
      <c r="AN734" s="146"/>
      <c r="AO734" s="146"/>
      <c r="AP734" s="146"/>
      <c r="AQ734" s="146"/>
      <c r="AR734" s="146"/>
      <c r="AS734" s="146"/>
    </row>
    <row r="735" spans="1:45" x14ac:dyDescent="0.25">
      <c r="A735" s="146"/>
      <c r="B735" s="146"/>
      <c r="C735" s="146"/>
      <c r="D735" s="146"/>
      <c r="E735" s="146"/>
      <c r="F735" s="146"/>
      <c r="G735" s="146"/>
      <c r="H735" s="146"/>
      <c r="I735" s="146"/>
      <c r="J735" s="146"/>
      <c r="K735" s="146"/>
      <c r="L735" s="146"/>
      <c r="M735" s="146"/>
      <c r="N735" s="146"/>
      <c r="O735" s="146"/>
      <c r="P735" s="288">
        <f t="shared" si="35"/>
        <v>0</v>
      </c>
      <c r="Q735" s="146"/>
      <c r="R735" s="146"/>
      <c r="S735" s="146"/>
      <c r="T735" s="146"/>
      <c r="U735" s="146"/>
      <c r="V735" s="146"/>
      <c r="W735" s="146"/>
      <c r="X735" s="146"/>
      <c r="Y735" s="273">
        <f t="shared" si="36"/>
        <v>0</v>
      </c>
      <c r="Z735" s="146"/>
      <c r="AA735" s="146"/>
      <c r="AB735" s="146"/>
      <c r="AC735" s="146"/>
      <c r="AD735" s="146"/>
      <c r="AE735" s="146"/>
      <c r="AF735" s="146"/>
      <c r="AG735" s="146"/>
      <c r="AH735" s="273">
        <f t="shared" si="34"/>
        <v>0</v>
      </c>
      <c r="AI735" s="146"/>
      <c r="AJ735" s="146"/>
      <c r="AK735" s="146"/>
      <c r="AL735" s="146"/>
      <c r="AM735" s="146"/>
      <c r="AN735" s="146"/>
      <c r="AO735" s="146"/>
      <c r="AP735" s="146"/>
      <c r="AQ735" s="146"/>
      <c r="AR735" s="146"/>
      <c r="AS735" s="146"/>
    </row>
    <row r="736" spans="1:45" x14ac:dyDescent="0.25">
      <c r="A736" s="146"/>
      <c r="B736" s="146"/>
      <c r="C736" s="146"/>
      <c r="D736" s="146"/>
      <c r="E736" s="146"/>
      <c r="F736" s="146"/>
      <c r="G736" s="146"/>
      <c r="H736" s="146"/>
      <c r="I736" s="146"/>
      <c r="J736" s="146"/>
      <c r="K736" s="146"/>
      <c r="L736" s="146"/>
      <c r="M736" s="146"/>
      <c r="N736" s="146"/>
      <c r="O736" s="146"/>
      <c r="P736" s="288">
        <f t="shared" si="35"/>
        <v>0</v>
      </c>
      <c r="Q736" s="146"/>
      <c r="R736" s="146"/>
      <c r="S736" s="146"/>
      <c r="T736" s="146"/>
      <c r="U736" s="146"/>
      <c r="V736" s="146"/>
      <c r="W736" s="146"/>
      <c r="X736" s="146"/>
      <c r="Y736" s="273">
        <f t="shared" si="36"/>
        <v>0</v>
      </c>
      <c r="Z736" s="146"/>
      <c r="AA736" s="146"/>
      <c r="AB736" s="146"/>
      <c r="AC736" s="146"/>
      <c r="AD736" s="146"/>
      <c r="AE736" s="146"/>
      <c r="AF736" s="146"/>
      <c r="AG736" s="146"/>
      <c r="AH736" s="273">
        <f t="shared" si="34"/>
        <v>0</v>
      </c>
      <c r="AI736" s="146"/>
      <c r="AJ736" s="146"/>
      <c r="AK736" s="146"/>
      <c r="AL736" s="146"/>
      <c r="AM736" s="146"/>
      <c r="AN736" s="146"/>
      <c r="AO736" s="146"/>
      <c r="AP736" s="146"/>
      <c r="AQ736" s="146"/>
      <c r="AR736" s="146"/>
      <c r="AS736" s="146"/>
    </row>
    <row r="737" spans="1:45" x14ac:dyDescent="0.25">
      <c r="A737" s="146"/>
      <c r="B737" s="146"/>
      <c r="C737" s="146"/>
      <c r="D737" s="146"/>
      <c r="E737" s="146"/>
      <c r="F737" s="146"/>
      <c r="G737" s="146"/>
      <c r="H737" s="146"/>
      <c r="I737" s="146"/>
      <c r="J737" s="146"/>
      <c r="K737" s="146"/>
      <c r="L737" s="146"/>
      <c r="M737" s="146"/>
      <c r="N737" s="146"/>
      <c r="O737" s="146"/>
      <c r="P737" s="288">
        <f t="shared" si="35"/>
        <v>0</v>
      </c>
      <c r="Q737" s="146"/>
      <c r="R737" s="146"/>
      <c r="S737" s="146"/>
      <c r="T737" s="146"/>
      <c r="U737" s="146"/>
      <c r="V737" s="146"/>
      <c r="W737" s="146"/>
      <c r="X737" s="146"/>
      <c r="Y737" s="273">
        <f t="shared" si="36"/>
        <v>0</v>
      </c>
      <c r="Z737" s="146"/>
      <c r="AA737" s="146"/>
      <c r="AB737" s="146"/>
      <c r="AC737" s="146"/>
      <c r="AD737" s="146"/>
      <c r="AE737" s="146"/>
      <c r="AF737" s="146"/>
      <c r="AG737" s="146"/>
      <c r="AH737" s="273">
        <f t="shared" ref="AH737:AH800" si="37">SUM(Z737:AF737)</f>
        <v>0</v>
      </c>
      <c r="AI737" s="146"/>
      <c r="AJ737" s="146"/>
      <c r="AK737" s="146"/>
      <c r="AL737" s="146"/>
      <c r="AM737" s="146"/>
      <c r="AN737" s="146"/>
      <c r="AO737" s="146"/>
      <c r="AP737" s="146"/>
      <c r="AQ737" s="146"/>
      <c r="AR737" s="146"/>
      <c r="AS737" s="146"/>
    </row>
    <row r="738" spans="1:45" x14ac:dyDescent="0.25">
      <c r="A738" s="146"/>
      <c r="B738" s="146"/>
      <c r="C738" s="146"/>
      <c r="D738" s="146"/>
      <c r="E738" s="146"/>
      <c r="F738" s="146"/>
      <c r="G738" s="146"/>
      <c r="H738" s="146"/>
      <c r="I738" s="146"/>
      <c r="J738" s="146"/>
      <c r="K738" s="146"/>
      <c r="L738" s="146"/>
      <c r="M738" s="146"/>
      <c r="N738" s="146"/>
      <c r="O738" s="146"/>
      <c r="P738" s="288">
        <f t="shared" si="35"/>
        <v>0</v>
      </c>
      <c r="Q738" s="146"/>
      <c r="R738" s="146"/>
      <c r="S738" s="146"/>
      <c r="T738" s="146"/>
      <c r="U738" s="146"/>
      <c r="V738" s="146"/>
      <c r="W738" s="146"/>
      <c r="X738" s="146"/>
      <c r="Y738" s="273">
        <f t="shared" si="36"/>
        <v>0</v>
      </c>
      <c r="Z738" s="146"/>
      <c r="AA738" s="146"/>
      <c r="AB738" s="146"/>
      <c r="AC738" s="146"/>
      <c r="AD738" s="146"/>
      <c r="AE738" s="146"/>
      <c r="AF738" s="146"/>
      <c r="AG738" s="146"/>
      <c r="AH738" s="273">
        <f t="shared" si="37"/>
        <v>0</v>
      </c>
      <c r="AI738" s="146"/>
      <c r="AJ738" s="146"/>
      <c r="AK738" s="146"/>
      <c r="AL738" s="146"/>
      <c r="AM738" s="146"/>
      <c r="AN738" s="146"/>
      <c r="AO738" s="146"/>
      <c r="AP738" s="146"/>
      <c r="AQ738" s="146"/>
      <c r="AR738" s="146"/>
      <c r="AS738" s="146"/>
    </row>
    <row r="739" spans="1:45" x14ac:dyDescent="0.25">
      <c r="A739" s="146"/>
      <c r="B739" s="146"/>
      <c r="C739" s="146"/>
      <c r="D739" s="146"/>
      <c r="E739" s="146"/>
      <c r="F739" s="146"/>
      <c r="G739" s="146"/>
      <c r="H739" s="146"/>
      <c r="I739" s="146"/>
      <c r="J739" s="146"/>
      <c r="K739" s="146"/>
      <c r="L739" s="146"/>
      <c r="M739" s="146"/>
      <c r="N739" s="146"/>
      <c r="O739" s="146"/>
      <c r="P739" s="288">
        <f t="shared" si="35"/>
        <v>0</v>
      </c>
      <c r="Q739" s="146"/>
      <c r="R739" s="146"/>
      <c r="S739" s="146"/>
      <c r="T739" s="146"/>
      <c r="U739" s="146"/>
      <c r="V739" s="146"/>
      <c r="W739" s="146"/>
      <c r="X739" s="146"/>
      <c r="Y739" s="273">
        <f t="shared" si="36"/>
        <v>0</v>
      </c>
      <c r="Z739" s="146"/>
      <c r="AA739" s="146"/>
      <c r="AB739" s="146"/>
      <c r="AC739" s="146"/>
      <c r="AD739" s="146"/>
      <c r="AE739" s="146"/>
      <c r="AF739" s="146"/>
      <c r="AG739" s="146"/>
      <c r="AH739" s="273">
        <f t="shared" si="37"/>
        <v>0</v>
      </c>
      <c r="AI739" s="146"/>
      <c r="AJ739" s="146"/>
      <c r="AK739" s="146"/>
      <c r="AL739" s="146"/>
      <c r="AM739" s="146"/>
      <c r="AN739" s="146"/>
      <c r="AO739" s="146"/>
      <c r="AP739" s="146"/>
      <c r="AQ739" s="146"/>
      <c r="AR739" s="146"/>
      <c r="AS739" s="146"/>
    </row>
    <row r="740" spans="1:45" x14ac:dyDescent="0.25">
      <c r="A740" s="146"/>
      <c r="B740" s="146"/>
      <c r="C740" s="146"/>
      <c r="D740" s="146"/>
      <c r="E740" s="146"/>
      <c r="F740" s="146"/>
      <c r="G740" s="146"/>
      <c r="H740" s="146"/>
      <c r="I740" s="146"/>
      <c r="J740" s="146"/>
      <c r="K740" s="146"/>
      <c r="L740" s="146"/>
      <c r="M740" s="146"/>
      <c r="N740" s="146"/>
      <c r="O740" s="146"/>
      <c r="P740" s="288">
        <f t="shared" si="35"/>
        <v>0</v>
      </c>
      <c r="Q740" s="146"/>
      <c r="R740" s="146"/>
      <c r="S740" s="146"/>
      <c r="T740" s="146"/>
      <c r="U740" s="146"/>
      <c r="V740" s="146"/>
      <c r="W740" s="146"/>
      <c r="X740" s="146"/>
      <c r="Y740" s="273">
        <f t="shared" si="36"/>
        <v>0</v>
      </c>
      <c r="Z740" s="146"/>
      <c r="AA740" s="146"/>
      <c r="AB740" s="146"/>
      <c r="AC740" s="146"/>
      <c r="AD740" s="146"/>
      <c r="AE740" s="146"/>
      <c r="AF740" s="146"/>
      <c r="AG740" s="146"/>
      <c r="AH740" s="273">
        <f t="shared" si="37"/>
        <v>0</v>
      </c>
      <c r="AI740" s="146"/>
      <c r="AJ740" s="146"/>
      <c r="AK740" s="146"/>
      <c r="AL740" s="146"/>
      <c r="AM740" s="146"/>
      <c r="AN740" s="146"/>
      <c r="AO740" s="146"/>
      <c r="AP740" s="146"/>
      <c r="AQ740" s="146"/>
      <c r="AR740" s="146"/>
      <c r="AS740" s="146"/>
    </row>
    <row r="741" spans="1:45" x14ac:dyDescent="0.25">
      <c r="A741" s="146"/>
      <c r="B741" s="146"/>
      <c r="C741" s="146"/>
      <c r="D741" s="146"/>
      <c r="E741" s="146"/>
      <c r="F741" s="146"/>
      <c r="G741" s="146"/>
      <c r="H741" s="146"/>
      <c r="I741" s="146"/>
      <c r="J741" s="146"/>
      <c r="K741" s="146"/>
      <c r="L741" s="146"/>
      <c r="M741" s="146"/>
      <c r="N741" s="146"/>
      <c r="O741" s="146"/>
      <c r="P741" s="288">
        <f t="shared" si="35"/>
        <v>0</v>
      </c>
      <c r="Q741" s="146"/>
      <c r="R741" s="146"/>
      <c r="S741" s="146"/>
      <c r="T741" s="146"/>
      <c r="U741" s="146"/>
      <c r="V741" s="146"/>
      <c r="W741" s="146"/>
      <c r="X741" s="146"/>
      <c r="Y741" s="273">
        <f t="shared" si="36"/>
        <v>0</v>
      </c>
      <c r="Z741" s="146"/>
      <c r="AA741" s="146"/>
      <c r="AB741" s="146"/>
      <c r="AC741" s="146"/>
      <c r="AD741" s="146"/>
      <c r="AE741" s="146"/>
      <c r="AF741" s="146"/>
      <c r="AG741" s="146"/>
      <c r="AH741" s="273">
        <f t="shared" si="37"/>
        <v>0</v>
      </c>
      <c r="AI741" s="146"/>
      <c r="AJ741" s="146"/>
      <c r="AK741" s="146"/>
      <c r="AL741" s="146"/>
      <c r="AM741" s="146"/>
      <c r="AN741" s="146"/>
      <c r="AO741" s="146"/>
      <c r="AP741" s="146"/>
      <c r="AQ741" s="146"/>
      <c r="AR741" s="146"/>
      <c r="AS741" s="146"/>
    </row>
    <row r="742" spans="1:45" x14ac:dyDescent="0.25">
      <c r="A742" s="146"/>
      <c r="B742" s="146"/>
      <c r="C742" s="146"/>
      <c r="D742" s="146"/>
      <c r="E742" s="146"/>
      <c r="F742" s="146"/>
      <c r="G742" s="146"/>
      <c r="H742" s="146"/>
      <c r="I742" s="146"/>
      <c r="J742" s="146"/>
      <c r="K742" s="146"/>
      <c r="L742" s="146"/>
      <c r="M742" s="146"/>
      <c r="N742" s="146"/>
      <c r="O742" s="146"/>
      <c r="P742" s="288">
        <f t="shared" si="35"/>
        <v>0</v>
      </c>
      <c r="Q742" s="146"/>
      <c r="R742" s="146"/>
      <c r="S742" s="146"/>
      <c r="T742" s="146"/>
      <c r="U742" s="146"/>
      <c r="V742" s="146"/>
      <c r="W742" s="146"/>
      <c r="X742" s="146"/>
      <c r="Y742" s="273">
        <f t="shared" si="36"/>
        <v>0</v>
      </c>
      <c r="Z742" s="146"/>
      <c r="AA742" s="146"/>
      <c r="AB742" s="146"/>
      <c r="AC742" s="146"/>
      <c r="AD742" s="146"/>
      <c r="AE742" s="146"/>
      <c r="AF742" s="146"/>
      <c r="AG742" s="146"/>
      <c r="AH742" s="273">
        <f t="shared" si="37"/>
        <v>0</v>
      </c>
      <c r="AI742" s="146"/>
      <c r="AJ742" s="146"/>
      <c r="AK742" s="146"/>
      <c r="AL742" s="146"/>
      <c r="AM742" s="146"/>
      <c r="AN742" s="146"/>
      <c r="AO742" s="146"/>
      <c r="AP742" s="146"/>
      <c r="AQ742" s="146"/>
      <c r="AR742" s="146"/>
      <c r="AS742" s="146"/>
    </row>
    <row r="743" spans="1:45" x14ac:dyDescent="0.25">
      <c r="A743" s="146"/>
      <c r="B743" s="146"/>
      <c r="C743" s="146"/>
      <c r="D743" s="146"/>
      <c r="E743" s="146"/>
      <c r="F743" s="146"/>
      <c r="G743" s="146"/>
      <c r="H743" s="146"/>
      <c r="I743" s="146"/>
      <c r="J743" s="146"/>
      <c r="K743" s="146"/>
      <c r="L743" s="146"/>
      <c r="M743" s="146"/>
      <c r="N743" s="146"/>
      <c r="O743" s="146"/>
      <c r="P743" s="288">
        <f t="shared" si="35"/>
        <v>0</v>
      </c>
      <c r="Q743" s="146"/>
      <c r="R743" s="146"/>
      <c r="S743" s="146"/>
      <c r="T743" s="146"/>
      <c r="U743" s="146"/>
      <c r="V743" s="146"/>
      <c r="W743" s="146"/>
      <c r="X743" s="146"/>
      <c r="Y743" s="273">
        <f t="shared" si="36"/>
        <v>0</v>
      </c>
      <c r="Z743" s="146"/>
      <c r="AA743" s="146"/>
      <c r="AB743" s="146"/>
      <c r="AC743" s="146"/>
      <c r="AD743" s="146"/>
      <c r="AE743" s="146"/>
      <c r="AF743" s="146"/>
      <c r="AG743" s="146"/>
      <c r="AH743" s="273">
        <f t="shared" si="37"/>
        <v>0</v>
      </c>
      <c r="AI743" s="146"/>
      <c r="AJ743" s="146"/>
      <c r="AK743" s="146"/>
      <c r="AL743" s="146"/>
      <c r="AM743" s="146"/>
      <c r="AN743" s="146"/>
      <c r="AO743" s="146"/>
      <c r="AP743" s="146"/>
      <c r="AQ743" s="146"/>
      <c r="AR743" s="146"/>
      <c r="AS743" s="146"/>
    </row>
    <row r="744" spans="1:45" x14ac:dyDescent="0.25">
      <c r="A744" s="146"/>
      <c r="B744" s="146"/>
      <c r="C744" s="146"/>
      <c r="D744" s="146"/>
      <c r="E744" s="146"/>
      <c r="F744" s="146"/>
      <c r="G744" s="146"/>
      <c r="H744" s="146"/>
      <c r="I744" s="146"/>
      <c r="J744" s="146"/>
      <c r="K744" s="146"/>
      <c r="L744" s="146"/>
      <c r="M744" s="146"/>
      <c r="N744" s="146"/>
      <c r="O744" s="146"/>
      <c r="P744" s="288">
        <f t="shared" si="35"/>
        <v>0</v>
      </c>
      <c r="Q744" s="146"/>
      <c r="R744" s="146"/>
      <c r="S744" s="146"/>
      <c r="T744" s="146"/>
      <c r="U744" s="146"/>
      <c r="V744" s="146"/>
      <c r="W744" s="146"/>
      <c r="X744" s="146"/>
      <c r="Y744" s="273">
        <f t="shared" si="36"/>
        <v>0</v>
      </c>
      <c r="Z744" s="146"/>
      <c r="AA744" s="146"/>
      <c r="AB744" s="146"/>
      <c r="AC744" s="146"/>
      <c r="AD744" s="146"/>
      <c r="AE744" s="146"/>
      <c r="AF744" s="146"/>
      <c r="AG744" s="146"/>
      <c r="AH744" s="273">
        <f t="shared" si="37"/>
        <v>0</v>
      </c>
      <c r="AI744" s="146"/>
      <c r="AJ744" s="146"/>
      <c r="AK744" s="146"/>
      <c r="AL744" s="146"/>
      <c r="AM744" s="146"/>
      <c r="AN744" s="146"/>
      <c r="AO744" s="146"/>
      <c r="AP744" s="146"/>
      <c r="AQ744" s="146"/>
      <c r="AR744" s="146"/>
      <c r="AS744" s="146"/>
    </row>
    <row r="745" spans="1:45" x14ac:dyDescent="0.25">
      <c r="A745" s="146"/>
      <c r="B745" s="146"/>
      <c r="C745" s="146"/>
      <c r="D745" s="146"/>
      <c r="E745" s="146"/>
      <c r="F745" s="146"/>
      <c r="G745" s="146"/>
      <c r="H745" s="146"/>
      <c r="I745" s="146"/>
      <c r="J745" s="146"/>
      <c r="K745" s="146"/>
      <c r="L745" s="146"/>
      <c r="M745" s="146"/>
      <c r="N745" s="146"/>
      <c r="O745" s="146"/>
      <c r="P745" s="288">
        <f t="shared" si="35"/>
        <v>0</v>
      </c>
      <c r="Q745" s="146"/>
      <c r="R745" s="146"/>
      <c r="S745" s="146"/>
      <c r="T745" s="146"/>
      <c r="U745" s="146"/>
      <c r="V745" s="146"/>
      <c r="W745" s="146"/>
      <c r="X745" s="146"/>
      <c r="Y745" s="273">
        <f t="shared" si="36"/>
        <v>0</v>
      </c>
      <c r="Z745" s="146"/>
      <c r="AA745" s="146"/>
      <c r="AB745" s="146"/>
      <c r="AC745" s="146"/>
      <c r="AD745" s="146"/>
      <c r="AE745" s="146"/>
      <c r="AF745" s="146"/>
      <c r="AG745" s="146"/>
      <c r="AH745" s="273">
        <f t="shared" si="37"/>
        <v>0</v>
      </c>
      <c r="AI745" s="146"/>
      <c r="AJ745" s="146"/>
      <c r="AK745" s="146"/>
      <c r="AL745" s="146"/>
      <c r="AM745" s="146"/>
      <c r="AN745" s="146"/>
      <c r="AO745" s="146"/>
      <c r="AP745" s="146"/>
      <c r="AQ745" s="146"/>
      <c r="AR745" s="146"/>
      <c r="AS745" s="146"/>
    </row>
    <row r="746" spans="1:45" x14ac:dyDescent="0.25">
      <c r="A746" s="146"/>
      <c r="B746" s="146"/>
      <c r="C746" s="146"/>
      <c r="D746" s="146"/>
      <c r="E746" s="146"/>
      <c r="F746" s="146"/>
      <c r="G746" s="146"/>
      <c r="H746" s="146"/>
      <c r="I746" s="146"/>
      <c r="J746" s="146"/>
      <c r="K746" s="146"/>
      <c r="L746" s="146"/>
      <c r="M746" s="146"/>
      <c r="N746" s="146"/>
      <c r="O746" s="146"/>
      <c r="P746" s="288">
        <f t="shared" si="35"/>
        <v>0</v>
      </c>
      <c r="Q746" s="146"/>
      <c r="R746" s="146"/>
      <c r="S746" s="146"/>
      <c r="T746" s="146"/>
      <c r="U746" s="146"/>
      <c r="V746" s="146"/>
      <c r="W746" s="146"/>
      <c r="X746" s="146"/>
      <c r="Y746" s="273">
        <f t="shared" si="36"/>
        <v>0</v>
      </c>
      <c r="Z746" s="146"/>
      <c r="AA746" s="146"/>
      <c r="AB746" s="146"/>
      <c r="AC746" s="146"/>
      <c r="AD746" s="146"/>
      <c r="AE746" s="146"/>
      <c r="AF746" s="146"/>
      <c r="AG746" s="146"/>
      <c r="AH746" s="273">
        <f t="shared" si="37"/>
        <v>0</v>
      </c>
      <c r="AI746" s="146"/>
      <c r="AJ746" s="146"/>
      <c r="AK746" s="146"/>
      <c r="AL746" s="146"/>
      <c r="AM746" s="146"/>
      <c r="AN746" s="146"/>
      <c r="AO746" s="146"/>
      <c r="AP746" s="146"/>
      <c r="AQ746" s="146"/>
      <c r="AR746" s="146"/>
      <c r="AS746" s="146"/>
    </row>
    <row r="747" spans="1:45" x14ac:dyDescent="0.25">
      <c r="A747" s="146"/>
      <c r="B747" s="146"/>
      <c r="C747" s="146"/>
      <c r="D747" s="146"/>
      <c r="E747" s="146"/>
      <c r="F747" s="146"/>
      <c r="G747" s="146"/>
      <c r="H747" s="146"/>
      <c r="I747" s="146"/>
      <c r="J747" s="146"/>
      <c r="K747" s="146"/>
      <c r="L747" s="146"/>
      <c r="M747" s="146"/>
      <c r="N747" s="146"/>
      <c r="O747" s="146"/>
      <c r="P747" s="288">
        <f t="shared" si="35"/>
        <v>0</v>
      </c>
      <c r="Q747" s="146"/>
      <c r="R747" s="146"/>
      <c r="S747" s="146"/>
      <c r="T747" s="146"/>
      <c r="U747" s="146"/>
      <c r="V747" s="146"/>
      <c r="W747" s="146"/>
      <c r="X747" s="146"/>
      <c r="Y747" s="273">
        <f t="shared" si="36"/>
        <v>0</v>
      </c>
      <c r="Z747" s="146"/>
      <c r="AA747" s="146"/>
      <c r="AB747" s="146"/>
      <c r="AC747" s="146"/>
      <c r="AD747" s="146"/>
      <c r="AE747" s="146"/>
      <c r="AF747" s="146"/>
      <c r="AG747" s="146"/>
      <c r="AH747" s="273">
        <f t="shared" si="37"/>
        <v>0</v>
      </c>
      <c r="AI747" s="146"/>
      <c r="AJ747" s="146"/>
      <c r="AK747" s="146"/>
      <c r="AL747" s="146"/>
      <c r="AM747" s="146"/>
      <c r="AN747" s="146"/>
      <c r="AO747" s="146"/>
      <c r="AP747" s="146"/>
      <c r="AQ747" s="146"/>
      <c r="AR747" s="146"/>
      <c r="AS747" s="146"/>
    </row>
    <row r="748" spans="1:45" x14ac:dyDescent="0.25">
      <c r="A748" s="146"/>
      <c r="B748" s="146"/>
      <c r="C748" s="146"/>
      <c r="D748" s="146"/>
      <c r="E748" s="146"/>
      <c r="F748" s="146"/>
      <c r="G748" s="146"/>
      <c r="H748" s="146"/>
      <c r="I748" s="146"/>
      <c r="J748" s="146"/>
      <c r="K748" s="146"/>
      <c r="L748" s="146"/>
      <c r="M748" s="146"/>
      <c r="N748" s="146"/>
      <c r="O748" s="146"/>
      <c r="P748" s="288">
        <f t="shared" si="35"/>
        <v>0</v>
      </c>
      <c r="Q748" s="146"/>
      <c r="R748" s="146"/>
      <c r="S748" s="146"/>
      <c r="T748" s="146"/>
      <c r="U748" s="146"/>
      <c r="V748" s="146"/>
      <c r="W748" s="146"/>
      <c r="X748" s="146"/>
      <c r="Y748" s="273">
        <f t="shared" si="36"/>
        <v>0</v>
      </c>
      <c r="Z748" s="146"/>
      <c r="AA748" s="146"/>
      <c r="AB748" s="146"/>
      <c r="AC748" s="146"/>
      <c r="AD748" s="146"/>
      <c r="AE748" s="146"/>
      <c r="AF748" s="146"/>
      <c r="AG748" s="146"/>
      <c r="AH748" s="273">
        <f t="shared" si="37"/>
        <v>0</v>
      </c>
      <c r="AI748" s="146"/>
      <c r="AJ748" s="146"/>
      <c r="AK748" s="146"/>
      <c r="AL748" s="146"/>
      <c r="AM748" s="146"/>
      <c r="AN748" s="146"/>
      <c r="AO748" s="146"/>
      <c r="AP748" s="146"/>
      <c r="AQ748" s="146"/>
      <c r="AR748" s="146"/>
      <c r="AS748" s="146"/>
    </row>
    <row r="749" spans="1:45" x14ac:dyDescent="0.25">
      <c r="A749" s="146"/>
      <c r="B749" s="146"/>
      <c r="C749" s="146"/>
      <c r="D749" s="146"/>
      <c r="E749" s="146"/>
      <c r="F749" s="146"/>
      <c r="G749" s="146"/>
      <c r="H749" s="146"/>
      <c r="I749" s="146"/>
      <c r="J749" s="146"/>
      <c r="K749" s="146"/>
      <c r="L749" s="146"/>
      <c r="M749" s="146"/>
      <c r="N749" s="146"/>
      <c r="O749" s="146"/>
      <c r="P749" s="288">
        <f t="shared" si="35"/>
        <v>0</v>
      </c>
      <c r="Q749" s="146"/>
      <c r="R749" s="146"/>
      <c r="S749" s="146"/>
      <c r="T749" s="146"/>
      <c r="U749" s="146"/>
      <c r="V749" s="146"/>
      <c r="W749" s="146"/>
      <c r="X749" s="146"/>
      <c r="Y749" s="273">
        <f t="shared" si="36"/>
        <v>0</v>
      </c>
      <c r="Z749" s="146"/>
      <c r="AA749" s="146"/>
      <c r="AB749" s="146"/>
      <c r="AC749" s="146"/>
      <c r="AD749" s="146"/>
      <c r="AE749" s="146"/>
      <c r="AF749" s="146"/>
      <c r="AG749" s="146"/>
      <c r="AH749" s="273">
        <f t="shared" si="37"/>
        <v>0</v>
      </c>
      <c r="AI749" s="146"/>
      <c r="AJ749" s="146"/>
      <c r="AK749" s="146"/>
      <c r="AL749" s="146"/>
      <c r="AM749" s="146"/>
      <c r="AN749" s="146"/>
      <c r="AO749" s="146"/>
      <c r="AP749" s="146"/>
      <c r="AQ749" s="146"/>
      <c r="AR749" s="146"/>
      <c r="AS749" s="146"/>
    </row>
    <row r="750" spans="1:45" x14ac:dyDescent="0.25">
      <c r="A750" s="146"/>
      <c r="B750" s="146"/>
      <c r="C750" s="146"/>
      <c r="D750" s="146"/>
      <c r="E750" s="146"/>
      <c r="F750" s="146"/>
      <c r="G750" s="146"/>
      <c r="H750" s="146"/>
      <c r="I750" s="146"/>
      <c r="J750" s="146"/>
      <c r="K750" s="146"/>
      <c r="L750" s="146"/>
      <c r="M750" s="146"/>
      <c r="N750" s="146"/>
      <c r="O750" s="146"/>
      <c r="P750" s="288">
        <f t="shared" si="35"/>
        <v>0</v>
      </c>
      <c r="Q750" s="146"/>
      <c r="R750" s="146"/>
      <c r="S750" s="146"/>
      <c r="T750" s="146"/>
      <c r="U750" s="146"/>
      <c r="V750" s="146"/>
      <c r="W750" s="146"/>
      <c r="X750" s="146"/>
      <c r="Y750" s="273">
        <f t="shared" si="36"/>
        <v>0</v>
      </c>
      <c r="Z750" s="146"/>
      <c r="AA750" s="146"/>
      <c r="AB750" s="146"/>
      <c r="AC750" s="146"/>
      <c r="AD750" s="146"/>
      <c r="AE750" s="146"/>
      <c r="AF750" s="146"/>
      <c r="AG750" s="146"/>
      <c r="AH750" s="273">
        <f t="shared" si="37"/>
        <v>0</v>
      </c>
      <c r="AI750" s="146"/>
      <c r="AJ750" s="146"/>
      <c r="AK750" s="146"/>
      <c r="AL750" s="146"/>
      <c r="AM750" s="146"/>
      <c r="AN750" s="146"/>
      <c r="AO750" s="146"/>
      <c r="AP750" s="146"/>
      <c r="AQ750" s="146"/>
      <c r="AR750" s="146"/>
      <c r="AS750" s="146"/>
    </row>
    <row r="751" spans="1:45" x14ac:dyDescent="0.25">
      <c r="A751" s="146"/>
      <c r="B751" s="146"/>
      <c r="C751" s="146"/>
      <c r="D751" s="146"/>
      <c r="E751" s="146"/>
      <c r="F751" s="146"/>
      <c r="G751" s="146"/>
      <c r="H751" s="146"/>
      <c r="I751" s="146"/>
      <c r="J751" s="146"/>
      <c r="K751" s="146"/>
      <c r="L751" s="146"/>
      <c r="M751" s="146"/>
      <c r="N751" s="146"/>
      <c r="O751" s="146"/>
      <c r="P751" s="288">
        <f t="shared" si="35"/>
        <v>0</v>
      </c>
      <c r="Q751" s="146"/>
      <c r="R751" s="146"/>
      <c r="S751" s="146"/>
      <c r="T751" s="146"/>
      <c r="U751" s="146"/>
      <c r="V751" s="146"/>
      <c r="W751" s="146"/>
      <c r="X751" s="146"/>
      <c r="Y751" s="273">
        <f t="shared" si="36"/>
        <v>0</v>
      </c>
      <c r="Z751" s="146"/>
      <c r="AA751" s="146"/>
      <c r="AB751" s="146"/>
      <c r="AC751" s="146"/>
      <c r="AD751" s="146"/>
      <c r="AE751" s="146"/>
      <c r="AF751" s="146"/>
      <c r="AG751" s="146"/>
      <c r="AH751" s="273">
        <f t="shared" si="37"/>
        <v>0</v>
      </c>
      <c r="AI751" s="146"/>
      <c r="AJ751" s="146"/>
      <c r="AK751" s="146"/>
      <c r="AL751" s="146"/>
      <c r="AM751" s="146"/>
      <c r="AN751" s="146"/>
      <c r="AO751" s="146"/>
      <c r="AP751" s="146"/>
      <c r="AQ751" s="146"/>
      <c r="AR751" s="146"/>
      <c r="AS751" s="146"/>
    </row>
    <row r="752" spans="1:45" x14ac:dyDescent="0.25">
      <c r="A752" s="146"/>
      <c r="B752" s="146"/>
      <c r="C752" s="146"/>
      <c r="D752" s="146"/>
      <c r="E752" s="146"/>
      <c r="F752" s="146"/>
      <c r="G752" s="146"/>
      <c r="H752" s="146"/>
      <c r="I752" s="146"/>
      <c r="J752" s="146"/>
      <c r="K752" s="146"/>
      <c r="L752" s="146"/>
      <c r="M752" s="146"/>
      <c r="N752" s="146"/>
      <c r="O752" s="146"/>
      <c r="P752" s="288">
        <f t="shared" si="35"/>
        <v>0</v>
      </c>
      <c r="Q752" s="146"/>
      <c r="R752" s="146"/>
      <c r="S752" s="146"/>
      <c r="T752" s="146"/>
      <c r="U752" s="146"/>
      <c r="V752" s="146"/>
      <c r="W752" s="146"/>
      <c r="X752" s="146"/>
      <c r="Y752" s="273">
        <f t="shared" si="36"/>
        <v>0</v>
      </c>
      <c r="Z752" s="146"/>
      <c r="AA752" s="146"/>
      <c r="AB752" s="146"/>
      <c r="AC752" s="146"/>
      <c r="AD752" s="146"/>
      <c r="AE752" s="146"/>
      <c r="AF752" s="146"/>
      <c r="AG752" s="146"/>
      <c r="AH752" s="273">
        <f t="shared" si="37"/>
        <v>0</v>
      </c>
      <c r="AI752" s="146"/>
      <c r="AJ752" s="146"/>
      <c r="AK752" s="146"/>
      <c r="AL752" s="146"/>
      <c r="AM752" s="146"/>
      <c r="AN752" s="146"/>
      <c r="AO752" s="146"/>
      <c r="AP752" s="146"/>
      <c r="AQ752" s="146"/>
      <c r="AR752" s="146"/>
      <c r="AS752" s="146"/>
    </row>
    <row r="753" spans="1:45" x14ac:dyDescent="0.25">
      <c r="A753" s="146"/>
      <c r="B753" s="146"/>
      <c r="C753" s="146"/>
      <c r="D753" s="146"/>
      <c r="E753" s="146"/>
      <c r="F753" s="146"/>
      <c r="G753" s="146"/>
      <c r="H753" s="146"/>
      <c r="I753" s="146"/>
      <c r="J753" s="146"/>
      <c r="K753" s="146"/>
      <c r="L753" s="146"/>
      <c r="M753" s="146"/>
      <c r="N753" s="146"/>
      <c r="O753" s="146"/>
      <c r="P753" s="288">
        <f t="shared" si="35"/>
        <v>0</v>
      </c>
      <c r="Q753" s="146"/>
      <c r="R753" s="146"/>
      <c r="S753" s="146"/>
      <c r="T753" s="146"/>
      <c r="U753" s="146"/>
      <c r="V753" s="146"/>
      <c r="W753" s="146"/>
      <c r="X753" s="146"/>
      <c r="Y753" s="273">
        <f t="shared" si="36"/>
        <v>0</v>
      </c>
      <c r="Z753" s="146"/>
      <c r="AA753" s="146"/>
      <c r="AB753" s="146"/>
      <c r="AC753" s="146"/>
      <c r="AD753" s="146"/>
      <c r="AE753" s="146"/>
      <c r="AF753" s="146"/>
      <c r="AG753" s="146"/>
      <c r="AH753" s="273">
        <f t="shared" si="37"/>
        <v>0</v>
      </c>
      <c r="AI753" s="146"/>
      <c r="AJ753" s="146"/>
      <c r="AK753" s="146"/>
      <c r="AL753" s="146"/>
      <c r="AM753" s="146"/>
      <c r="AN753" s="146"/>
      <c r="AO753" s="146"/>
      <c r="AP753" s="146"/>
      <c r="AQ753" s="146"/>
      <c r="AR753" s="146"/>
      <c r="AS753" s="146"/>
    </row>
    <row r="754" spans="1:45" x14ac:dyDescent="0.25">
      <c r="A754" s="146"/>
      <c r="B754" s="146"/>
      <c r="C754" s="146"/>
      <c r="D754" s="146"/>
      <c r="E754" s="146"/>
      <c r="F754" s="146"/>
      <c r="G754" s="146"/>
      <c r="H754" s="146"/>
      <c r="I754" s="146"/>
      <c r="J754" s="146"/>
      <c r="K754" s="146"/>
      <c r="L754" s="146"/>
      <c r="M754" s="146"/>
      <c r="N754" s="146"/>
      <c r="O754" s="146"/>
      <c r="P754" s="288">
        <f t="shared" si="35"/>
        <v>0</v>
      </c>
      <c r="Q754" s="146"/>
      <c r="R754" s="146"/>
      <c r="S754" s="146"/>
      <c r="T754" s="146"/>
      <c r="U754" s="146"/>
      <c r="V754" s="146"/>
      <c r="W754" s="146"/>
      <c r="X754" s="146"/>
      <c r="Y754" s="273">
        <f t="shared" si="36"/>
        <v>0</v>
      </c>
      <c r="Z754" s="146"/>
      <c r="AA754" s="146"/>
      <c r="AB754" s="146"/>
      <c r="AC754" s="146"/>
      <c r="AD754" s="146"/>
      <c r="AE754" s="146"/>
      <c r="AF754" s="146"/>
      <c r="AG754" s="146"/>
      <c r="AH754" s="273">
        <f t="shared" si="37"/>
        <v>0</v>
      </c>
      <c r="AI754" s="146"/>
      <c r="AJ754" s="146"/>
      <c r="AK754" s="146"/>
      <c r="AL754" s="146"/>
      <c r="AM754" s="146"/>
      <c r="AN754" s="146"/>
      <c r="AO754" s="146"/>
      <c r="AP754" s="146"/>
      <c r="AQ754" s="146"/>
      <c r="AR754" s="146"/>
      <c r="AS754" s="146"/>
    </row>
    <row r="755" spans="1:45" x14ac:dyDescent="0.25">
      <c r="A755" s="146"/>
      <c r="B755" s="146"/>
      <c r="C755" s="146"/>
      <c r="D755" s="146"/>
      <c r="E755" s="146"/>
      <c r="F755" s="146"/>
      <c r="G755" s="146"/>
      <c r="H755" s="146"/>
      <c r="I755" s="146"/>
      <c r="J755" s="146"/>
      <c r="K755" s="146"/>
      <c r="L755" s="146"/>
      <c r="M755" s="146"/>
      <c r="N755" s="146"/>
      <c r="O755" s="146"/>
      <c r="P755" s="288">
        <f t="shared" si="35"/>
        <v>0</v>
      </c>
      <c r="Q755" s="146"/>
      <c r="R755" s="146"/>
      <c r="S755" s="146"/>
      <c r="T755" s="146"/>
      <c r="U755" s="146"/>
      <c r="V755" s="146"/>
      <c r="W755" s="146"/>
      <c r="X755" s="146"/>
      <c r="Y755" s="273">
        <f t="shared" si="36"/>
        <v>0</v>
      </c>
      <c r="Z755" s="146"/>
      <c r="AA755" s="146"/>
      <c r="AB755" s="146"/>
      <c r="AC755" s="146"/>
      <c r="AD755" s="146"/>
      <c r="AE755" s="146"/>
      <c r="AF755" s="146"/>
      <c r="AG755" s="146"/>
      <c r="AH755" s="273">
        <f t="shared" si="37"/>
        <v>0</v>
      </c>
      <c r="AI755" s="146"/>
      <c r="AJ755" s="146"/>
      <c r="AK755" s="146"/>
      <c r="AL755" s="146"/>
      <c r="AM755" s="146"/>
      <c r="AN755" s="146"/>
      <c r="AO755" s="146"/>
      <c r="AP755" s="146"/>
      <c r="AQ755" s="146"/>
      <c r="AR755" s="146"/>
      <c r="AS755" s="146"/>
    </row>
    <row r="756" spans="1:45" x14ac:dyDescent="0.25">
      <c r="A756" s="146"/>
      <c r="B756" s="146"/>
      <c r="C756" s="146"/>
      <c r="D756" s="146"/>
      <c r="E756" s="146"/>
      <c r="F756" s="146"/>
      <c r="G756" s="146"/>
      <c r="H756" s="146"/>
      <c r="I756" s="146"/>
      <c r="J756" s="146"/>
      <c r="K756" s="146"/>
      <c r="L756" s="146"/>
      <c r="M756" s="146"/>
      <c r="N756" s="146"/>
      <c r="O756" s="146"/>
      <c r="P756" s="288">
        <f t="shared" si="35"/>
        <v>0</v>
      </c>
      <c r="Q756" s="146"/>
      <c r="R756" s="146"/>
      <c r="S756" s="146"/>
      <c r="T756" s="146"/>
      <c r="U756" s="146"/>
      <c r="V756" s="146"/>
      <c r="W756" s="146"/>
      <c r="X756" s="146"/>
      <c r="Y756" s="273">
        <f t="shared" si="36"/>
        <v>0</v>
      </c>
      <c r="Z756" s="146"/>
      <c r="AA756" s="146"/>
      <c r="AB756" s="146"/>
      <c r="AC756" s="146"/>
      <c r="AD756" s="146"/>
      <c r="AE756" s="146"/>
      <c r="AF756" s="146"/>
      <c r="AG756" s="146"/>
      <c r="AH756" s="273">
        <f t="shared" si="37"/>
        <v>0</v>
      </c>
      <c r="AI756" s="146"/>
      <c r="AJ756" s="146"/>
      <c r="AK756" s="146"/>
      <c r="AL756" s="146"/>
      <c r="AM756" s="146"/>
      <c r="AN756" s="146"/>
      <c r="AO756" s="146"/>
      <c r="AP756" s="146"/>
      <c r="AQ756" s="146"/>
      <c r="AR756" s="146"/>
      <c r="AS756" s="146"/>
    </row>
    <row r="757" spans="1:45" x14ac:dyDescent="0.25">
      <c r="A757" s="146"/>
      <c r="B757" s="146"/>
      <c r="C757" s="146"/>
      <c r="D757" s="146"/>
      <c r="E757" s="146"/>
      <c r="F757" s="146"/>
      <c r="G757" s="146"/>
      <c r="H757" s="146"/>
      <c r="I757" s="146"/>
      <c r="J757" s="146"/>
      <c r="K757" s="146"/>
      <c r="L757" s="146"/>
      <c r="M757" s="146"/>
      <c r="N757" s="146"/>
      <c r="O757" s="146"/>
      <c r="P757" s="288">
        <f t="shared" si="35"/>
        <v>0</v>
      </c>
      <c r="Q757" s="146"/>
      <c r="R757" s="146"/>
      <c r="S757" s="146"/>
      <c r="T757" s="146"/>
      <c r="U757" s="146"/>
      <c r="V757" s="146"/>
      <c r="W757" s="146"/>
      <c r="X757" s="146"/>
      <c r="Y757" s="273">
        <f t="shared" si="36"/>
        <v>0</v>
      </c>
      <c r="Z757" s="146"/>
      <c r="AA757" s="146"/>
      <c r="AB757" s="146"/>
      <c r="AC757" s="146"/>
      <c r="AD757" s="146"/>
      <c r="AE757" s="146"/>
      <c r="AF757" s="146"/>
      <c r="AG757" s="146"/>
      <c r="AH757" s="273">
        <f t="shared" si="37"/>
        <v>0</v>
      </c>
      <c r="AI757" s="146"/>
      <c r="AJ757" s="146"/>
      <c r="AK757" s="146"/>
      <c r="AL757" s="146"/>
      <c r="AM757" s="146"/>
      <c r="AN757" s="146"/>
      <c r="AO757" s="146"/>
      <c r="AP757" s="146"/>
      <c r="AQ757" s="146"/>
      <c r="AR757" s="146"/>
      <c r="AS757" s="146"/>
    </row>
    <row r="758" spans="1:45" x14ac:dyDescent="0.25">
      <c r="A758" s="146"/>
      <c r="B758" s="146"/>
      <c r="C758" s="146"/>
      <c r="D758" s="146"/>
      <c r="E758" s="146"/>
      <c r="F758" s="146"/>
      <c r="G758" s="146"/>
      <c r="H758" s="146"/>
      <c r="I758" s="146"/>
      <c r="J758" s="146"/>
      <c r="K758" s="146"/>
      <c r="L758" s="146"/>
      <c r="M758" s="146"/>
      <c r="N758" s="146"/>
      <c r="O758" s="146"/>
      <c r="P758" s="288">
        <f t="shared" si="35"/>
        <v>0</v>
      </c>
      <c r="Q758" s="146"/>
      <c r="R758" s="146"/>
      <c r="S758" s="146"/>
      <c r="T758" s="146"/>
      <c r="U758" s="146"/>
      <c r="V758" s="146"/>
      <c r="W758" s="146"/>
      <c r="X758" s="146"/>
      <c r="Y758" s="273">
        <f t="shared" si="36"/>
        <v>0</v>
      </c>
      <c r="Z758" s="146"/>
      <c r="AA758" s="146"/>
      <c r="AB758" s="146"/>
      <c r="AC758" s="146"/>
      <c r="AD758" s="146"/>
      <c r="AE758" s="146"/>
      <c r="AF758" s="146"/>
      <c r="AG758" s="146"/>
      <c r="AH758" s="273">
        <f t="shared" si="37"/>
        <v>0</v>
      </c>
      <c r="AI758" s="146"/>
      <c r="AJ758" s="146"/>
      <c r="AK758" s="146"/>
      <c r="AL758" s="146"/>
      <c r="AM758" s="146"/>
      <c r="AN758" s="146"/>
      <c r="AO758" s="146"/>
      <c r="AP758" s="146"/>
      <c r="AQ758" s="146"/>
      <c r="AR758" s="146"/>
      <c r="AS758" s="146"/>
    </row>
    <row r="759" spans="1:45" x14ac:dyDescent="0.25">
      <c r="A759" s="146"/>
      <c r="B759" s="146"/>
      <c r="C759" s="146"/>
      <c r="D759" s="146"/>
      <c r="E759" s="146"/>
      <c r="F759" s="146"/>
      <c r="G759" s="146"/>
      <c r="H759" s="146"/>
      <c r="I759" s="146"/>
      <c r="J759" s="146"/>
      <c r="K759" s="146"/>
      <c r="L759" s="146"/>
      <c r="M759" s="146"/>
      <c r="N759" s="146"/>
      <c r="O759" s="146"/>
      <c r="P759" s="288">
        <f t="shared" si="35"/>
        <v>0</v>
      </c>
      <c r="Q759" s="146"/>
      <c r="R759" s="146"/>
      <c r="S759" s="146"/>
      <c r="T759" s="146"/>
      <c r="U759" s="146"/>
      <c r="V759" s="146"/>
      <c r="W759" s="146"/>
      <c r="X759" s="146"/>
      <c r="Y759" s="273">
        <f t="shared" si="36"/>
        <v>0</v>
      </c>
      <c r="Z759" s="146"/>
      <c r="AA759" s="146"/>
      <c r="AB759" s="146"/>
      <c r="AC759" s="146"/>
      <c r="AD759" s="146"/>
      <c r="AE759" s="146"/>
      <c r="AF759" s="146"/>
      <c r="AG759" s="146"/>
      <c r="AH759" s="273">
        <f t="shared" si="37"/>
        <v>0</v>
      </c>
      <c r="AI759" s="146"/>
      <c r="AJ759" s="146"/>
      <c r="AK759" s="146"/>
      <c r="AL759" s="146"/>
      <c r="AM759" s="146"/>
      <c r="AN759" s="146"/>
      <c r="AO759" s="146"/>
      <c r="AP759" s="146"/>
      <c r="AQ759" s="146"/>
      <c r="AR759" s="146"/>
      <c r="AS759" s="146"/>
    </row>
    <row r="760" spans="1:45" x14ac:dyDescent="0.25">
      <c r="A760" s="146"/>
      <c r="B760" s="146"/>
      <c r="C760" s="146"/>
      <c r="D760" s="146"/>
      <c r="E760" s="146"/>
      <c r="F760" s="146"/>
      <c r="G760" s="146"/>
      <c r="H760" s="146"/>
      <c r="I760" s="146"/>
      <c r="J760" s="146"/>
      <c r="K760" s="146"/>
      <c r="L760" s="146"/>
      <c r="M760" s="146"/>
      <c r="N760" s="146"/>
      <c r="O760" s="146"/>
      <c r="P760" s="288">
        <f t="shared" si="35"/>
        <v>0</v>
      </c>
      <c r="Q760" s="146"/>
      <c r="R760" s="146"/>
      <c r="S760" s="146"/>
      <c r="T760" s="146"/>
      <c r="U760" s="146"/>
      <c r="V760" s="146"/>
      <c r="W760" s="146"/>
      <c r="X760" s="146"/>
      <c r="Y760" s="273">
        <f t="shared" si="36"/>
        <v>0</v>
      </c>
      <c r="Z760" s="146"/>
      <c r="AA760" s="146"/>
      <c r="AB760" s="146"/>
      <c r="AC760" s="146"/>
      <c r="AD760" s="146"/>
      <c r="AE760" s="146"/>
      <c r="AF760" s="146"/>
      <c r="AG760" s="146"/>
      <c r="AH760" s="273">
        <f t="shared" si="37"/>
        <v>0</v>
      </c>
      <c r="AI760" s="146"/>
      <c r="AJ760" s="146"/>
      <c r="AK760" s="146"/>
      <c r="AL760" s="146"/>
      <c r="AM760" s="146"/>
      <c r="AN760" s="146"/>
      <c r="AO760" s="146"/>
      <c r="AP760" s="146"/>
      <c r="AQ760" s="146"/>
      <c r="AR760" s="146"/>
      <c r="AS760" s="146"/>
    </row>
    <row r="761" spans="1:45" x14ac:dyDescent="0.25">
      <c r="A761" s="146"/>
      <c r="B761" s="146"/>
      <c r="C761" s="146"/>
      <c r="D761" s="146"/>
      <c r="E761" s="146"/>
      <c r="F761" s="146"/>
      <c r="G761" s="146"/>
      <c r="H761" s="146"/>
      <c r="I761" s="146"/>
      <c r="J761" s="146"/>
      <c r="K761" s="146"/>
      <c r="L761" s="146"/>
      <c r="M761" s="146"/>
      <c r="N761" s="146"/>
      <c r="O761" s="146"/>
      <c r="P761" s="288">
        <f t="shared" si="35"/>
        <v>0</v>
      </c>
      <c r="Q761" s="146"/>
      <c r="R761" s="146"/>
      <c r="S761" s="146"/>
      <c r="T761" s="146"/>
      <c r="U761" s="146"/>
      <c r="V761" s="146"/>
      <c r="W761" s="146"/>
      <c r="X761" s="146"/>
      <c r="Y761" s="273">
        <f t="shared" si="36"/>
        <v>0</v>
      </c>
      <c r="Z761" s="146"/>
      <c r="AA761" s="146"/>
      <c r="AB761" s="146"/>
      <c r="AC761" s="146"/>
      <c r="AD761" s="146"/>
      <c r="AE761" s="146"/>
      <c r="AF761" s="146"/>
      <c r="AG761" s="146"/>
      <c r="AH761" s="273">
        <f t="shared" si="37"/>
        <v>0</v>
      </c>
      <c r="AI761" s="146"/>
      <c r="AJ761" s="146"/>
      <c r="AK761" s="146"/>
      <c r="AL761" s="146"/>
      <c r="AM761" s="146"/>
      <c r="AN761" s="146"/>
      <c r="AO761" s="146"/>
      <c r="AP761" s="146"/>
      <c r="AQ761" s="146"/>
      <c r="AR761" s="146"/>
      <c r="AS761" s="146"/>
    </row>
    <row r="762" spans="1:45" x14ac:dyDescent="0.25">
      <c r="A762" s="146"/>
      <c r="B762" s="146"/>
      <c r="C762" s="146"/>
      <c r="D762" s="146"/>
      <c r="E762" s="146"/>
      <c r="F762" s="146"/>
      <c r="G762" s="146"/>
      <c r="H762" s="146"/>
      <c r="I762" s="146"/>
      <c r="J762" s="146"/>
      <c r="K762" s="146"/>
      <c r="L762" s="146"/>
      <c r="M762" s="146"/>
      <c r="N762" s="146"/>
      <c r="O762" s="146"/>
      <c r="P762" s="288">
        <f t="shared" si="35"/>
        <v>0</v>
      </c>
      <c r="Q762" s="146"/>
      <c r="R762" s="146"/>
      <c r="S762" s="146"/>
      <c r="T762" s="146"/>
      <c r="U762" s="146"/>
      <c r="V762" s="146"/>
      <c r="W762" s="146"/>
      <c r="X762" s="146"/>
      <c r="Y762" s="273">
        <f t="shared" si="36"/>
        <v>0</v>
      </c>
      <c r="Z762" s="146"/>
      <c r="AA762" s="146"/>
      <c r="AB762" s="146"/>
      <c r="AC762" s="146"/>
      <c r="AD762" s="146"/>
      <c r="AE762" s="146"/>
      <c r="AF762" s="146"/>
      <c r="AG762" s="146"/>
      <c r="AH762" s="273">
        <f t="shared" si="37"/>
        <v>0</v>
      </c>
      <c r="AI762" s="146"/>
      <c r="AJ762" s="146"/>
      <c r="AK762" s="146"/>
      <c r="AL762" s="146"/>
      <c r="AM762" s="146"/>
      <c r="AN762" s="146"/>
      <c r="AO762" s="146"/>
      <c r="AP762" s="146"/>
      <c r="AQ762" s="146"/>
      <c r="AR762" s="146"/>
      <c r="AS762" s="146"/>
    </row>
    <row r="763" spans="1:45" x14ac:dyDescent="0.25">
      <c r="A763" s="146"/>
      <c r="B763" s="146"/>
      <c r="C763" s="146"/>
      <c r="D763" s="146"/>
      <c r="E763" s="146"/>
      <c r="F763" s="146"/>
      <c r="G763" s="146"/>
      <c r="H763" s="146"/>
      <c r="I763" s="146"/>
      <c r="J763" s="146"/>
      <c r="K763" s="146"/>
      <c r="L763" s="146"/>
      <c r="M763" s="146"/>
      <c r="N763" s="146"/>
      <c r="O763" s="146"/>
      <c r="P763" s="288">
        <f t="shared" si="35"/>
        <v>0</v>
      </c>
      <c r="Q763" s="146"/>
      <c r="R763" s="146"/>
      <c r="S763" s="146"/>
      <c r="T763" s="146"/>
      <c r="U763" s="146"/>
      <c r="V763" s="146"/>
      <c r="W763" s="146"/>
      <c r="X763" s="146"/>
      <c r="Y763" s="273">
        <f t="shared" si="36"/>
        <v>0</v>
      </c>
      <c r="Z763" s="146"/>
      <c r="AA763" s="146"/>
      <c r="AB763" s="146"/>
      <c r="AC763" s="146"/>
      <c r="AD763" s="146"/>
      <c r="AE763" s="146"/>
      <c r="AF763" s="146"/>
      <c r="AG763" s="146"/>
      <c r="AH763" s="273">
        <f t="shared" si="37"/>
        <v>0</v>
      </c>
      <c r="AI763" s="146"/>
      <c r="AJ763" s="146"/>
      <c r="AK763" s="146"/>
      <c r="AL763" s="146"/>
      <c r="AM763" s="146"/>
      <c r="AN763" s="146"/>
      <c r="AO763" s="146"/>
      <c r="AP763" s="146"/>
      <c r="AQ763" s="146"/>
      <c r="AR763" s="146"/>
      <c r="AS763" s="146"/>
    </row>
    <row r="764" spans="1:45" x14ac:dyDescent="0.25">
      <c r="A764" s="146"/>
      <c r="B764" s="146"/>
      <c r="C764" s="146"/>
      <c r="D764" s="146"/>
      <c r="E764" s="146"/>
      <c r="F764" s="146"/>
      <c r="G764" s="146"/>
      <c r="H764" s="146"/>
      <c r="I764" s="146"/>
      <c r="J764" s="146"/>
      <c r="K764" s="146"/>
      <c r="L764" s="146"/>
      <c r="M764" s="146"/>
      <c r="N764" s="146"/>
      <c r="O764" s="146"/>
      <c r="P764" s="288">
        <f t="shared" si="35"/>
        <v>0</v>
      </c>
      <c r="Q764" s="146"/>
      <c r="R764" s="146"/>
      <c r="S764" s="146"/>
      <c r="T764" s="146"/>
      <c r="U764" s="146"/>
      <c r="V764" s="146"/>
      <c r="W764" s="146"/>
      <c r="X764" s="146"/>
      <c r="Y764" s="273">
        <f t="shared" si="36"/>
        <v>0</v>
      </c>
      <c r="Z764" s="146"/>
      <c r="AA764" s="146"/>
      <c r="AB764" s="146"/>
      <c r="AC764" s="146"/>
      <c r="AD764" s="146"/>
      <c r="AE764" s="146"/>
      <c r="AF764" s="146"/>
      <c r="AG764" s="146"/>
      <c r="AH764" s="273">
        <f t="shared" si="37"/>
        <v>0</v>
      </c>
      <c r="AI764" s="146"/>
      <c r="AJ764" s="146"/>
      <c r="AK764" s="146"/>
      <c r="AL764" s="146"/>
      <c r="AM764" s="146"/>
      <c r="AN764" s="146"/>
      <c r="AO764" s="146"/>
      <c r="AP764" s="146"/>
      <c r="AQ764" s="146"/>
      <c r="AR764" s="146"/>
      <c r="AS764" s="146"/>
    </row>
    <row r="765" spans="1:45" x14ac:dyDescent="0.25">
      <c r="A765" s="146"/>
      <c r="B765" s="146"/>
      <c r="C765" s="146"/>
      <c r="D765" s="146"/>
      <c r="E765" s="146"/>
      <c r="F765" s="146"/>
      <c r="G765" s="146"/>
      <c r="H765" s="146"/>
      <c r="I765" s="146"/>
      <c r="J765" s="146"/>
      <c r="K765" s="146"/>
      <c r="L765" s="146"/>
      <c r="M765" s="146"/>
      <c r="N765" s="146"/>
      <c r="O765" s="146"/>
      <c r="P765" s="288">
        <f t="shared" si="35"/>
        <v>0</v>
      </c>
      <c r="Q765" s="146"/>
      <c r="R765" s="146"/>
      <c r="S765" s="146"/>
      <c r="T765" s="146"/>
      <c r="U765" s="146"/>
      <c r="V765" s="146"/>
      <c r="W765" s="146"/>
      <c r="X765" s="146"/>
      <c r="Y765" s="273">
        <f t="shared" si="36"/>
        <v>0</v>
      </c>
      <c r="Z765" s="146"/>
      <c r="AA765" s="146"/>
      <c r="AB765" s="146"/>
      <c r="AC765" s="146"/>
      <c r="AD765" s="146"/>
      <c r="AE765" s="146"/>
      <c r="AF765" s="146"/>
      <c r="AG765" s="146"/>
      <c r="AH765" s="273">
        <f t="shared" si="37"/>
        <v>0</v>
      </c>
      <c r="AI765" s="146"/>
      <c r="AJ765" s="146"/>
      <c r="AK765" s="146"/>
      <c r="AL765" s="146"/>
      <c r="AM765" s="146"/>
      <c r="AN765" s="146"/>
      <c r="AO765" s="146"/>
      <c r="AP765" s="146"/>
      <c r="AQ765" s="146"/>
      <c r="AR765" s="146"/>
      <c r="AS765" s="146"/>
    </row>
    <row r="766" spans="1:45" x14ac:dyDescent="0.25">
      <c r="A766" s="146"/>
      <c r="B766" s="146"/>
      <c r="C766" s="146"/>
      <c r="D766" s="146"/>
      <c r="E766" s="146"/>
      <c r="F766" s="146"/>
      <c r="G766" s="146"/>
      <c r="H766" s="146"/>
      <c r="I766" s="146"/>
      <c r="J766" s="146"/>
      <c r="K766" s="146"/>
      <c r="L766" s="146"/>
      <c r="M766" s="146"/>
      <c r="N766" s="146"/>
      <c r="O766" s="146"/>
      <c r="P766" s="288">
        <f t="shared" si="35"/>
        <v>0</v>
      </c>
      <c r="Q766" s="146"/>
      <c r="R766" s="146"/>
      <c r="S766" s="146"/>
      <c r="T766" s="146"/>
      <c r="U766" s="146"/>
      <c r="V766" s="146"/>
      <c r="W766" s="146"/>
      <c r="X766" s="146"/>
      <c r="Y766" s="273">
        <f t="shared" si="36"/>
        <v>0</v>
      </c>
      <c r="Z766" s="146"/>
      <c r="AA766" s="146"/>
      <c r="AB766" s="146"/>
      <c r="AC766" s="146"/>
      <c r="AD766" s="146"/>
      <c r="AE766" s="146"/>
      <c r="AF766" s="146"/>
      <c r="AG766" s="146"/>
      <c r="AH766" s="273">
        <f t="shared" si="37"/>
        <v>0</v>
      </c>
      <c r="AI766" s="146"/>
      <c r="AJ766" s="146"/>
      <c r="AK766" s="146"/>
      <c r="AL766" s="146"/>
      <c r="AM766" s="146"/>
      <c r="AN766" s="146"/>
      <c r="AO766" s="146"/>
      <c r="AP766" s="146"/>
      <c r="AQ766" s="146"/>
      <c r="AR766" s="146"/>
      <c r="AS766" s="146"/>
    </row>
    <row r="767" spans="1:45" x14ac:dyDescent="0.25">
      <c r="A767" s="146"/>
      <c r="B767" s="146"/>
      <c r="C767" s="146"/>
      <c r="D767" s="146"/>
      <c r="E767" s="146"/>
      <c r="F767" s="146"/>
      <c r="G767" s="146"/>
      <c r="H767" s="146"/>
      <c r="I767" s="146"/>
      <c r="J767" s="146"/>
      <c r="K767" s="146"/>
      <c r="L767" s="146"/>
      <c r="M767" s="146"/>
      <c r="N767" s="146"/>
      <c r="O767" s="146"/>
      <c r="P767" s="288">
        <f t="shared" si="35"/>
        <v>0</v>
      </c>
      <c r="Q767" s="146"/>
      <c r="R767" s="146"/>
      <c r="S767" s="146"/>
      <c r="T767" s="146"/>
      <c r="U767" s="146"/>
      <c r="V767" s="146"/>
      <c r="W767" s="146"/>
      <c r="X767" s="146"/>
      <c r="Y767" s="273">
        <f t="shared" si="36"/>
        <v>0</v>
      </c>
      <c r="Z767" s="146"/>
      <c r="AA767" s="146"/>
      <c r="AB767" s="146"/>
      <c r="AC767" s="146"/>
      <c r="AD767" s="146"/>
      <c r="AE767" s="146"/>
      <c r="AF767" s="146"/>
      <c r="AG767" s="146"/>
      <c r="AH767" s="273">
        <f t="shared" si="37"/>
        <v>0</v>
      </c>
      <c r="AI767" s="146"/>
      <c r="AJ767" s="146"/>
      <c r="AK767" s="146"/>
      <c r="AL767" s="146"/>
      <c r="AM767" s="146"/>
      <c r="AN767" s="146"/>
      <c r="AO767" s="146"/>
      <c r="AP767" s="146"/>
      <c r="AQ767" s="146"/>
      <c r="AR767" s="146"/>
      <c r="AS767" s="146"/>
    </row>
    <row r="768" spans="1:45" x14ac:dyDescent="0.25">
      <c r="A768" s="146"/>
      <c r="B768" s="146"/>
      <c r="C768" s="146"/>
      <c r="D768" s="146"/>
      <c r="E768" s="146"/>
      <c r="F768" s="146"/>
      <c r="G768" s="146"/>
      <c r="H768" s="146"/>
      <c r="I768" s="146"/>
      <c r="J768" s="146"/>
      <c r="K768" s="146"/>
      <c r="L768" s="146"/>
      <c r="M768" s="146"/>
      <c r="N768" s="146"/>
      <c r="O768" s="146"/>
      <c r="P768" s="288">
        <f t="shared" si="35"/>
        <v>0</v>
      </c>
      <c r="Q768" s="146"/>
      <c r="R768" s="146"/>
      <c r="S768" s="146"/>
      <c r="T768" s="146"/>
      <c r="U768" s="146"/>
      <c r="V768" s="146"/>
      <c r="W768" s="146"/>
      <c r="X768" s="146"/>
      <c r="Y768" s="273">
        <f t="shared" si="36"/>
        <v>0</v>
      </c>
      <c r="Z768" s="146"/>
      <c r="AA768" s="146"/>
      <c r="AB768" s="146"/>
      <c r="AC768" s="146"/>
      <c r="AD768" s="146"/>
      <c r="AE768" s="146"/>
      <c r="AF768" s="146"/>
      <c r="AG768" s="146"/>
      <c r="AH768" s="273">
        <f t="shared" si="37"/>
        <v>0</v>
      </c>
      <c r="AI768" s="146"/>
      <c r="AJ768" s="146"/>
      <c r="AK768" s="146"/>
      <c r="AL768" s="146"/>
      <c r="AM768" s="146"/>
      <c r="AN768" s="146"/>
      <c r="AO768" s="146"/>
      <c r="AP768" s="146"/>
      <c r="AQ768" s="146"/>
      <c r="AR768" s="146"/>
      <c r="AS768" s="146"/>
    </row>
    <row r="769" spans="1:45" x14ac:dyDescent="0.25">
      <c r="A769" s="146"/>
      <c r="B769" s="146"/>
      <c r="C769" s="146"/>
      <c r="D769" s="146"/>
      <c r="E769" s="146"/>
      <c r="F769" s="146"/>
      <c r="G769" s="146"/>
      <c r="H769" s="146"/>
      <c r="I769" s="146"/>
      <c r="J769" s="146"/>
      <c r="K769" s="146"/>
      <c r="L769" s="146"/>
      <c r="M769" s="146"/>
      <c r="N769" s="146"/>
      <c r="O769" s="146"/>
      <c r="P769" s="288">
        <f t="shared" si="35"/>
        <v>0</v>
      </c>
      <c r="Q769" s="146"/>
      <c r="R769" s="146"/>
      <c r="S769" s="146"/>
      <c r="T769" s="146"/>
      <c r="U769" s="146"/>
      <c r="V769" s="146"/>
      <c r="W769" s="146"/>
      <c r="X769" s="146"/>
      <c r="Y769" s="273">
        <f t="shared" si="36"/>
        <v>0</v>
      </c>
      <c r="Z769" s="146"/>
      <c r="AA769" s="146"/>
      <c r="AB769" s="146"/>
      <c r="AC769" s="146"/>
      <c r="AD769" s="146"/>
      <c r="AE769" s="146"/>
      <c r="AF769" s="146"/>
      <c r="AG769" s="146"/>
      <c r="AH769" s="273">
        <f t="shared" si="37"/>
        <v>0</v>
      </c>
      <c r="AI769" s="146"/>
      <c r="AJ769" s="146"/>
      <c r="AK769" s="146"/>
      <c r="AL769" s="146"/>
      <c r="AM769" s="146"/>
      <c r="AN769" s="146"/>
      <c r="AO769" s="146"/>
      <c r="AP769" s="146"/>
      <c r="AQ769" s="146"/>
      <c r="AR769" s="146"/>
      <c r="AS769" s="146"/>
    </row>
    <row r="770" spans="1:45" x14ac:dyDescent="0.25">
      <c r="A770" s="146"/>
      <c r="B770" s="146"/>
      <c r="C770" s="146"/>
      <c r="D770" s="146"/>
      <c r="E770" s="146"/>
      <c r="F770" s="146"/>
      <c r="G770" s="146"/>
      <c r="H770" s="146"/>
      <c r="I770" s="146"/>
      <c r="J770" s="146"/>
      <c r="K770" s="146"/>
      <c r="L770" s="146"/>
      <c r="M770" s="146"/>
      <c r="N770" s="146"/>
      <c r="O770" s="146"/>
      <c r="P770" s="288">
        <f t="shared" si="35"/>
        <v>0</v>
      </c>
      <c r="Q770" s="146"/>
      <c r="R770" s="146"/>
      <c r="S770" s="146"/>
      <c r="T770" s="146"/>
      <c r="U770" s="146"/>
      <c r="V770" s="146"/>
      <c r="W770" s="146"/>
      <c r="X770" s="146"/>
      <c r="Y770" s="273">
        <f t="shared" si="36"/>
        <v>0</v>
      </c>
      <c r="Z770" s="146"/>
      <c r="AA770" s="146"/>
      <c r="AB770" s="146"/>
      <c r="AC770" s="146"/>
      <c r="AD770" s="146"/>
      <c r="AE770" s="146"/>
      <c r="AF770" s="146"/>
      <c r="AG770" s="146"/>
      <c r="AH770" s="273">
        <f t="shared" si="37"/>
        <v>0</v>
      </c>
      <c r="AI770" s="146"/>
      <c r="AJ770" s="146"/>
      <c r="AK770" s="146"/>
      <c r="AL770" s="146"/>
      <c r="AM770" s="146"/>
      <c r="AN770" s="146"/>
      <c r="AO770" s="146"/>
      <c r="AP770" s="146"/>
      <c r="AQ770" s="146"/>
      <c r="AR770" s="146"/>
      <c r="AS770" s="146"/>
    </row>
    <row r="771" spans="1:45" x14ac:dyDescent="0.25">
      <c r="A771" s="146"/>
      <c r="B771" s="146"/>
      <c r="C771" s="146"/>
      <c r="D771" s="146"/>
      <c r="E771" s="146"/>
      <c r="F771" s="146"/>
      <c r="G771" s="146"/>
      <c r="H771" s="146"/>
      <c r="I771" s="146"/>
      <c r="J771" s="146"/>
      <c r="K771" s="146"/>
      <c r="L771" s="146"/>
      <c r="M771" s="146"/>
      <c r="N771" s="146"/>
      <c r="O771" s="146"/>
      <c r="P771" s="288">
        <f t="shared" si="35"/>
        <v>0</v>
      </c>
      <c r="Q771" s="146"/>
      <c r="R771" s="146"/>
      <c r="S771" s="146"/>
      <c r="T771" s="146"/>
      <c r="U771" s="146"/>
      <c r="V771" s="146"/>
      <c r="W771" s="146"/>
      <c r="X771" s="146"/>
      <c r="Y771" s="273">
        <f t="shared" si="36"/>
        <v>0</v>
      </c>
      <c r="Z771" s="146"/>
      <c r="AA771" s="146"/>
      <c r="AB771" s="146"/>
      <c r="AC771" s="146"/>
      <c r="AD771" s="146"/>
      <c r="AE771" s="146"/>
      <c r="AF771" s="146"/>
      <c r="AG771" s="146"/>
      <c r="AH771" s="273">
        <f t="shared" si="37"/>
        <v>0</v>
      </c>
      <c r="AI771" s="146"/>
      <c r="AJ771" s="146"/>
      <c r="AK771" s="146"/>
      <c r="AL771" s="146"/>
      <c r="AM771" s="146"/>
      <c r="AN771" s="146"/>
      <c r="AO771" s="146"/>
      <c r="AP771" s="146"/>
      <c r="AQ771" s="146"/>
      <c r="AR771" s="146"/>
      <c r="AS771" s="146"/>
    </row>
    <row r="772" spans="1:45" x14ac:dyDescent="0.25">
      <c r="A772" s="146"/>
      <c r="B772" s="146"/>
      <c r="C772" s="146"/>
      <c r="D772" s="146"/>
      <c r="E772" s="146"/>
      <c r="F772" s="146"/>
      <c r="G772" s="146"/>
      <c r="H772" s="146"/>
      <c r="I772" s="146"/>
      <c r="J772" s="146"/>
      <c r="K772" s="146"/>
      <c r="L772" s="146"/>
      <c r="M772" s="146"/>
      <c r="N772" s="146"/>
      <c r="O772" s="146"/>
      <c r="P772" s="288">
        <f t="shared" si="35"/>
        <v>0</v>
      </c>
      <c r="Q772" s="146"/>
      <c r="R772" s="146"/>
      <c r="S772" s="146"/>
      <c r="T772" s="146"/>
      <c r="U772" s="146"/>
      <c r="V772" s="146"/>
      <c r="W772" s="146"/>
      <c r="X772" s="146"/>
      <c r="Y772" s="273">
        <f t="shared" si="36"/>
        <v>0</v>
      </c>
      <c r="Z772" s="146"/>
      <c r="AA772" s="146"/>
      <c r="AB772" s="146"/>
      <c r="AC772" s="146"/>
      <c r="AD772" s="146"/>
      <c r="AE772" s="146"/>
      <c r="AF772" s="146"/>
      <c r="AG772" s="146"/>
      <c r="AH772" s="273">
        <f t="shared" si="37"/>
        <v>0</v>
      </c>
      <c r="AI772" s="146"/>
      <c r="AJ772" s="146"/>
      <c r="AK772" s="146"/>
      <c r="AL772" s="146"/>
      <c r="AM772" s="146"/>
      <c r="AN772" s="146"/>
      <c r="AO772" s="146"/>
      <c r="AP772" s="146"/>
      <c r="AQ772" s="146"/>
      <c r="AR772" s="146"/>
      <c r="AS772" s="146"/>
    </row>
    <row r="773" spans="1:45" x14ac:dyDescent="0.25">
      <c r="A773" s="146"/>
      <c r="B773" s="146"/>
      <c r="C773" s="146"/>
      <c r="D773" s="146"/>
      <c r="E773" s="146"/>
      <c r="F773" s="146"/>
      <c r="G773" s="146"/>
      <c r="H773" s="146"/>
      <c r="I773" s="146"/>
      <c r="J773" s="146"/>
      <c r="K773" s="146"/>
      <c r="L773" s="146"/>
      <c r="M773" s="146"/>
      <c r="N773" s="146"/>
      <c r="O773" s="146"/>
      <c r="P773" s="288">
        <f t="shared" si="35"/>
        <v>0</v>
      </c>
      <c r="Q773" s="146"/>
      <c r="R773" s="146"/>
      <c r="S773" s="146"/>
      <c r="T773" s="146"/>
      <c r="U773" s="146"/>
      <c r="V773" s="146"/>
      <c r="W773" s="146"/>
      <c r="X773" s="146"/>
      <c r="Y773" s="273">
        <f t="shared" si="36"/>
        <v>0</v>
      </c>
      <c r="Z773" s="146"/>
      <c r="AA773" s="146"/>
      <c r="AB773" s="146"/>
      <c r="AC773" s="146"/>
      <c r="AD773" s="146"/>
      <c r="AE773" s="146"/>
      <c r="AF773" s="146"/>
      <c r="AG773" s="146"/>
      <c r="AH773" s="273">
        <f t="shared" si="37"/>
        <v>0</v>
      </c>
      <c r="AI773" s="146"/>
      <c r="AJ773" s="146"/>
      <c r="AK773" s="146"/>
      <c r="AL773" s="146"/>
      <c r="AM773" s="146"/>
      <c r="AN773" s="146"/>
      <c r="AO773" s="146"/>
      <c r="AP773" s="146"/>
      <c r="AQ773" s="146"/>
      <c r="AR773" s="146"/>
      <c r="AS773" s="146"/>
    </row>
    <row r="774" spans="1:45" x14ac:dyDescent="0.25">
      <c r="A774" s="146"/>
      <c r="B774" s="146"/>
      <c r="C774" s="146"/>
      <c r="D774" s="146"/>
      <c r="E774" s="146"/>
      <c r="F774" s="146"/>
      <c r="G774" s="146"/>
      <c r="H774" s="146"/>
      <c r="I774" s="146"/>
      <c r="J774" s="146"/>
      <c r="K774" s="146"/>
      <c r="L774" s="146"/>
      <c r="M774" s="146"/>
      <c r="N774" s="146"/>
      <c r="O774" s="146"/>
      <c r="P774" s="288">
        <f t="shared" si="35"/>
        <v>0</v>
      </c>
      <c r="Q774" s="146"/>
      <c r="R774" s="146"/>
      <c r="S774" s="146"/>
      <c r="T774" s="146"/>
      <c r="U774" s="146"/>
      <c r="V774" s="146"/>
      <c r="W774" s="146"/>
      <c r="X774" s="146"/>
      <c r="Y774" s="273">
        <f t="shared" si="36"/>
        <v>0</v>
      </c>
      <c r="Z774" s="146"/>
      <c r="AA774" s="146"/>
      <c r="AB774" s="146"/>
      <c r="AC774" s="146"/>
      <c r="AD774" s="146"/>
      <c r="AE774" s="146"/>
      <c r="AF774" s="146"/>
      <c r="AG774" s="146"/>
      <c r="AH774" s="273">
        <f t="shared" si="37"/>
        <v>0</v>
      </c>
      <c r="AI774" s="146"/>
      <c r="AJ774" s="146"/>
      <c r="AK774" s="146"/>
      <c r="AL774" s="146"/>
      <c r="AM774" s="146"/>
      <c r="AN774" s="146"/>
      <c r="AO774" s="146"/>
      <c r="AP774" s="146"/>
      <c r="AQ774" s="146"/>
      <c r="AR774" s="146"/>
      <c r="AS774" s="146"/>
    </row>
    <row r="775" spans="1:45" x14ac:dyDescent="0.25">
      <c r="A775" s="146"/>
      <c r="B775" s="146"/>
      <c r="C775" s="146"/>
      <c r="D775" s="146"/>
      <c r="E775" s="146"/>
      <c r="F775" s="146"/>
      <c r="G775" s="146"/>
      <c r="H775" s="146"/>
      <c r="I775" s="146"/>
      <c r="J775" s="146"/>
      <c r="K775" s="146"/>
      <c r="L775" s="146"/>
      <c r="M775" s="146"/>
      <c r="N775" s="146"/>
      <c r="O775" s="146"/>
      <c r="P775" s="288">
        <f t="shared" si="35"/>
        <v>0</v>
      </c>
      <c r="Q775" s="146"/>
      <c r="R775" s="146"/>
      <c r="S775" s="146"/>
      <c r="T775" s="146"/>
      <c r="U775" s="146"/>
      <c r="V775" s="146"/>
      <c r="W775" s="146"/>
      <c r="X775" s="146"/>
      <c r="Y775" s="273">
        <f t="shared" si="36"/>
        <v>0</v>
      </c>
      <c r="Z775" s="146"/>
      <c r="AA775" s="146"/>
      <c r="AB775" s="146"/>
      <c r="AC775" s="146"/>
      <c r="AD775" s="146"/>
      <c r="AE775" s="146"/>
      <c r="AF775" s="146"/>
      <c r="AG775" s="146"/>
      <c r="AH775" s="273">
        <f t="shared" si="37"/>
        <v>0</v>
      </c>
      <c r="AI775" s="146"/>
      <c r="AJ775" s="146"/>
      <c r="AK775" s="146"/>
      <c r="AL775" s="146"/>
      <c r="AM775" s="146"/>
      <c r="AN775" s="146"/>
      <c r="AO775" s="146"/>
      <c r="AP775" s="146"/>
      <c r="AQ775" s="146"/>
      <c r="AR775" s="146"/>
      <c r="AS775" s="146"/>
    </row>
    <row r="776" spans="1:45" x14ac:dyDescent="0.25">
      <c r="A776" s="146"/>
      <c r="B776" s="146"/>
      <c r="C776" s="146"/>
      <c r="D776" s="146"/>
      <c r="E776" s="146"/>
      <c r="F776" s="146"/>
      <c r="G776" s="146"/>
      <c r="H776" s="146"/>
      <c r="I776" s="146"/>
      <c r="J776" s="146"/>
      <c r="K776" s="146"/>
      <c r="L776" s="146"/>
      <c r="M776" s="146"/>
      <c r="N776" s="146"/>
      <c r="O776" s="146"/>
      <c r="P776" s="288">
        <f t="shared" si="35"/>
        <v>0</v>
      </c>
      <c r="Q776" s="146"/>
      <c r="R776" s="146"/>
      <c r="S776" s="146"/>
      <c r="T776" s="146"/>
      <c r="U776" s="146"/>
      <c r="V776" s="146"/>
      <c r="W776" s="146"/>
      <c r="X776" s="146"/>
      <c r="Y776" s="273">
        <f t="shared" si="36"/>
        <v>0</v>
      </c>
      <c r="Z776" s="146"/>
      <c r="AA776" s="146"/>
      <c r="AB776" s="146"/>
      <c r="AC776" s="146"/>
      <c r="AD776" s="146"/>
      <c r="AE776" s="146"/>
      <c r="AF776" s="146"/>
      <c r="AG776" s="146"/>
      <c r="AH776" s="273">
        <f t="shared" si="37"/>
        <v>0</v>
      </c>
      <c r="AI776" s="146"/>
      <c r="AJ776" s="146"/>
      <c r="AK776" s="146"/>
      <c r="AL776" s="146"/>
      <c r="AM776" s="146"/>
      <c r="AN776" s="146"/>
      <c r="AO776" s="146"/>
      <c r="AP776" s="146"/>
      <c r="AQ776" s="146"/>
      <c r="AR776" s="146"/>
      <c r="AS776" s="146"/>
    </row>
    <row r="777" spans="1:45" x14ac:dyDescent="0.25">
      <c r="A777" s="146"/>
      <c r="B777" s="146"/>
      <c r="C777" s="146"/>
      <c r="D777" s="146"/>
      <c r="E777" s="146"/>
      <c r="F777" s="146"/>
      <c r="G777" s="146"/>
      <c r="H777" s="146"/>
      <c r="I777" s="146"/>
      <c r="J777" s="146"/>
      <c r="K777" s="146"/>
      <c r="L777" s="146"/>
      <c r="M777" s="146"/>
      <c r="N777" s="146"/>
      <c r="O777" s="146"/>
      <c r="P777" s="288">
        <f t="shared" si="35"/>
        <v>0</v>
      </c>
      <c r="Q777" s="146"/>
      <c r="R777" s="146"/>
      <c r="S777" s="146"/>
      <c r="T777" s="146"/>
      <c r="U777" s="146"/>
      <c r="V777" s="146"/>
      <c r="W777" s="146"/>
      <c r="X777" s="146"/>
      <c r="Y777" s="273">
        <f t="shared" si="36"/>
        <v>0</v>
      </c>
      <c r="Z777" s="146"/>
      <c r="AA777" s="146"/>
      <c r="AB777" s="146"/>
      <c r="AC777" s="146"/>
      <c r="AD777" s="146"/>
      <c r="AE777" s="146"/>
      <c r="AF777" s="146"/>
      <c r="AG777" s="146"/>
      <c r="AH777" s="273">
        <f t="shared" si="37"/>
        <v>0</v>
      </c>
      <c r="AI777" s="146"/>
      <c r="AJ777" s="146"/>
      <c r="AK777" s="146"/>
      <c r="AL777" s="146"/>
      <c r="AM777" s="146"/>
      <c r="AN777" s="146"/>
      <c r="AO777" s="146"/>
      <c r="AP777" s="146"/>
      <c r="AQ777" s="146"/>
      <c r="AR777" s="146"/>
      <c r="AS777" s="146"/>
    </row>
    <row r="778" spans="1:45" x14ac:dyDescent="0.25">
      <c r="A778" s="146"/>
      <c r="B778" s="146"/>
      <c r="C778" s="146"/>
      <c r="D778" s="146"/>
      <c r="E778" s="146"/>
      <c r="F778" s="146"/>
      <c r="G778" s="146"/>
      <c r="H778" s="146"/>
      <c r="I778" s="146"/>
      <c r="J778" s="146"/>
      <c r="K778" s="146"/>
      <c r="L778" s="146"/>
      <c r="M778" s="146"/>
      <c r="N778" s="146"/>
      <c r="O778" s="146"/>
      <c r="P778" s="288">
        <f t="shared" si="35"/>
        <v>0</v>
      </c>
      <c r="Q778" s="146"/>
      <c r="R778" s="146"/>
      <c r="S778" s="146"/>
      <c r="T778" s="146"/>
      <c r="U778" s="146"/>
      <c r="V778" s="146"/>
      <c r="W778" s="146"/>
      <c r="X778" s="146"/>
      <c r="Y778" s="273">
        <f t="shared" si="36"/>
        <v>0</v>
      </c>
      <c r="Z778" s="146"/>
      <c r="AA778" s="146"/>
      <c r="AB778" s="146"/>
      <c r="AC778" s="146"/>
      <c r="AD778" s="146"/>
      <c r="AE778" s="146"/>
      <c r="AF778" s="146"/>
      <c r="AG778" s="146"/>
      <c r="AH778" s="273">
        <f t="shared" si="37"/>
        <v>0</v>
      </c>
      <c r="AI778" s="146"/>
      <c r="AJ778" s="146"/>
      <c r="AK778" s="146"/>
      <c r="AL778" s="146"/>
      <c r="AM778" s="146"/>
      <c r="AN778" s="146"/>
      <c r="AO778" s="146"/>
      <c r="AP778" s="146"/>
      <c r="AQ778" s="146"/>
      <c r="AR778" s="146"/>
      <c r="AS778" s="146"/>
    </row>
    <row r="779" spans="1:45" x14ac:dyDescent="0.25">
      <c r="A779" s="146"/>
      <c r="B779" s="146"/>
      <c r="C779" s="146"/>
      <c r="D779" s="146"/>
      <c r="E779" s="146"/>
      <c r="F779" s="146"/>
      <c r="G779" s="146"/>
      <c r="H779" s="146"/>
      <c r="I779" s="146"/>
      <c r="J779" s="146"/>
      <c r="K779" s="146"/>
      <c r="L779" s="146"/>
      <c r="M779" s="146"/>
      <c r="N779" s="146"/>
      <c r="O779" s="146"/>
      <c r="P779" s="288">
        <f t="shared" si="35"/>
        <v>0</v>
      </c>
      <c r="Q779" s="146"/>
      <c r="R779" s="146"/>
      <c r="S779" s="146"/>
      <c r="T779" s="146"/>
      <c r="U779" s="146"/>
      <c r="V779" s="146"/>
      <c r="W779" s="146"/>
      <c r="X779" s="146"/>
      <c r="Y779" s="273">
        <f t="shared" si="36"/>
        <v>0</v>
      </c>
      <c r="Z779" s="146"/>
      <c r="AA779" s="146"/>
      <c r="AB779" s="146"/>
      <c r="AC779" s="146"/>
      <c r="AD779" s="146"/>
      <c r="AE779" s="146"/>
      <c r="AF779" s="146"/>
      <c r="AG779" s="146"/>
      <c r="AH779" s="273">
        <f t="shared" si="37"/>
        <v>0</v>
      </c>
      <c r="AI779" s="146"/>
      <c r="AJ779" s="146"/>
      <c r="AK779" s="146"/>
      <c r="AL779" s="146"/>
      <c r="AM779" s="146"/>
      <c r="AN779" s="146"/>
      <c r="AO779" s="146"/>
      <c r="AP779" s="146"/>
      <c r="AQ779" s="146"/>
      <c r="AR779" s="146"/>
      <c r="AS779" s="146"/>
    </row>
    <row r="780" spans="1:45" x14ac:dyDescent="0.25">
      <c r="A780" s="146"/>
      <c r="B780" s="146"/>
      <c r="C780" s="146"/>
      <c r="D780" s="146"/>
      <c r="E780" s="146"/>
      <c r="F780" s="146"/>
      <c r="G780" s="146"/>
      <c r="H780" s="146"/>
      <c r="I780" s="146"/>
      <c r="J780" s="146"/>
      <c r="K780" s="146"/>
      <c r="L780" s="146"/>
      <c r="M780" s="146"/>
      <c r="N780" s="146"/>
      <c r="O780" s="146"/>
      <c r="P780" s="288">
        <f t="shared" si="35"/>
        <v>0</v>
      </c>
      <c r="Q780" s="146"/>
      <c r="R780" s="146"/>
      <c r="S780" s="146"/>
      <c r="T780" s="146"/>
      <c r="U780" s="146"/>
      <c r="V780" s="146"/>
      <c r="W780" s="146"/>
      <c r="X780" s="146"/>
      <c r="Y780" s="273">
        <f t="shared" si="36"/>
        <v>0</v>
      </c>
      <c r="Z780" s="146"/>
      <c r="AA780" s="146"/>
      <c r="AB780" s="146"/>
      <c r="AC780" s="146"/>
      <c r="AD780" s="146"/>
      <c r="AE780" s="146"/>
      <c r="AF780" s="146"/>
      <c r="AG780" s="146"/>
      <c r="AH780" s="273">
        <f t="shared" si="37"/>
        <v>0</v>
      </c>
      <c r="AI780" s="146"/>
      <c r="AJ780" s="146"/>
      <c r="AK780" s="146"/>
      <c r="AL780" s="146"/>
      <c r="AM780" s="146"/>
      <c r="AN780" s="146"/>
      <c r="AO780" s="146"/>
      <c r="AP780" s="146"/>
      <c r="AQ780" s="146"/>
      <c r="AR780" s="146"/>
      <c r="AS780" s="146"/>
    </row>
    <row r="781" spans="1:45" x14ac:dyDescent="0.25">
      <c r="A781" s="146"/>
      <c r="B781" s="146"/>
      <c r="C781" s="146"/>
      <c r="D781" s="146"/>
      <c r="E781" s="146"/>
      <c r="F781" s="146"/>
      <c r="G781" s="146"/>
      <c r="H781" s="146"/>
      <c r="I781" s="146"/>
      <c r="J781" s="146"/>
      <c r="K781" s="146"/>
      <c r="L781" s="146"/>
      <c r="M781" s="146"/>
      <c r="N781" s="146"/>
      <c r="O781" s="146"/>
      <c r="P781" s="288">
        <f t="shared" ref="P781:P844" si="38">SUM(H781:N781)</f>
        <v>0</v>
      </c>
      <c r="Q781" s="146"/>
      <c r="R781" s="146"/>
      <c r="S781" s="146"/>
      <c r="T781" s="146"/>
      <c r="U781" s="146"/>
      <c r="V781" s="146"/>
      <c r="W781" s="146"/>
      <c r="X781" s="146"/>
      <c r="Y781" s="273">
        <f t="shared" ref="Y781:Y844" si="39">SUM(Q781:W781)</f>
        <v>0</v>
      </c>
      <c r="Z781" s="146"/>
      <c r="AA781" s="146"/>
      <c r="AB781" s="146"/>
      <c r="AC781" s="146"/>
      <c r="AD781" s="146"/>
      <c r="AE781" s="146"/>
      <c r="AF781" s="146"/>
      <c r="AG781" s="146"/>
      <c r="AH781" s="273">
        <f t="shared" si="37"/>
        <v>0</v>
      </c>
      <c r="AI781" s="146"/>
      <c r="AJ781" s="146"/>
      <c r="AK781" s="146"/>
      <c r="AL781" s="146"/>
      <c r="AM781" s="146"/>
      <c r="AN781" s="146"/>
      <c r="AO781" s="146"/>
      <c r="AP781" s="146"/>
      <c r="AQ781" s="146"/>
      <c r="AR781" s="146"/>
      <c r="AS781" s="146"/>
    </row>
    <row r="782" spans="1:45" x14ac:dyDescent="0.25">
      <c r="A782" s="146"/>
      <c r="B782" s="146"/>
      <c r="C782" s="146"/>
      <c r="D782" s="146"/>
      <c r="E782" s="146"/>
      <c r="F782" s="146"/>
      <c r="G782" s="146"/>
      <c r="H782" s="146"/>
      <c r="I782" s="146"/>
      <c r="J782" s="146"/>
      <c r="K782" s="146"/>
      <c r="L782" s="146"/>
      <c r="M782" s="146"/>
      <c r="N782" s="146"/>
      <c r="O782" s="146"/>
      <c r="P782" s="288">
        <f t="shared" si="38"/>
        <v>0</v>
      </c>
      <c r="Q782" s="146"/>
      <c r="R782" s="146"/>
      <c r="S782" s="146"/>
      <c r="T782" s="146"/>
      <c r="U782" s="146"/>
      <c r="V782" s="146"/>
      <c r="W782" s="146"/>
      <c r="X782" s="146"/>
      <c r="Y782" s="273">
        <f t="shared" si="39"/>
        <v>0</v>
      </c>
      <c r="Z782" s="146"/>
      <c r="AA782" s="146"/>
      <c r="AB782" s="146"/>
      <c r="AC782" s="146"/>
      <c r="AD782" s="146"/>
      <c r="AE782" s="146"/>
      <c r="AF782" s="146"/>
      <c r="AG782" s="146"/>
      <c r="AH782" s="273">
        <f t="shared" si="37"/>
        <v>0</v>
      </c>
      <c r="AI782" s="146"/>
      <c r="AJ782" s="146"/>
      <c r="AK782" s="146"/>
      <c r="AL782" s="146"/>
      <c r="AM782" s="146"/>
      <c r="AN782" s="146"/>
      <c r="AO782" s="146"/>
      <c r="AP782" s="146"/>
      <c r="AQ782" s="146"/>
      <c r="AR782" s="146"/>
      <c r="AS782" s="146"/>
    </row>
    <row r="783" spans="1:45" x14ac:dyDescent="0.25">
      <c r="A783" s="146"/>
      <c r="B783" s="146"/>
      <c r="C783" s="146"/>
      <c r="D783" s="146"/>
      <c r="E783" s="146"/>
      <c r="F783" s="146"/>
      <c r="G783" s="146"/>
      <c r="H783" s="146"/>
      <c r="I783" s="146"/>
      <c r="J783" s="146"/>
      <c r="K783" s="146"/>
      <c r="L783" s="146"/>
      <c r="M783" s="146"/>
      <c r="N783" s="146"/>
      <c r="O783" s="146"/>
      <c r="P783" s="288">
        <f t="shared" si="38"/>
        <v>0</v>
      </c>
      <c r="Q783" s="146"/>
      <c r="R783" s="146"/>
      <c r="S783" s="146"/>
      <c r="T783" s="146"/>
      <c r="U783" s="146"/>
      <c r="V783" s="146"/>
      <c r="W783" s="146"/>
      <c r="X783" s="146"/>
      <c r="Y783" s="273">
        <f t="shared" si="39"/>
        <v>0</v>
      </c>
      <c r="Z783" s="146"/>
      <c r="AA783" s="146"/>
      <c r="AB783" s="146"/>
      <c r="AC783" s="146"/>
      <c r="AD783" s="146"/>
      <c r="AE783" s="146"/>
      <c r="AF783" s="146"/>
      <c r="AG783" s="146"/>
      <c r="AH783" s="273">
        <f t="shared" si="37"/>
        <v>0</v>
      </c>
      <c r="AI783" s="146"/>
      <c r="AJ783" s="146"/>
      <c r="AK783" s="146"/>
      <c r="AL783" s="146"/>
      <c r="AM783" s="146"/>
      <c r="AN783" s="146"/>
      <c r="AO783" s="146"/>
      <c r="AP783" s="146"/>
      <c r="AQ783" s="146"/>
      <c r="AR783" s="146"/>
      <c r="AS783" s="146"/>
    </row>
    <row r="784" spans="1:45" x14ac:dyDescent="0.25">
      <c r="A784" s="146"/>
      <c r="B784" s="146"/>
      <c r="C784" s="146"/>
      <c r="D784" s="146"/>
      <c r="E784" s="146"/>
      <c r="F784" s="146"/>
      <c r="G784" s="146"/>
      <c r="H784" s="146"/>
      <c r="I784" s="146"/>
      <c r="J784" s="146"/>
      <c r="K784" s="146"/>
      <c r="L784" s="146"/>
      <c r="M784" s="146"/>
      <c r="N784" s="146"/>
      <c r="O784" s="146"/>
      <c r="P784" s="288">
        <f t="shared" si="38"/>
        <v>0</v>
      </c>
      <c r="Q784" s="146"/>
      <c r="R784" s="146"/>
      <c r="S784" s="146"/>
      <c r="T784" s="146"/>
      <c r="U784" s="146"/>
      <c r="V784" s="146"/>
      <c r="W784" s="146"/>
      <c r="X784" s="146"/>
      <c r="Y784" s="273">
        <f t="shared" si="39"/>
        <v>0</v>
      </c>
      <c r="Z784" s="146"/>
      <c r="AA784" s="146"/>
      <c r="AB784" s="146"/>
      <c r="AC784" s="146"/>
      <c r="AD784" s="146"/>
      <c r="AE784" s="146"/>
      <c r="AF784" s="146"/>
      <c r="AG784" s="146"/>
      <c r="AH784" s="273">
        <f t="shared" si="37"/>
        <v>0</v>
      </c>
      <c r="AI784" s="146"/>
      <c r="AJ784" s="146"/>
      <c r="AK784" s="146"/>
      <c r="AL784" s="146"/>
      <c r="AM784" s="146"/>
      <c r="AN784" s="146"/>
      <c r="AO784" s="146"/>
      <c r="AP784" s="146"/>
      <c r="AQ784" s="146"/>
      <c r="AR784" s="146"/>
      <c r="AS784" s="146"/>
    </row>
    <row r="785" spans="1:45" x14ac:dyDescent="0.25">
      <c r="A785" s="146"/>
      <c r="B785" s="146"/>
      <c r="C785" s="146"/>
      <c r="D785" s="146"/>
      <c r="E785" s="146"/>
      <c r="F785" s="146"/>
      <c r="G785" s="146"/>
      <c r="H785" s="146"/>
      <c r="I785" s="146"/>
      <c r="J785" s="146"/>
      <c r="K785" s="146"/>
      <c r="L785" s="146"/>
      <c r="M785" s="146"/>
      <c r="N785" s="146"/>
      <c r="O785" s="146"/>
      <c r="P785" s="288">
        <f t="shared" si="38"/>
        <v>0</v>
      </c>
      <c r="Q785" s="146"/>
      <c r="R785" s="146"/>
      <c r="S785" s="146"/>
      <c r="T785" s="146"/>
      <c r="U785" s="146"/>
      <c r="V785" s="146"/>
      <c r="W785" s="146"/>
      <c r="X785" s="146"/>
      <c r="Y785" s="273">
        <f t="shared" si="39"/>
        <v>0</v>
      </c>
      <c r="Z785" s="146"/>
      <c r="AA785" s="146"/>
      <c r="AB785" s="146"/>
      <c r="AC785" s="146"/>
      <c r="AD785" s="146"/>
      <c r="AE785" s="146"/>
      <c r="AF785" s="146"/>
      <c r="AG785" s="146"/>
      <c r="AH785" s="273">
        <f t="shared" si="37"/>
        <v>0</v>
      </c>
      <c r="AI785" s="146"/>
      <c r="AJ785" s="146"/>
      <c r="AK785" s="146"/>
      <c r="AL785" s="146"/>
      <c r="AM785" s="146"/>
      <c r="AN785" s="146"/>
      <c r="AO785" s="146"/>
      <c r="AP785" s="146"/>
      <c r="AQ785" s="146"/>
      <c r="AR785" s="146"/>
      <c r="AS785" s="146"/>
    </row>
    <row r="786" spans="1:45" x14ac:dyDescent="0.25">
      <c r="A786" s="146"/>
      <c r="B786" s="146"/>
      <c r="C786" s="146"/>
      <c r="D786" s="146"/>
      <c r="E786" s="146"/>
      <c r="F786" s="146"/>
      <c r="G786" s="146"/>
      <c r="H786" s="146"/>
      <c r="I786" s="146"/>
      <c r="J786" s="146"/>
      <c r="K786" s="146"/>
      <c r="L786" s="146"/>
      <c r="M786" s="146"/>
      <c r="N786" s="146"/>
      <c r="O786" s="146"/>
      <c r="P786" s="288">
        <f t="shared" si="38"/>
        <v>0</v>
      </c>
      <c r="Q786" s="146"/>
      <c r="R786" s="146"/>
      <c r="S786" s="146"/>
      <c r="T786" s="146"/>
      <c r="U786" s="146"/>
      <c r="V786" s="146"/>
      <c r="W786" s="146"/>
      <c r="X786" s="146"/>
      <c r="Y786" s="273">
        <f t="shared" si="39"/>
        <v>0</v>
      </c>
      <c r="Z786" s="146"/>
      <c r="AA786" s="146"/>
      <c r="AB786" s="146"/>
      <c r="AC786" s="146"/>
      <c r="AD786" s="146"/>
      <c r="AE786" s="146"/>
      <c r="AF786" s="146"/>
      <c r="AG786" s="146"/>
      <c r="AH786" s="273">
        <f t="shared" si="37"/>
        <v>0</v>
      </c>
      <c r="AI786" s="146"/>
      <c r="AJ786" s="146"/>
      <c r="AK786" s="146"/>
      <c r="AL786" s="146"/>
      <c r="AM786" s="146"/>
      <c r="AN786" s="146"/>
      <c r="AO786" s="146"/>
      <c r="AP786" s="146"/>
      <c r="AQ786" s="146"/>
      <c r="AR786" s="146"/>
      <c r="AS786" s="146"/>
    </row>
    <row r="787" spans="1:45" x14ac:dyDescent="0.25">
      <c r="A787" s="146"/>
      <c r="B787" s="146"/>
      <c r="C787" s="146"/>
      <c r="D787" s="146"/>
      <c r="E787" s="146"/>
      <c r="F787" s="146"/>
      <c r="G787" s="146"/>
      <c r="H787" s="146"/>
      <c r="I787" s="146"/>
      <c r="J787" s="146"/>
      <c r="K787" s="146"/>
      <c r="L787" s="146"/>
      <c r="M787" s="146"/>
      <c r="N787" s="146"/>
      <c r="O787" s="146"/>
      <c r="P787" s="288">
        <f t="shared" si="38"/>
        <v>0</v>
      </c>
      <c r="Q787" s="146"/>
      <c r="R787" s="146"/>
      <c r="S787" s="146"/>
      <c r="T787" s="146"/>
      <c r="U787" s="146"/>
      <c r="V787" s="146"/>
      <c r="W787" s="146"/>
      <c r="X787" s="146"/>
      <c r="Y787" s="273">
        <f t="shared" si="39"/>
        <v>0</v>
      </c>
      <c r="Z787" s="146"/>
      <c r="AA787" s="146"/>
      <c r="AB787" s="146"/>
      <c r="AC787" s="146"/>
      <c r="AD787" s="146"/>
      <c r="AE787" s="146"/>
      <c r="AF787" s="146"/>
      <c r="AG787" s="146"/>
      <c r="AH787" s="273">
        <f t="shared" si="37"/>
        <v>0</v>
      </c>
      <c r="AI787" s="146"/>
      <c r="AJ787" s="146"/>
      <c r="AK787" s="146"/>
      <c r="AL787" s="146"/>
      <c r="AM787" s="146"/>
      <c r="AN787" s="146"/>
      <c r="AO787" s="146"/>
      <c r="AP787" s="146"/>
      <c r="AQ787" s="146"/>
      <c r="AR787" s="146"/>
      <c r="AS787" s="146"/>
    </row>
    <row r="788" spans="1:45" x14ac:dyDescent="0.25">
      <c r="A788" s="146"/>
      <c r="B788" s="146"/>
      <c r="C788" s="146"/>
      <c r="D788" s="146"/>
      <c r="E788" s="146"/>
      <c r="F788" s="146"/>
      <c r="G788" s="146"/>
      <c r="H788" s="146"/>
      <c r="I788" s="146"/>
      <c r="J788" s="146"/>
      <c r="K788" s="146"/>
      <c r="L788" s="146"/>
      <c r="M788" s="146"/>
      <c r="N788" s="146"/>
      <c r="O788" s="146"/>
      <c r="P788" s="288">
        <f t="shared" si="38"/>
        <v>0</v>
      </c>
      <c r="Q788" s="146"/>
      <c r="R788" s="146"/>
      <c r="S788" s="146"/>
      <c r="T788" s="146"/>
      <c r="U788" s="146"/>
      <c r="V788" s="146"/>
      <c r="W788" s="146"/>
      <c r="X788" s="146"/>
      <c r="Y788" s="273">
        <f t="shared" si="39"/>
        <v>0</v>
      </c>
      <c r="Z788" s="146"/>
      <c r="AA788" s="146"/>
      <c r="AB788" s="146"/>
      <c r="AC788" s="146"/>
      <c r="AD788" s="146"/>
      <c r="AE788" s="146"/>
      <c r="AF788" s="146"/>
      <c r="AG788" s="146"/>
      <c r="AH788" s="273">
        <f t="shared" si="37"/>
        <v>0</v>
      </c>
      <c r="AI788" s="146"/>
      <c r="AJ788" s="146"/>
      <c r="AK788" s="146"/>
      <c r="AL788" s="146"/>
      <c r="AM788" s="146"/>
      <c r="AN788" s="146"/>
      <c r="AO788" s="146"/>
      <c r="AP788" s="146"/>
      <c r="AQ788" s="146"/>
      <c r="AR788" s="146"/>
      <c r="AS788" s="146"/>
    </row>
    <row r="789" spans="1:45" x14ac:dyDescent="0.25">
      <c r="A789" s="146"/>
      <c r="B789" s="146"/>
      <c r="C789" s="146"/>
      <c r="D789" s="146"/>
      <c r="E789" s="146"/>
      <c r="F789" s="146"/>
      <c r="G789" s="146"/>
      <c r="H789" s="146"/>
      <c r="I789" s="146"/>
      <c r="J789" s="146"/>
      <c r="K789" s="146"/>
      <c r="L789" s="146"/>
      <c r="M789" s="146"/>
      <c r="N789" s="146"/>
      <c r="O789" s="146"/>
      <c r="P789" s="288">
        <f t="shared" si="38"/>
        <v>0</v>
      </c>
      <c r="Q789" s="146"/>
      <c r="R789" s="146"/>
      <c r="S789" s="146"/>
      <c r="T789" s="146"/>
      <c r="U789" s="146"/>
      <c r="V789" s="146"/>
      <c r="W789" s="146"/>
      <c r="X789" s="146"/>
      <c r="Y789" s="273">
        <f t="shared" si="39"/>
        <v>0</v>
      </c>
      <c r="Z789" s="146"/>
      <c r="AA789" s="146"/>
      <c r="AB789" s="146"/>
      <c r="AC789" s="146"/>
      <c r="AD789" s="146"/>
      <c r="AE789" s="146"/>
      <c r="AF789" s="146"/>
      <c r="AG789" s="146"/>
      <c r="AH789" s="273">
        <f t="shared" si="37"/>
        <v>0</v>
      </c>
      <c r="AI789" s="146"/>
      <c r="AJ789" s="146"/>
      <c r="AK789" s="146"/>
      <c r="AL789" s="146"/>
      <c r="AM789" s="146"/>
      <c r="AN789" s="146"/>
      <c r="AO789" s="146"/>
      <c r="AP789" s="146"/>
      <c r="AQ789" s="146"/>
      <c r="AR789" s="146"/>
      <c r="AS789" s="146"/>
    </row>
    <row r="790" spans="1:45" x14ac:dyDescent="0.25">
      <c r="A790" s="146"/>
      <c r="B790" s="146"/>
      <c r="C790" s="146"/>
      <c r="D790" s="146"/>
      <c r="E790" s="146"/>
      <c r="F790" s="146"/>
      <c r="G790" s="146"/>
      <c r="H790" s="146"/>
      <c r="I790" s="146"/>
      <c r="J790" s="146"/>
      <c r="K790" s="146"/>
      <c r="L790" s="146"/>
      <c r="M790" s="146"/>
      <c r="N790" s="146"/>
      <c r="O790" s="146"/>
      <c r="P790" s="288">
        <f t="shared" si="38"/>
        <v>0</v>
      </c>
      <c r="Q790" s="146"/>
      <c r="R790" s="146"/>
      <c r="S790" s="146"/>
      <c r="T790" s="146"/>
      <c r="U790" s="146"/>
      <c r="V790" s="146"/>
      <c r="W790" s="146"/>
      <c r="X790" s="146"/>
      <c r="Y790" s="273">
        <f t="shared" si="39"/>
        <v>0</v>
      </c>
      <c r="Z790" s="146"/>
      <c r="AA790" s="146"/>
      <c r="AB790" s="146"/>
      <c r="AC790" s="146"/>
      <c r="AD790" s="146"/>
      <c r="AE790" s="146"/>
      <c r="AF790" s="146"/>
      <c r="AG790" s="146"/>
      <c r="AH790" s="273">
        <f t="shared" si="37"/>
        <v>0</v>
      </c>
      <c r="AI790" s="146"/>
      <c r="AJ790" s="146"/>
      <c r="AK790" s="146"/>
      <c r="AL790" s="146"/>
      <c r="AM790" s="146"/>
      <c r="AN790" s="146"/>
      <c r="AO790" s="146"/>
      <c r="AP790" s="146"/>
      <c r="AQ790" s="146"/>
      <c r="AR790" s="146"/>
      <c r="AS790" s="146"/>
    </row>
    <row r="791" spans="1:45" x14ac:dyDescent="0.25">
      <c r="A791" s="146"/>
      <c r="B791" s="146"/>
      <c r="C791" s="146"/>
      <c r="D791" s="146"/>
      <c r="E791" s="146"/>
      <c r="F791" s="146"/>
      <c r="G791" s="146"/>
      <c r="H791" s="146"/>
      <c r="I791" s="146"/>
      <c r="J791" s="146"/>
      <c r="K791" s="146"/>
      <c r="L791" s="146"/>
      <c r="M791" s="146"/>
      <c r="N791" s="146"/>
      <c r="O791" s="146"/>
      <c r="P791" s="288">
        <f t="shared" si="38"/>
        <v>0</v>
      </c>
      <c r="Q791" s="146"/>
      <c r="R791" s="146"/>
      <c r="S791" s="146"/>
      <c r="T791" s="146"/>
      <c r="U791" s="146"/>
      <c r="V791" s="146"/>
      <c r="W791" s="146"/>
      <c r="X791" s="146"/>
      <c r="Y791" s="273">
        <f t="shared" si="39"/>
        <v>0</v>
      </c>
      <c r="Z791" s="146"/>
      <c r="AA791" s="146"/>
      <c r="AB791" s="146"/>
      <c r="AC791" s="146"/>
      <c r="AD791" s="146"/>
      <c r="AE791" s="146"/>
      <c r="AF791" s="146"/>
      <c r="AG791" s="146"/>
      <c r="AH791" s="273">
        <f t="shared" si="37"/>
        <v>0</v>
      </c>
      <c r="AI791" s="146"/>
      <c r="AJ791" s="146"/>
      <c r="AK791" s="146"/>
      <c r="AL791" s="146"/>
      <c r="AM791" s="146"/>
      <c r="AN791" s="146"/>
      <c r="AO791" s="146"/>
      <c r="AP791" s="146"/>
      <c r="AQ791" s="146"/>
      <c r="AR791" s="146"/>
      <c r="AS791" s="146"/>
    </row>
    <row r="792" spans="1:45" x14ac:dyDescent="0.25">
      <c r="A792" s="146"/>
      <c r="B792" s="146"/>
      <c r="C792" s="146"/>
      <c r="D792" s="146"/>
      <c r="E792" s="146"/>
      <c r="F792" s="146"/>
      <c r="G792" s="146"/>
      <c r="H792" s="146"/>
      <c r="I792" s="146"/>
      <c r="J792" s="146"/>
      <c r="K792" s="146"/>
      <c r="L792" s="146"/>
      <c r="M792" s="146"/>
      <c r="N792" s="146"/>
      <c r="O792" s="146"/>
      <c r="P792" s="288">
        <f t="shared" si="38"/>
        <v>0</v>
      </c>
      <c r="Q792" s="146"/>
      <c r="R792" s="146"/>
      <c r="S792" s="146"/>
      <c r="T792" s="146"/>
      <c r="U792" s="146"/>
      <c r="V792" s="146"/>
      <c r="W792" s="146"/>
      <c r="X792" s="146"/>
      <c r="Y792" s="273">
        <f t="shared" si="39"/>
        <v>0</v>
      </c>
      <c r="Z792" s="146"/>
      <c r="AA792" s="146"/>
      <c r="AB792" s="146"/>
      <c r="AC792" s="146"/>
      <c r="AD792" s="146"/>
      <c r="AE792" s="146"/>
      <c r="AF792" s="146"/>
      <c r="AG792" s="146"/>
      <c r="AH792" s="273">
        <f t="shared" si="37"/>
        <v>0</v>
      </c>
      <c r="AI792" s="146"/>
      <c r="AJ792" s="146"/>
      <c r="AK792" s="146"/>
      <c r="AL792" s="146"/>
      <c r="AM792" s="146"/>
      <c r="AN792" s="146"/>
      <c r="AO792" s="146"/>
      <c r="AP792" s="146"/>
      <c r="AQ792" s="146"/>
      <c r="AR792" s="146"/>
      <c r="AS792" s="146"/>
    </row>
    <row r="793" spans="1:45" x14ac:dyDescent="0.25">
      <c r="A793" s="146"/>
      <c r="B793" s="146"/>
      <c r="C793" s="146"/>
      <c r="D793" s="146"/>
      <c r="E793" s="146"/>
      <c r="F793" s="146"/>
      <c r="G793" s="146"/>
      <c r="H793" s="146"/>
      <c r="I793" s="146"/>
      <c r="J793" s="146"/>
      <c r="K793" s="146"/>
      <c r="L793" s="146"/>
      <c r="M793" s="146"/>
      <c r="N793" s="146"/>
      <c r="O793" s="146"/>
      <c r="P793" s="288">
        <f t="shared" si="38"/>
        <v>0</v>
      </c>
      <c r="Q793" s="146"/>
      <c r="R793" s="146"/>
      <c r="S793" s="146"/>
      <c r="T793" s="146"/>
      <c r="U793" s="146"/>
      <c r="V793" s="146"/>
      <c r="W793" s="146"/>
      <c r="X793" s="146"/>
      <c r="Y793" s="273">
        <f t="shared" si="39"/>
        <v>0</v>
      </c>
      <c r="Z793" s="146"/>
      <c r="AA793" s="146"/>
      <c r="AB793" s="146"/>
      <c r="AC793" s="146"/>
      <c r="AD793" s="146"/>
      <c r="AE793" s="146"/>
      <c r="AF793" s="146"/>
      <c r="AG793" s="146"/>
      <c r="AH793" s="273">
        <f t="shared" si="37"/>
        <v>0</v>
      </c>
      <c r="AI793" s="146"/>
      <c r="AJ793" s="146"/>
      <c r="AK793" s="146"/>
      <c r="AL793" s="146"/>
      <c r="AM793" s="146"/>
      <c r="AN793" s="146"/>
      <c r="AO793" s="146"/>
      <c r="AP793" s="146"/>
      <c r="AQ793" s="146"/>
      <c r="AR793" s="146"/>
      <c r="AS793" s="146"/>
    </row>
    <row r="794" spans="1:45" x14ac:dyDescent="0.25">
      <c r="A794" s="146"/>
      <c r="B794" s="146"/>
      <c r="C794" s="146"/>
      <c r="D794" s="146"/>
      <c r="E794" s="146"/>
      <c r="F794" s="146"/>
      <c r="G794" s="146"/>
      <c r="H794" s="146"/>
      <c r="I794" s="146"/>
      <c r="J794" s="146"/>
      <c r="K794" s="146"/>
      <c r="L794" s="146"/>
      <c r="M794" s="146"/>
      <c r="N794" s="146"/>
      <c r="O794" s="146"/>
      <c r="P794" s="288">
        <f t="shared" si="38"/>
        <v>0</v>
      </c>
      <c r="Q794" s="146"/>
      <c r="R794" s="146"/>
      <c r="S794" s="146"/>
      <c r="T794" s="146"/>
      <c r="U794" s="146"/>
      <c r="V794" s="146"/>
      <c r="W794" s="146"/>
      <c r="X794" s="146"/>
      <c r="Y794" s="273">
        <f t="shared" si="39"/>
        <v>0</v>
      </c>
      <c r="Z794" s="146"/>
      <c r="AA794" s="146"/>
      <c r="AB794" s="146"/>
      <c r="AC794" s="146"/>
      <c r="AD794" s="146"/>
      <c r="AE794" s="146"/>
      <c r="AF794" s="146"/>
      <c r="AG794" s="146"/>
      <c r="AH794" s="273">
        <f t="shared" si="37"/>
        <v>0</v>
      </c>
      <c r="AI794" s="146"/>
      <c r="AJ794" s="146"/>
      <c r="AK794" s="146"/>
      <c r="AL794" s="146"/>
      <c r="AM794" s="146"/>
      <c r="AN794" s="146"/>
      <c r="AO794" s="146"/>
      <c r="AP794" s="146"/>
      <c r="AQ794" s="146"/>
      <c r="AR794" s="146"/>
      <c r="AS794" s="146"/>
    </row>
    <row r="795" spans="1:45" x14ac:dyDescent="0.25">
      <c r="A795" s="146"/>
      <c r="B795" s="146"/>
      <c r="C795" s="146"/>
      <c r="D795" s="146"/>
      <c r="E795" s="146"/>
      <c r="F795" s="146"/>
      <c r="G795" s="146"/>
      <c r="H795" s="146"/>
      <c r="I795" s="146"/>
      <c r="J795" s="146"/>
      <c r="K795" s="146"/>
      <c r="L795" s="146"/>
      <c r="M795" s="146"/>
      <c r="N795" s="146"/>
      <c r="O795" s="146"/>
      <c r="P795" s="288">
        <f t="shared" si="38"/>
        <v>0</v>
      </c>
      <c r="Q795" s="146"/>
      <c r="R795" s="146"/>
      <c r="S795" s="146"/>
      <c r="T795" s="146"/>
      <c r="U795" s="146"/>
      <c r="V795" s="146"/>
      <c r="W795" s="146"/>
      <c r="X795" s="146"/>
      <c r="Y795" s="273">
        <f t="shared" si="39"/>
        <v>0</v>
      </c>
      <c r="Z795" s="146"/>
      <c r="AA795" s="146"/>
      <c r="AB795" s="146"/>
      <c r="AC795" s="146"/>
      <c r="AD795" s="146"/>
      <c r="AE795" s="146"/>
      <c r="AF795" s="146"/>
      <c r="AG795" s="146"/>
      <c r="AH795" s="273">
        <f t="shared" si="37"/>
        <v>0</v>
      </c>
      <c r="AI795" s="146"/>
      <c r="AJ795" s="146"/>
      <c r="AK795" s="146"/>
      <c r="AL795" s="146"/>
      <c r="AM795" s="146"/>
      <c r="AN795" s="146"/>
      <c r="AO795" s="146"/>
      <c r="AP795" s="146"/>
      <c r="AQ795" s="146"/>
      <c r="AR795" s="146"/>
      <c r="AS795" s="146"/>
    </row>
    <row r="796" spans="1:45" x14ac:dyDescent="0.25">
      <c r="A796" s="146"/>
      <c r="B796" s="146"/>
      <c r="C796" s="146"/>
      <c r="D796" s="146"/>
      <c r="E796" s="146"/>
      <c r="F796" s="146"/>
      <c r="G796" s="146"/>
      <c r="H796" s="146"/>
      <c r="I796" s="146"/>
      <c r="J796" s="146"/>
      <c r="K796" s="146"/>
      <c r="L796" s="146"/>
      <c r="M796" s="146"/>
      <c r="N796" s="146"/>
      <c r="O796" s="146"/>
      <c r="P796" s="288">
        <f t="shared" si="38"/>
        <v>0</v>
      </c>
      <c r="Q796" s="146"/>
      <c r="R796" s="146"/>
      <c r="S796" s="146"/>
      <c r="T796" s="146"/>
      <c r="U796" s="146"/>
      <c r="V796" s="146"/>
      <c r="W796" s="146"/>
      <c r="X796" s="146"/>
      <c r="Y796" s="273">
        <f t="shared" si="39"/>
        <v>0</v>
      </c>
      <c r="Z796" s="146"/>
      <c r="AA796" s="146"/>
      <c r="AB796" s="146"/>
      <c r="AC796" s="146"/>
      <c r="AD796" s="146"/>
      <c r="AE796" s="146"/>
      <c r="AF796" s="146"/>
      <c r="AG796" s="146"/>
      <c r="AH796" s="273">
        <f t="shared" si="37"/>
        <v>0</v>
      </c>
      <c r="AI796" s="146"/>
      <c r="AJ796" s="146"/>
      <c r="AK796" s="146"/>
      <c r="AL796" s="146"/>
      <c r="AM796" s="146"/>
      <c r="AN796" s="146"/>
      <c r="AO796" s="146"/>
      <c r="AP796" s="146"/>
      <c r="AQ796" s="146"/>
      <c r="AR796" s="146"/>
      <c r="AS796" s="146"/>
    </row>
    <row r="797" spans="1:45" x14ac:dyDescent="0.25">
      <c r="A797" s="146"/>
      <c r="B797" s="146"/>
      <c r="C797" s="146"/>
      <c r="D797" s="146"/>
      <c r="E797" s="146"/>
      <c r="F797" s="146"/>
      <c r="G797" s="146"/>
      <c r="H797" s="146"/>
      <c r="I797" s="146"/>
      <c r="J797" s="146"/>
      <c r="K797" s="146"/>
      <c r="L797" s="146"/>
      <c r="M797" s="146"/>
      <c r="N797" s="146"/>
      <c r="O797" s="146"/>
      <c r="P797" s="288">
        <f t="shared" si="38"/>
        <v>0</v>
      </c>
      <c r="Q797" s="146"/>
      <c r="R797" s="146"/>
      <c r="S797" s="146"/>
      <c r="T797" s="146"/>
      <c r="U797" s="146"/>
      <c r="V797" s="146"/>
      <c r="W797" s="146"/>
      <c r="X797" s="146"/>
      <c r="Y797" s="273">
        <f t="shared" si="39"/>
        <v>0</v>
      </c>
      <c r="Z797" s="146"/>
      <c r="AA797" s="146"/>
      <c r="AB797" s="146"/>
      <c r="AC797" s="146"/>
      <c r="AD797" s="146"/>
      <c r="AE797" s="146"/>
      <c r="AF797" s="146"/>
      <c r="AG797" s="146"/>
      <c r="AH797" s="273">
        <f t="shared" si="37"/>
        <v>0</v>
      </c>
      <c r="AI797" s="146"/>
      <c r="AJ797" s="146"/>
      <c r="AK797" s="146"/>
      <c r="AL797" s="146"/>
      <c r="AM797" s="146"/>
      <c r="AN797" s="146"/>
      <c r="AO797" s="146"/>
      <c r="AP797" s="146"/>
      <c r="AQ797" s="146"/>
      <c r="AR797" s="146"/>
      <c r="AS797" s="146"/>
    </row>
    <row r="798" spans="1:45" x14ac:dyDescent="0.25">
      <c r="A798" s="146"/>
      <c r="B798" s="146"/>
      <c r="C798" s="146"/>
      <c r="D798" s="146"/>
      <c r="E798" s="146"/>
      <c r="F798" s="146"/>
      <c r="G798" s="146"/>
      <c r="H798" s="146"/>
      <c r="I798" s="146"/>
      <c r="J798" s="146"/>
      <c r="K798" s="146"/>
      <c r="L798" s="146"/>
      <c r="M798" s="146"/>
      <c r="N798" s="146"/>
      <c r="O798" s="146"/>
      <c r="P798" s="288">
        <f t="shared" si="38"/>
        <v>0</v>
      </c>
      <c r="Q798" s="146"/>
      <c r="R798" s="146"/>
      <c r="S798" s="146"/>
      <c r="T798" s="146"/>
      <c r="U798" s="146"/>
      <c r="V798" s="146"/>
      <c r="W798" s="146"/>
      <c r="X798" s="146"/>
      <c r="Y798" s="273">
        <f t="shared" si="39"/>
        <v>0</v>
      </c>
      <c r="Z798" s="146"/>
      <c r="AA798" s="146"/>
      <c r="AB798" s="146"/>
      <c r="AC798" s="146"/>
      <c r="AD798" s="146"/>
      <c r="AE798" s="146"/>
      <c r="AF798" s="146"/>
      <c r="AG798" s="146"/>
      <c r="AH798" s="273">
        <f t="shared" si="37"/>
        <v>0</v>
      </c>
      <c r="AI798" s="146"/>
      <c r="AJ798" s="146"/>
      <c r="AK798" s="146"/>
      <c r="AL798" s="146"/>
      <c r="AM798" s="146"/>
      <c r="AN798" s="146"/>
      <c r="AO798" s="146"/>
      <c r="AP798" s="146"/>
      <c r="AQ798" s="146"/>
      <c r="AR798" s="146"/>
      <c r="AS798" s="146"/>
    </row>
    <row r="799" spans="1:45" x14ac:dyDescent="0.25">
      <c r="A799" s="146"/>
      <c r="B799" s="146"/>
      <c r="C799" s="146"/>
      <c r="D799" s="146"/>
      <c r="E799" s="146"/>
      <c r="F799" s="146"/>
      <c r="G799" s="146"/>
      <c r="H799" s="146"/>
      <c r="I799" s="146"/>
      <c r="J799" s="146"/>
      <c r="K799" s="146"/>
      <c r="L799" s="146"/>
      <c r="M799" s="146"/>
      <c r="N799" s="146"/>
      <c r="O799" s="146"/>
      <c r="P799" s="288">
        <f t="shared" si="38"/>
        <v>0</v>
      </c>
      <c r="Q799" s="146"/>
      <c r="R799" s="146"/>
      <c r="S799" s="146"/>
      <c r="T799" s="146"/>
      <c r="U799" s="146"/>
      <c r="V799" s="146"/>
      <c r="W799" s="146"/>
      <c r="X799" s="146"/>
      <c r="Y799" s="273">
        <f t="shared" si="39"/>
        <v>0</v>
      </c>
      <c r="Z799" s="146"/>
      <c r="AA799" s="146"/>
      <c r="AB799" s="146"/>
      <c r="AC799" s="146"/>
      <c r="AD799" s="146"/>
      <c r="AE799" s="146"/>
      <c r="AF799" s="146"/>
      <c r="AG799" s="146"/>
      <c r="AH799" s="273">
        <f t="shared" si="37"/>
        <v>0</v>
      </c>
      <c r="AI799" s="146"/>
      <c r="AJ799" s="146"/>
      <c r="AK799" s="146"/>
      <c r="AL799" s="146"/>
      <c r="AM799" s="146"/>
      <c r="AN799" s="146"/>
      <c r="AO799" s="146"/>
      <c r="AP799" s="146"/>
      <c r="AQ799" s="146"/>
      <c r="AR799" s="146"/>
      <c r="AS799" s="146"/>
    </row>
    <row r="800" spans="1:45" x14ac:dyDescent="0.25">
      <c r="A800" s="146"/>
      <c r="B800" s="146"/>
      <c r="C800" s="146"/>
      <c r="D800" s="146"/>
      <c r="E800" s="146"/>
      <c r="F800" s="146"/>
      <c r="G800" s="146"/>
      <c r="H800" s="146"/>
      <c r="I800" s="146"/>
      <c r="J800" s="146"/>
      <c r="K800" s="146"/>
      <c r="L800" s="146"/>
      <c r="M800" s="146"/>
      <c r="N800" s="146"/>
      <c r="O800" s="146"/>
      <c r="P800" s="288">
        <f t="shared" si="38"/>
        <v>0</v>
      </c>
      <c r="Q800" s="146"/>
      <c r="R800" s="146"/>
      <c r="S800" s="146"/>
      <c r="T800" s="146"/>
      <c r="U800" s="146"/>
      <c r="V800" s="146"/>
      <c r="W800" s="146"/>
      <c r="X800" s="146"/>
      <c r="Y800" s="273">
        <f t="shared" si="39"/>
        <v>0</v>
      </c>
      <c r="Z800" s="146"/>
      <c r="AA800" s="146"/>
      <c r="AB800" s="146"/>
      <c r="AC800" s="146"/>
      <c r="AD800" s="146"/>
      <c r="AE800" s="146"/>
      <c r="AF800" s="146"/>
      <c r="AG800" s="146"/>
      <c r="AH800" s="273">
        <f t="shared" si="37"/>
        <v>0</v>
      </c>
      <c r="AI800" s="146"/>
      <c r="AJ800" s="146"/>
      <c r="AK800" s="146"/>
      <c r="AL800" s="146"/>
      <c r="AM800" s="146"/>
      <c r="AN800" s="146"/>
      <c r="AO800" s="146"/>
      <c r="AP800" s="146"/>
      <c r="AQ800" s="146"/>
      <c r="AR800" s="146"/>
      <c r="AS800" s="146"/>
    </row>
    <row r="801" spans="1:45" x14ac:dyDescent="0.25">
      <c r="A801" s="146"/>
      <c r="B801" s="146"/>
      <c r="C801" s="146"/>
      <c r="D801" s="146"/>
      <c r="E801" s="146"/>
      <c r="F801" s="146"/>
      <c r="G801" s="146"/>
      <c r="H801" s="146"/>
      <c r="I801" s="146"/>
      <c r="J801" s="146"/>
      <c r="K801" s="146"/>
      <c r="L801" s="146"/>
      <c r="M801" s="146"/>
      <c r="N801" s="146"/>
      <c r="O801" s="146"/>
      <c r="P801" s="288">
        <f t="shared" si="38"/>
        <v>0</v>
      </c>
      <c r="Q801" s="146"/>
      <c r="R801" s="146"/>
      <c r="S801" s="146"/>
      <c r="T801" s="146"/>
      <c r="U801" s="146"/>
      <c r="V801" s="146"/>
      <c r="W801" s="146"/>
      <c r="X801" s="146"/>
      <c r="Y801" s="273">
        <f t="shared" si="39"/>
        <v>0</v>
      </c>
      <c r="Z801" s="146"/>
      <c r="AA801" s="146"/>
      <c r="AB801" s="146"/>
      <c r="AC801" s="146"/>
      <c r="AD801" s="146"/>
      <c r="AE801" s="146"/>
      <c r="AF801" s="146"/>
      <c r="AG801" s="146"/>
      <c r="AH801" s="273">
        <f t="shared" ref="AH801:AH864" si="40">SUM(Z801:AF801)</f>
        <v>0</v>
      </c>
      <c r="AI801" s="146"/>
      <c r="AJ801" s="146"/>
      <c r="AK801" s="146"/>
      <c r="AL801" s="146"/>
      <c r="AM801" s="146"/>
      <c r="AN801" s="146"/>
      <c r="AO801" s="146"/>
      <c r="AP801" s="146"/>
      <c r="AQ801" s="146"/>
      <c r="AR801" s="146"/>
      <c r="AS801" s="146"/>
    </row>
    <row r="802" spans="1:45" x14ac:dyDescent="0.25">
      <c r="A802" s="146"/>
      <c r="B802" s="146"/>
      <c r="C802" s="146"/>
      <c r="D802" s="146"/>
      <c r="E802" s="146"/>
      <c r="F802" s="146"/>
      <c r="G802" s="146"/>
      <c r="H802" s="146"/>
      <c r="I802" s="146"/>
      <c r="J802" s="146"/>
      <c r="K802" s="146"/>
      <c r="L802" s="146"/>
      <c r="M802" s="146"/>
      <c r="N802" s="146"/>
      <c r="O802" s="146"/>
      <c r="P802" s="288">
        <f t="shared" si="38"/>
        <v>0</v>
      </c>
      <c r="Q802" s="146"/>
      <c r="R802" s="146"/>
      <c r="S802" s="146"/>
      <c r="T802" s="146"/>
      <c r="U802" s="146"/>
      <c r="V802" s="146"/>
      <c r="W802" s="146"/>
      <c r="X802" s="146"/>
      <c r="Y802" s="273">
        <f t="shared" si="39"/>
        <v>0</v>
      </c>
      <c r="Z802" s="146"/>
      <c r="AA802" s="146"/>
      <c r="AB802" s="146"/>
      <c r="AC802" s="146"/>
      <c r="AD802" s="146"/>
      <c r="AE802" s="146"/>
      <c r="AF802" s="146"/>
      <c r="AG802" s="146"/>
      <c r="AH802" s="273">
        <f t="shared" si="40"/>
        <v>0</v>
      </c>
      <c r="AI802" s="146"/>
      <c r="AJ802" s="146"/>
      <c r="AK802" s="146"/>
      <c r="AL802" s="146"/>
      <c r="AM802" s="146"/>
      <c r="AN802" s="146"/>
      <c r="AO802" s="146"/>
      <c r="AP802" s="146"/>
      <c r="AQ802" s="146"/>
      <c r="AR802" s="146"/>
      <c r="AS802" s="146"/>
    </row>
    <row r="803" spans="1:45" x14ac:dyDescent="0.25">
      <c r="A803" s="146"/>
      <c r="B803" s="146"/>
      <c r="C803" s="146"/>
      <c r="D803" s="146"/>
      <c r="E803" s="146"/>
      <c r="F803" s="146"/>
      <c r="G803" s="146"/>
      <c r="H803" s="146"/>
      <c r="I803" s="146"/>
      <c r="J803" s="146"/>
      <c r="K803" s="146"/>
      <c r="L803" s="146"/>
      <c r="M803" s="146"/>
      <c r="N803" s="146"/>
      <c r="O803" s="146"/>
      <c r="P803" s="288">
        <f t="shared" si="38"/>
        <v>0</v>
      </c>
      <c r="Q803" s="146"/>
      <c r="R803" s="146"/>
      <c r="S803" s="146"/>
      <c r="T803" s="146"/>
      <c r="U803" s="146"/>
      <c r="V803" s="146"/>
      <c r="W803" s="146"/>
      <c r="X803" s="146"/>
      <c r="Y803" s="273">
        <f t="shared" si="39"/>
        <v>0</v>
      </c>
      <c r="Z803" s="146"/>
      <c r="AA803" s="146"/>
      <c r="AB803" s="146"/>
      <c r="AC803" s="146"/>
      <c r="AD803" s="146"/>
      <c r="AE803" s="146"/>
      <c r="AF803" s="146"/>
      <c r="AG803" s="146"/>
      <c r="AH803" s="273">
        <f t="shared" si="40"/>
        <v>0</v>
      </c>
      <c r="AI803" s="146"/>
      <c r="AJ803" s="146"/>
      <c r="AK803" s="146"/>
      <c r="AL803" s="146"/>
      <c r="AM803" s="146"/>
      <c r="AN803" s="146"/>
      <c r="AO803" s="146"/>
      <c r="AP803" s="146"/>
      <c r="AQ803" s="146"/>
      <c r="AR803" s="146"/>
      <c r="AS803" s="146"/>
    </row>
    <row r="804" spans="1:45" x14ac:dyDescent="0.25">
      <c r="A804" s="146"/>
      <c r="B804" s="146"/>
      <c r="C804" s="146"/>
      <c r="D804" s="146"/>
      <c r="E804" s="146"/>
      <c r="F804" s="146"/>
      <c r="G804" s="146"/>
      <c r="H804" s="146"/>
      <c r="I804" s="146"/>
      <c r="J804" s="146"/>
      <c r="K804" s="146"/>
      <c r="L804" s="146"/>
      <c r="M804" s="146"/>
      <c r="N804" s="146"/>
      <c r="O804" s="146"/>
      <c r="P804" s="288">
        <f t="shared" si="38"/>
        <v>0</v>
      </c>
      <c r="Q804" s="146"/>
      <c r="R804" s="146"/>
      <c r="S804" s="146"/>
      <c r="T804" s="146"/>
      <c r="U804" s="146"/>
      <c r="V804" s="146"/>
      <c r="W804" s="146"/>
      <c r="X804" s="146"/>
      <c r="Y804" s="273">
        <f t="shared" si="39"/>
        <v>0</v>
      </c>
      <c r="Z804" s="146"/>
      <c r="AA804" s="146"/>
      <c r="AB804" s="146"/>
      <c r="AC804" s="146"/>
      <c r="AD804" s="146"/>
      <c r="AE804" s="146"/>
      <c r="AF804" s="146"/>
      <c r="AG804" s="146"/>
      <c r="AH804" s="273">
        <f t="shared" si="40"/>
        <v>0</v>
      </c>
      <c r="AI804" s="146"/>
      <c r="AJ804" s="146"/>
      <c r="AK804" s="146"/>
      <c r="AL804" s="146"/>
      <c r="AM804" s="146"/>
      <c r="AN804" s="146"/>
      <c r="AO804" s="146"/>
      <c r="AP804" s="146"/>
      <c r="AQ804" s="146"/>
      <c r="AR804" s="146"/>
      <c r="AS804" s="146"/>
    </row>
    <row r="805" spans="1:45" x14ac:dyDescent="0.25">
      <c r="A805" s="146"/>
      <c r="B805" s="146"/>
      <c r="C805" s="146"/>
      <c r="D805" s="146"/>
      <c r="E805" s="146"/>
      <c r="F805" s="146"/>
      <c r="G805" s="146"/>
      <c r="H805" s="146"/>
      <c r="I805" s="146"/>
      <c r="J805" s="146"/>
      <c r="K805" s="146"/>
      <c r="L805" s="146"/>
      <c r="M805" s="146"/>
      <c r="N805" s="146"/>
      <c r="O805" s="146"/>
      <c r="P805" s="288">
        <f t="shared" si="38"/>
        <v>0</v>
      </c>
      <c r="Q805" s="146"/>
      <c r="R805" s="146"/>
      <c r="S805" s="146"/>
      <c r="T805" s="146"/>
      <c r="U805" s="146"/>
      <c r="V805" s="146"/>
      <c r="W805" s="146"/>
      <c r="X805" s="146"/>
      <c r="Y805" s="273">
        <f t="shared" si="39"/>
        <v>0</v>
      </c>
      <c r="Z805" s="146"/>
      <c r="AA805" s="146"/>
      <c r="AB805" s="146"/>
      <c r="AC805" s="146"/>
      <c r="AD805" s="146"/>
      <c r="AE805" s="146"/>
      <c r="AF805" s="146"/>
      <c r="AG805" s="146"/>
      <c r="AH805" s="273">
        <f t="shared" si="40"/>
        <v>0</v>
      </c>
      <c r="AI805" s="146"/>
      <c r="AJ805" s="146"/>
      <c r="AK805" s="146"/>
      <c r="AL805" s="146"/>
      <c r="AM805" s="146"/>
      <c r="AN805" s="146"/>
      <c r="AO805" s="146"/>
      <c r="AP805" s="146"/>
      <c r="AQ805" s="146"/>
      <c r="AR805" s="146"/>
      <c r="AS805" s="146"/>
    </row>
    <row r="806" spans="1:45" x14ac:dyDescent="0.25">
      <c r="A806" s="146"/>
      <c r="B806" s="146"/>
      <c r="C806" s="146"/>
      <c r="D806" s="146"/>
      <c r="E806" s="146"/>
      <c r="F806" s="146"/>
      <c r="G806" s="146"/>
      <c r="H806" s="146"/>
      <c r="I806" s="146"/>
      <c r="J806" s="146"/>
      <c r="K806" s="146"/>
      <c r="L806" s="146"/>
      <c r="M806" s="146"/>
      <c r="N806" s="146"/>
      <c r="O806" s="146"/>
      <c r="P806" s="288">
        <f t="shared" si="38"/>
        <v>0</v>
      </c>
      <c r="Q806" s="146"/>
      <c r="R806" s="146"/>
      <c r="S806" s="146"/>
      <c r="T806" s="146"/>
      <c r="U806" s="146"/>
      <c r="V806" s="146"/>
      <c r="W806" s="146"/>
      <c r="X806" s="146"/>
      <c r="Y806" s="273">
        <f t="shared" si="39"/>
        <v>0</v>
      </c>
      <c r="Z806" s="146"/>
      <c r="AA806" s="146"/>
      <c r="AB806" s="146"/>
      <c r="AC806" s="146"/>
      <c r="AD806" s="146"/>
      <c r="AE806" s="146"/>
      <c r="AF806" s="146"/>
      <c r="AG806" s="146"/>
      <c r="AH806" s="273">
        <f t="shared" si="40"/>
        <v>0</v>
      </c>
      <c r="AI806" s="146"/>
      <c r="AJ806" s="146"/>
      <c r="AK806" s="146"/>
      <c r="AL806" s="146"/>
      <c r="AM806" s="146"/>
      <c r="AN806" s="146"/>
      <c r="AO806" s="146"/>
      <c r="AP806" s="146"/>
      <c r="AQ806" s="146"/>
      <c r="AR806" s="146"/>
      <c r="AS806" s="146"/>
    </row>
    <row r="807" spans="1:45" x14ac:dyDescent="0.25">
      <c r="A807" s="146"/>
      <c r="B807" s="146"/>
      <c r="C807" s="146"/>
      <c r="D807" s="146"/>
      <c r="E807" s="146"/>
      <c r="F807" s="146"/>
      <c r="G807" s="146"/>
      <c r="H807" s="146"/>
      <c r="I807" s="146"/>
      <c r="J807" s="146"/>
      <c r="K807" s="146"/>
      <c r="L807" s="146"/>
      <c r="M807" s="146"/>
      <c r="N807" s="146"/>
      <c r="O807" s="146"/>
      <c r="P807" s="288">
        <f t="shared" si="38"/>
        <v>0</v>
      </c>
      <c r="Q807" s="146"/>
      <c r="R807" s="146"/>
      <c r="S807" s="146"/>
      <c r="T807" s="146"/>
      <c r="U807" s="146"/>
      <c r="V807" s="146"/>
      <c r="W807" s="146"/>
      <c r="X807" s="146"/>
      <c r="Y807" s="273">
        <f t="shared" si="39"/>
        <v>0</v>
      </c>
      <c r="Z807" s="146"/>
      <c r="AA807" s="146"/>
      <c r="AB807" s="146"/>
      <c r="AC807" s="146"/>
      <c r="AD807" s="146"/>
      <c r="AE807" s="146"/>
      <c r="AF807" s="146"/>
      <c r="AG807" s="146"/>
      <c r="AH807" s="273">
        <f t="shared" si="40"/>
        <v>0</v>
      </c>
      <c r="AI807" s="146"/>
      <c r="AJ807" s="146"/>
      <c r="AK807" s="146"/>
      <c r="AL807" s="146"/>
      <c r="AM807" s="146"/>
      <c r="AN807" s="146"/>
      <c r="AO807" s="146"/>
      <c r="AP807" s="146"/>
      <c r="AQ807" s="146"/>
      <c r="AR807" s="146"/>
      <c r="AS807" s="146"/>
    </row>
    <row r="808" spans="1:45" x14ac:dyDescent="0.25">
      <c r="A808" s="146"/>
      <c r="B808" s="146"/>
      <c r="C808" s="146"/>
      <c r="D808" s="146"/>
      <c r="E808" s="146"/>
      <c r="F808" s="146"/>
      <c r="G808" s="146"/>
      <c r="H808" s="146"/>
      <c r="I808" s="146"/>
      <c r="J808" s="146"/>
      <c r="K808" s="146"/>
      <c r="L808" s="146"/>
      <c r="M808" s="146"/>
      <c r="N808" s="146"/>
      <c r="O808" s="146"/>
      <c r="P808" s="288">
        <f t="shared" si="38"/>
        <v>0</v>
      </c>
      <c r="Q808" s="146"/>
      <c r="R808" s="146"/>
      <c r="S808" s="146"/>
      <c r="T808" s="146"/>
      <c r="U808" s="146"/>
      <c r="V808" s="146"/>
      <c r="W808" s="146"/>
      <c r="X808" s="146"/>
      <c r="Y808" s="273">
        <f t="shared" si="39"/>
        <v>0</v>
      </c>
      <c r="Z808" s="146"/>
      <c r="AA808" s="146"/>
      <c r="AB808" s="146"/>
      <c r="AC808" s="146"/>
      <c r="AD808" s="146"/>
      <c r="AE808" s="146"/>
      <c r="AF808" s="146"/>
      <c r="AG808" s="146"/>
      <c r="AH808" s="273">
        <f t="shared" si="40"/>
        <v>0</v>
      </c>
      <c r="AI808" s="146"/>
      <c r="AJ808" s="146"/>
      <c r="AK808" s="146"/>
      <c r="AL808" s="146"/>
      <c r="AM808" s="146"/>
      <c r="AN808" s="146"/>
      <c r="AO808" s="146"/>
      <c r="AP808" s="146"/>
      <c r="AQ808" s="146"/>
      <c r="AR808" s="146"/>
      <c r="AS808" s="146"/>
    </row>
    <row r="809" spans="1:45" x14ac:dyDescent="0.25">
      <c r="A809" s="146"/>
      <c r="B809" s="146"/>
      <c r="C809" s="146"/>
      <c r="D809" s="146"/>
      <c r="E809" s="146"/>
      <c r="F809" s="146"/>
      <c r="G809" s="146"/>
      <c r="H809" s="146"/>
      <c r="I809" s="146"/>
      <c r="J809" s="146"/>
      <c r="K809" s="146"/>
      <c r="L809" s="146"/>
      <c r="M809" s="146"/>
      <c r="N809" s="146"/>
      <c r="O809" s="146"/>
      <c r="P809" s="288">
        <f t="shared" si="38"/>
        <v>0</v>
      </c>
      <c r="Q809" s="146"/>
      <c r="R809" s="146"/>
      <c r="S809" s="146"/>
      <c r="T809" s="146"/>
      <c r="U809" s="146"/>
      <c r="V809" s="146"/>
      <c r="W809" s="146"/>
      <c r="X809" s="146"/>
      <c r="Y809" s="273">
        <f t="shared" si="39"/>
        <v>0</v>
      </c>
      <c r="Z809" s="146"/>
      <c r="AA809" s="146"/>
      <c r="AB809" s="146"/>
      <c r="AC809" s="146"/>
      <c r="AD809" s="146"/>
      <c r="AE809" s="146"/>
      <c r="AF809" s="146"/>
      <c r="AG809" s="146"/>
      <c r="AH809" s="273">
        <f t="shared" si="40"/>
        <v>0</v>
      </c>
      <c r="AI809" s="146"/>
      <c r="AJ809" s="146"/>
      <c r="AK809" s="146"/>
      <c r="AL809" s="146"/>
      <c r="AM809" s="146"/>
      <c r="AN809" s="146"/>
      <c r="AO809" s="146"/>
      <c r="AP809" s="146"/>
      <c r="AQ809" s="146"/>
      <c r="AR809" s="146"/>
      <c r="AS809" s="146"/>
    </row>
    <row r="810" spans="1:45" x14ac:dyDescent="0.25">
      <c r="A810" s="146"/>
      <c r="B810" s="146"/>
      <c r="C810" s="146"/>
      <c r="D810" s="146"/>
      <c r="E810" s="146"/>
      <c r="F810" s="146"/>
      <c r="G810" s="146"/>
      <c r="H810" s="146"/>
      <c r="I810" s="146"/>
      <c r="J810" s="146"/>
      <c r="K810" s="146"/>
      <c r="L810" s="146"/>
      <c r="M810" s="146"/>
      <c r="N810" s="146"/>
      <c r="O810" s="146"/>
      <c r="P810" s="288">
        <f t="shared" si="38"/>
        <v>0</v>
      </c>
      <c r="Q810" s="146"/>
      <c r="R810" s="146"/>
      <c r="S810" s="146"/>
      <c r="T810" s="146"/>
      <c r="U810" s="146"/>
      <c r="V810" s="146"/>
      <c r="W810" s="146"/>
      <c r="X810" s="146"/>
      <c r="Y810" s="273">
        <f t="shared" si="39"/>
        <v>0</v>
      </c>
      <c r="Z810" s="146"/>
      <c r="AA810" s="146"/>
      <c r="AB810" s="146"/>
      <c r="AC810" s="146"/>
      <c r="AD810" s="146"/>
      <c r="AE810" s="146"/>
      <c r="AF810" s="146"/>
      <c r="AG810" s="146"/>
      <c r="AH810" s="273">
        <f t="shared" si="40"/>
        <v>0</v>
      </c>
      <c r="AI810" s="146"/>
      <c r="AJ810" s="146"/>
      <c r="AK810" s="146"/>
      <c r="AL810" s="146"/>
      <c r="AM810" s="146"/>
      <c r="AN810" s="146"/>
      <c r="AO810" s="146"/>
      <c r="AP810" s="146"/>
      <c r="AQ810" s="146"/>
      <c r="AR810" s="146"/>
      <c r="AS810" s="146"/>
    </row>
    <row r="811" spans="1:45" x14ac:dyDescent="0.25">
      <c r="A811" s="146"/>
      <c r="B811" s="146"/>
      <c r="C811" s="146"/>
      <c r="D811" s="146"/>
      <c r="E811" s="146"/>
      <c r="F811" s="146"/>
      <c r="G811" s="146"/>
      <c r="H811" s="146"/>
      <c r="I811" s="146"/>
      <c r="J811" s="146"/>
      <c r="K811" s="146"/>
      <c r="L811" s="146"/>
      <c r="M811" s="146"/>
      <c r="N811" s="146"/>
      <c r="O811" s="146"/>
      <c r="P811" s="288">
        <f t="shared" si="38"/>
        <v>0</v>
      </c>
      <c r="Q811" s="146"/>
      <c r="R811" s="146"/>
      <c r="S811" s="146"/>
      <c r="T811" s="146"/>
      <c r="U811" s="146"/>
      <c r="V811" s="146"/>
      <c r="W811" s="146"/>
      <c r="X811" s="146"/>
      <c r="Y811" s="273">
        <f t="shared" si="39"/>
        <v>0</v>
      </c>
      <c r="Z811" s="146"/>
      <c r="AA811" s="146"/>
      <c r="AB811" s="146"/>
      <c r="AC811" s="146"/>
      <c r="AD811" s="146"/>
      <c r="AE811" s="146"/>
      <c r="AF811" s="146"/>
      <c r="AG811" s="146"/>
      <c r="AH811" s="273">
        <f t="shared" si="40"/>
        <v>0</v>
      </c>
      <c r="AI811" s="146"/>
      <c r="AJ811" s="146"/>
      <c r="AK811" s="146"/>
      <c r="AL811" s="146"/>
      <c r="AM811" s="146"/>
      <c r="AN811" s="146"/>
      <c r="AO811" s="146"/>
      <c r="AP811" s="146"/>
      <c r="AQ811" s="146"/>
      <c r="AR811" s="146"/>
      <c r="AS811" s="146"/>
    </row>
    <row r="812" spans="1:45" x14ac:dyDescent="0.25">
      <c r="A812" s="146"/>
      <c r="B812" s="146"/>
      <c r="C812" s="146"/>
      <c r="D812" s="146"/>
      <c r="E812" s="146"/>
      <c r="F812" s="146"/>
      <c r="G812" s="146"/>
      <c r="H812" s="146"/>
      <c r="I812" s="146"/>
      <c r="J812" s="146"/>
      <c r="K812" s="146"/>
      <c r="L812" s="146"/>
      <c r="M812" s="146"/>
      <c r="N812" s="146"/>
      <c r="O812" s="146"/>
      <c r="P812" s="288">
        <f t="shared" si="38"/>
        <v>0</v>
      </c>
      <c r="Q812" s="146"/>
      <c r="R812" s="146"/>
      <c r="S812" s="146"/>
      <c r="T812" s="146"/>
      <c r="U812" s="146"/>
      <c r="V812" s="146"/>
      <c r="W812" s="146"/>
      <c r="X812" s="146"/>
      <c r="Y812" s="273">
        <f t="shared" si="39"/>
        <v>0</v>
      </c>
      <c r="Z812" s="146"/>
      <c r="AA812" s="146"/>
      <c r="AB812" s="146"/>
      <c r="AC812" s="146"/>
      <c r="AD812" s="146"/>
      <c r="AE812" s="146"/>
      <c r="AF812" s="146"/>
      <c r="AG812" s="146"/>
      <c r="AH812" s="273">
        <f t="shared" si="40"/>
        <v>0</v>
      </c>
      <c r="AI812" s="146"/>
      <c r="AJ812" s="146"/>
      <c r="AK812" s="146"/>
      <c r="AL812" s="146"/>
      <c r="AM812" s="146"/>
      <c r="AN812" s="146"/>
      <c r="AO812" s="146"/>
      <c r="AP812" s="146"/>
      <c r="AQ812" s="146"/>
      <c r="AR812" s="146"/>
      <c r="AS812" s="146"/>
    </row>
    <row r="813" spans="1:45" x14ac:dyDescent="0.25">
      <c r="A813" s="146"/>
      <c r="B813" s="146"/>
      <c r="C813" s="146"/>
      <c r="D813" s="146"/>
      <c r="E813" s="146"/>
      <c r="F813" s="146"/>
      <c r="G813" s="146"/>
      <c r="H813" s="146"/>
      <c r="I813" s="146"/>
      <c r="J813" s="146"/>
      <c r="K813" s="146"/>
      <c r="L813" s="146"/>
      <c r="M813" s="146"/>
      <c r="N813" s="146"/>
      <c r="O813" s="146"/>
      <c r="P813" s="288">
        <f t="shared" si="38"/>
        <v>0</v>
      </c>
      <c r="Q813" s="146"/>
      <c r="R813" s="146"/>
      <c r="S813" s="146"/>
      <c r="T813" s="146"/>
      <c r="U813" s="146"/>
      <c r="V813" s="146"/>
      <c r="W813" s="146"/>
      <c r="X813" s="146"/>
      <c r="Y813" s="273">
        <f t="shared" si="39"/>
        <v>0</v>
      </c>
      <c r="Z813" s="146"/>
      <c r="AA813" s="146"/>
      <c r="AB813" s="146"/>
      <c r="AC813" s="146"/>
      <c r="AD813" s="146"/>
      <c r="AE813" s="146"/>
      <c r="AF813" s="146"/>
      <c r="AG813" s="146"/>
      <c r="AH813" s="273">
        <f t="shared" si="40"/>
        <v>0</v>
      </c>
      <c r="AI813" s="146"/>
      <c r="AJ813" s="146"/>
      <c r="AK813" s="146"/>
      <c r="AL813" s="146"/>
      <c r="AM813" s="146"/>
      <c r="AN813" s="146"/>
      <c r="AO813" s="146"/>
      <c r="AP813" s="146"/>
      <c r="AQ813" s="146"/>
      <c r="AR813" s="146"/>
      <c r="AS813" s="146"/>
    </row>
    <row r="814" spans="1:45" x14ac:dyDescent="0.25">
      <c r="A814" s="146"/>
      <c r="B814" s="146"/>
      <c r="C814" s="146"/>
      <c r="D814" s="146"/>
      <c r="E814" s="146"/>
      <c r="F814" s="146"/>
      <c r="G814" s="146"/>
      <c r="H814" s="146"/>
      <c r="I814" s="146"/>
      <c r="J814" s="146"/>
      <c r="K814" s="146"/>
      <c r="L814" s="146"/>
      <c r="M814" s="146"/>
      <c r="N814" s="146"/>
      <c r="O814" s="146"/>
      <c r="P814" s="288">
        <f t="shared" si="38"/>
        <v>0</v>
      </c>
      <c r="Q814" s="146"/>
      <c r="R814" s="146"/>
      <c r="S814" s="146"/>
      <c r="T814" s="146"/>
      <c r="U814" s="146"/>
      <c r="V814" s="146"/>
      <c r="W814" s="146"/>
      <c r="X814" s="146"/>
      <c r="Y814" s="273">
        <f t="shared" si="39"/>
        <v>0</v>
      </c>
      <c r="Z814" s="146"/>
      <c r="AA814" s="146"/>
      <c r="AB814" s="146"/>
      <c r="AC814" s="146"/>
      <c r="AD814" s="146"/>
      <c r="AE814" s="146"/>
      <c r="AF814" s="146"/>
      <c r="AG814" s="146"/>
      <c r="AH814" s="273">
        <f t="shared" si="40"/>
        <v>0</v>
      </c>
      <c r="AI814" s="146"/>
      <c r="AJ814" s="146"/>
      <c r="AK814" s="146"/>
      <c r="AL814" s="146"/>
      <c r="AM814" s="146"/>
      <c r="AN814" s="146"/>
      <c r="AO814" s="146"/>
      <c r="AP814" s="146"/>
      <c r="AQ814" s="146"/>
      <c r="AR814" s="146"/>
      <c r="AS814" s="146"/>
    </row>
    <row r="815" spans="1:45" x14ac:dyDescent="0.25">
      <c r="A815" s="146"/>
      <c r="B815" s="146"/>
      <c r="C815" s="146"/>
      <c r="D815" s="146"/>
      <c r="E815" s="146"/>
      <c r="F815" s="146"/>
      <c r="G815" s="146"/>
      <c r="H815" s="146"/>
      <c r="I815" s="146"/>
      <c r="J815" s="146"/>
      <c r="K815" s="146"/>
      <c r="L815" s="146"/>
      <c r="M815" s="146"/>
      <c r="N815" s="146"/>
      <c r="O815" s="146"/>
      <c r="P815" s="288">
        <f t="shared" si="38"/>
        <v>0</v>
      </c>
      <c r="Q815" s="146"/>
      <c r="R815" s="146"/>
      <c r="S815" s="146"/>
      <c r="T815" s="146"/>
      <c r="U815" s="146"/>
      <c r="V815" s="146"/>
      <c r="W815" s="146"/>
      <c r="X815" s="146"/>
      <c r="Y815" s="273">
        <f t="shared" si="39"/>
        <v>0</v>
      </c>
      <c r="Z815" s="146"/>
      <c r="AA815" s="146"/>
      <c r="AB815" s="146"/>
      <c r="AC815" s="146"/>
      <c r="AD815" s="146"/>
      <c r="AE815" s="146"/>
      <c r="AF815" s="146"/>
      <c r="AG815" s="146"/>
      <c r="AH815" s="273">
        <f t="shared" si="40"/>
        <v>0</v>
      </c>
      <c r="AI815" s="146"/>
      <c r="AJ815" s="146"/>
      <c r="AK815" s="146"/>
      <c r="AL815" s="146"/>
      <c r="AM815" s="146"/>
      <c r="AN815" s="146"/>
      <c r="AO815" s="146"/>
      <c r="AP815" s="146"/>
      <c r="AQ815" s="146"/>
      <c r="AR815" s="146"/>
      <c r="AS815" s="146"/>
    </row>
    <row r="816" spans="1:45" x14ac:dyDescent="0.25">
      <c r="A816" s="146"/>
      <c r="B816" s="146"/>
      <c r="C816" s="146"/>
      <c r="D816" s="146"/>
      <c r="E816" s="146"/>
      <c r="F816" s="146"/>
      <c r="G816" s="146"/>
      <c r="H816" s="146"/>
      <c r="I816" s="146"/>
      <c r="J816" s="146"/>
      <c r="K816" s="146"/>
      <c r="L816" s="146"/>
      <c r="M816" s="146"/>
      <c r="N816" s="146"/>
      <c r="O816" s="146"/>
      <c r="P816" s="288">
        <f t="shared" si="38"/>
        <v>0</v>
      </c>
      <c r="Q816" s="146"/>
      <c r="R816" s="146"/>
      <c r="S816" s="146"/>
      <c r="T816" s="146"/>
      <c r="U816" s="146"/>
      <c r="V816" s="146"/>
      <c r="W816" s="146"/>
      <c r="X816" s="146"/>
      <c r="Y816" s="273">
        <f t="shared" si="39"/>
        <v>0</v>
      </c>
      <c r="Z816" s="146"/>
      <c r="AA816" s="146"/>
      <c r="AB816" s="146"/>
      <c r="AC816" s="146"/>
      <c r="AD816" s="146"/>
      <c r="AE816" s="146"/>
      <c r="AF816" s="146"/>
      <c r="AG816" s="146"/>
      <c r="AH816" s="273">
        <f t="shared" si="40"/>
        <v>0</v>
      </c>
      <c r="AI816" s="146"/>
      <c r="AJ816" s="146"/>
      <c r="AK816" s="146"/>
      <c r="AL816" s="146"/>
      <c r="AM816" s="146"/>
      <c r="AN816" s="146"/>
      <c r="AO816" s="146"/>
      <c r="AP816" s="146"/>
      <c r="AQ816" s="146"/>
      <c r="AR816" s="146"/>
      <c r="AS816" s="146"/>
    </row>
    <row r="817" spans="1:45" x14ac:dyDescent="0.25">
      <c r="A817" s="146"/>
      <c r="B817" s="146"/>
      <c r="C817" s="146"/>
      <c r="D817" s="146"/>
      <c r="E817" s="146"/>
      <c r="F817" s="146"/>
      <c r="G817" s="146"/>
      <c r="H817" s="146"/>
      <c r="I817" s="146"/>
      <c r="J817" s="146"/>
      <c r="K817" s="146"/>
      <c r="L817" s="146"/>
      <c r="M817" s="146"/>
      <c r="N817" s="146"/>
      <c r="O817" s="146"/>
      <c r="P817" s="288">
        <f t="shared" si="38"/>
        <v>0</v>
      </c>
      <c r="Q817" s="146"/>
      <c r="R817" s="146"/>
      <c r="S817" s="146"/>
      <c r="T817" s="146"/>
      <c r="U817" s="146"/>
      <c r="V817" s="146"/>
      <c r="W817" s="146"/>
      <c r="X817" s="146"/>
      <c r="Y817" s="273">
        <f t="shared" si="39"/>
        <v>0</v>
      </c>
      <c r="Z817" s="146"/>
      <c r="AA817" s="146"/>
      <c r="AB817" s="146"/>
      <c r="AC817" s="146"/>
      <c r="AD817" s="146"/>
      <c r="AE817" s="146"/>
      <c r="AF817" s="146"/>
      <c r="AG817" s="146"/>
      <c r="AH817" s="273">
        <f t="shared" si="40"/>
        <v>0</v>
      </c>
      <c r="AI817" s="146"/>
      <c r="AJ817" s="146"/>
      <c r="AK817" s="146"/>
      <c r="AL817" s="146"/>
      <c r="AM817" s="146"/>
      <c r="AN817" s="146"/>
      <c r="AO817" s="146"/>
      <c r="AP817" s="146"/>
      <c r="AQ817" s="146"/>
      <c r="AR817" s="146"/>
      <c r="AS817" s="146"/>
    </row>
    <row r="818" spans="1:45" x14ac:dyDescent="0.25">
      <c r="A818" s="146"/>
      <c r="B818" s="146"/>
      <c r="C818" s="146"/>
      <c r="D818" s="146"/>
      <c r="E818" s="146"/>
      <c r="F818" s="146"/>
      <c r="G818" s="146"/>
      <c r="H818" s="146"/>
      <c r="I818" s="146"/>
      <c r="J818" s="146"/>
      <c r="K818" s="146"/>
      <c r="L818" s="146"/>
      <c r="M818" s="146"/>
      <c r="N818" s="146"/>
      <c r="O818" s="146"/>
      <c r="P818" s="288">
        <f t="shared" si="38"/>
        <v>0</v>
      </c>
      <c r="Q818" s="146"/>
      <c r="R818" s="146"/>
      <c r="S818" s="146"/>
      <c r="T818" s="146"/>
      <c r="U818" s="146"/>
      <c r="V818" s="146"/>
      <c r="W818" s="146"/>
      <c r="X818" s="146"/>
      <c r="Y818" s="273">
        <f t="shared" si="39"/>
        <v>0</v>
      </c>
      <c r="Z818" s="146"/>
      <c r="AA818" s="146"/>
      <c r="AB818" s="146"/>
      <c r="AC818" s="146"/>
      <c r="AD818" s="146"/>
      <c r="AE818" s="146"/>
      <c r="AF818" s="146"/>
      <c r="AG818" s="146"/>
      <c r="AH818" s="273">
        <f t="shared" si="40"/>
        <v>0</v>
      </c>
      <c r="AI818" s="146"/>
      <c r="AJ818" s="146"/>
      <c r="AK818" s="146"/>
      <c r="AL818" s="146"/>
      <c r="AM818" s="146"/>
      <c r="AN818" s="146"/>
      <c r="AO818" s="146"/>
      <c r="AP818" s="146"/>
      <c r="AQ818" s="146"/>
      <c r="AR818" s="146"/>
      <c r="AS818" s="146"/>
    </row>
    <row r="819" spans="1:45" x14ac:dyDescent="0.25">
      <c r="A819" s="146"/>
      <c r="B819" s="146"/>
      <c r="C819" s="146"/>
      <c r="D819" s="146"/>
      <c r="E819" s="146"/>
      <c r="F819" s="146"/>
      <c r="G819" s="146"/>
      <c r="H819" s="146"/>
      <c r="I819" s="146"/>
      <c r="J819" s="146"/>
      <c r="K819" s="146"/>
      <c r="L819" s="146"/>
      <c r="M819" s="146"/>
      <c r="N819" s="146"/>
      <c r="O819" s="146"/>
      <c r="P819" s="288">
        <f t="shared" si="38"/>
        <v>0</v>
      </c>
      <c r="Q819" s="146"/>
      <c r="R819" s="146"/>
      <c r="S819" s="146"/>
      <c r="T819" s="146"/>
      <c r="U819" s="146"/>
      <c r="V819" s="146"/>
      <c r="W819" s="146"/>
      <c r="X819" s="146"/>
      <c r="Y819" s="273">
        <f t="shared" si="39"/>
        <v>0</v>
      </c>
      <c r="Z819" s="146"/>
      <c r="AA819" s="146"/>
      <c r="AB819" s="146"/>
      <c r="AC819" s="146"/>
      <c r="AD819" s="146"/>
      <c r="AE819" s="146"/>
      <c r="AF819" s="146"/>
      <c r="AG819" s="146"/>
      <c r="AH819" s="273">
        <f t="shared" si="40"/>
        <v>0</v>
      </c>
      <c r="AI819" s="146"/>
      <c r="AJ819" s="146"/>
      <c r="AK819" s="146"/>
      <c r="AL819" s="146"/>
      <c r="AM819" s="146"/>
      <c r="AN819" s="146"/>
      <c r="AO819" s="146"/>
      <c r="AP819" s="146"/>
      <c r="AQ819" s="146"/>
      <c r="AR819" s="146"/>
      <c r="AS819" s="146"/>
    </row>
    <row r="820" spans="1:45" x14ac:dyDescent="0.25">
      <c r="A820" s="146"/>
      <c r="B820" s="146"/>
      <c r="C820" s="146"/>
      <c r="D820" s="146"/>
      <c r="E820" s="146"/>
      <c r="F820" s="146"/>
      <c r="G820" s="146"/>
      <c r="H820" s="146"/>
      <c r="I820" s="146"/>
      <c r="J820" s="146"/>
      <c r="K820" s="146"/>
      <c r="L820" s="146"/>
      <c r="M820" s="146"/>
      <c r="N820" s="146"/>
      <c r="O820" s="146"/>
      <c r="P820" s="288">
        <f t="shared" si="38"/>
        <v>0</v>
      </c>
      <c r="Q820" s="146"/>
      <c r="R820" s="146"/>
      <c r="S820" s="146"/>
      <c r="T820" s="146"/>
      <c r="U820" s="146"/>
      <c r="V820" s="146"/>
      <c r="W820" s="146"/>
      <c r="X820" s="146"/>
      <c r="Y820" s="273">
        <f t="shared" si="39"/>
        <v>0</v>
      </c>
      <c r="Z820" s="146"/>
      <c r="AA820" s="146"/>
      <c r="AB820" s="146"/>
      <c r="AC820" s="146"/>
      <c r="AD820" s="146"/>
      <c r="AE820" s="146"/>
      <c r="AF820" s="146"/>
      <c r="AG820" s="146"/>
      <c r="AH820" s="273">
        <f t="shared" si="40"/>
        <v>0</v>
      </c>
      <c r="AI820" s="146"/>
      <c r="AJ820" s="146"/>
      <c r="AK820" s="146"/>
      <c r="AL820" s="146"/>
      <c r="AM820" s="146"/>
      <c r="AN820" s="146"/>
      <c r="AO820" s="146"/>
      <c r="AP820" s="146"/>
      <c r="AQ820" s="146"/>
      <c r="AR820" s="146"/>
      <c r="AS820" s="146"/>
    </row>
    <row r="821" spans="1:45" x14ac:dyDescent="0.25">
      <c r="A821" s="146"/>
      <c r="B821" s="146"/>
      <c r="C821" s="146"/>
      <c r="D821" s="146"/>
      <c r="E821" s="146"/>
      <c r="F821" s="146"/>
      <c r="G821" s="146"/>
      <c r="H821" s="146"/>
      <c r="I821" s="146"/>
      <c r="J821" s="146"/>
      <c r="K821" s="146"/>
      <c r="L821" s="146"/>
      <c r="M821" s="146"/>
      <c r="N821" s="146"/>
      <c r="O821" s="146"/>
      <c r="P821" s="288">
        <f t="shared" si="38"/>
        <v>0</v>
      </c>
      <c r="Q821" s="146"/>
      <c r="R821" s="146"/>
      <c r="S821" s="146"/>
      <c r="T821" s="146"/>
      <c r="U821" s="146"/>
      <c r="V821" s="146"/>
      <c r="W821" s="146"/>
      <c r="X821" s="146"/>
      <c r="Y821" s="273">
        <f t="shared" si="39"/>
        <v>0</v>
      </c>
      <c r="Z821" s="146"/>
      <c r="AA821" s="146"/>
      <c r="AB821" s="146"/>
      <c r="AC821" s="146"/>
      <c r="AD821" s="146"/>
      <c r="AE821" s="146"/>
      <c r="AF821" s="146"/>
      <c r="AG821" s="146"/>
      <c r="AH821" s="273">
        <f t="shared" si="40"/>
        <v>0</v>
      </c>
      <c r="AI821" s="146"/>
      <c r="AJ821" s="146"/>
      <c r="AK821" s="146"/>
      <c r="AL821" s="146"/>
      <c r="AM821" s="146"/>
      <c r="AN821" s="146"/>
      <c r="AO821" s="146"/>
      <c r="AP821" s="146"/>
      <c r="AQ821" s="146"/>
      <c r="AR821" s="146"/>
      <c r="AS821" s="146"/>
    </row>
    <row r="822" spans="1:45" x14ac:dyDescent="0.25">
      <c r="A822" s="146"/>
      <c r="B822" s="146"/>
      <c r="C822" s="146"/>
      <c r="D822" s="146"/>
      <c r="E822" s="146"/>
      <c r="F822" s="146"/>
      <c r="G822" s="146"/>
      <c r="H822" s="146"/>
      <c r="I822" s="146"/>
      <c r="J822" s="146"/>
      <c r="K822" s="146"/>
      <c r="L822" s="146"/>
      <c r="M822" s="146"/>
      <c r="N822" s="146"/>
      <c r="O822" s="146"/>
      <c r="P822" s="288">
        <f t="shared" si="38"/>
        <v>0</v>
      </c>
      <c r="Q822" s="146"/>
      <c r="R822" s="146"/>
      <c r="S822" s="146"/>
      <c r="T822" s="146"/>
      <c r="U822" s="146"/>
      <c r="V822" s="146"/>
      <c r="W822" s="146"/>
      <c r="X822" s="146"/>
      <c r="Y822" s="273">
        <f t="shared" si="39"/>
        <v>0</v>
      </c>
      <c r="Z822" s="146"/>
      <c r="AA822" s="146"/>
      <c r="AB822" s="146"/>
      <c r="AC822" s="146"/>
      <c r="AD822" s="146"/>
      <c r="AE822" s="146"/>
      <c r="AF822" s="146"/>
      <c r="AG822" s="146"/>
      <c r="AH822" s="273">
        <f t="shared" si="40"/>
        <v>0</v>
      </c>
      <c r="AI822" s="146"/>
      <c r="AJ822" s="146"/>
      <c r="AK822" s="146"/>
      <c r="AL822" s="146"/>
      <c r="AM822" s="146"/>
      <c r="AN822" s="146"/>
      <c r="AO822" s="146"/>
      <c r="AP822" s="146"/>
      <c r="AQ822" s="146"/>
      <c r="AR822" s="146"/>
      <c r="AS822" s="146"/>
    </row>
    <row r="823" spans="1:45" x14ac:dyDescent="0.25">
      <c r="A823" s="146"/>
      <c r="B823" s="146"/>
      <c r="C823" s="146"/>
      <c r="D823" s="146"/>
      <c r="E823" s="146"/>
      <c r="F823" s="146"/>
      <c r="G823" s="146"/>
      <c r="H823" s="146"/>
      <c r="I823" s="146"/>
      <c r="J823" s="146"/>
      <c r="K823" s="146"/>
      <c r="L823" s="146"/>
      <c r="M823" s="146"/>
      <c r="N823" s="146"/>
      <c r="O823" s="146"/>
      <c r="P823" s="288">
        <f t="shared" si="38"/>
        <v>0</v>
      </c>
      <c r="Q823" s="146"/>
      <c r="R823" s="146"/>
      <c r="S823" s="146"/>
      <c r="T823" s="146"/>
      <c r="U823" s="146"/>
      <c r="V823" s="146"/>
      <c r="W823" s="146"/>
      <c r="X823" s="146"/>
      <c r="Y823" s="273">
        <f t="shared" si="39"/>
        <v>0</v>
      </c>
      <c r="Z823" s="146"/>
      <c r="AA823" s="146"/>
      <c r="AB823" s="146"/>
      <c r="AC823" s="146"/>
      <c r="AD823" s="146"/>
      <c r="AE823" s="146"/>
      <c r="AF823" s="146"/>
      <c r="AG823" s="146"/>
      <c r="AH823" s="273">
        <f t="shared" si="40"/>
        <v>0</v>
      </c>
      <c r="AI823" s="146"/>
      <c r="AJ823" s="146"/>
      <c r="AK823" s="146"/>
      <c r="AL823" s="146"/>
      <c r="AM823" s="146"/>
      <c r="AN823" s="146"/>
      <c r="AO823" s="146"/>
      <c r="AP823" s="146"/>
      <c r="AQ823" s="146"/>
      <c r="AR823" s="146"/>
      <c r="AS823" s="146"/>
    </row>
    <row r="824" spans="1:45" x14ac:dyDescent="0.25">
      <c r="A824" s="146"/>
      <c r="B824" s="146"/>
      <c r="C824" s="146"/>
      <c r="D824" s="146"/>
      <c r="E824" s="146"/>
      <c r="F824" s="146"/>
      <c r="G824" s="146"/>
      <c r="H824" s="146"/>
      <c r="I824" s="146"/>
      <c r="J824" s="146"/>
      <c r="K824" s="146"/>
      <c r="L824" s="146"/>
      <c r="M824" s="146"/>
      <c r="N824" s="146"/>
      <c r="O824" s="146"/>
      <c r="P824" s="288">
        <f t="shared" si="38"/>
        <v>0</v>
      </c>
      <c r="Q824" s="146"/>
      <c r="R824" s="146"/>
      <c r="S824" s="146"/>
      <c r="T824" s="146"/>
      <c r="U824" s="146"/>
      <c r="V824" s="146"/>
      <c r="W824" s="146"/>
      <c r="X824" s="146"/>
      <c r="Y824" s="273">
        <f t="shared" si="39"/>
        <v>0</v>
      </c>
      <c r="Z824" s="146"/>
      <c r="AA824" s="146"/>
      <c r="AB824" s="146"/>
      <c r="AC824" s="146"/>
      <c r="AD824" s="146"/>
      <c r="AE824" s="146"/>
      <c r="AF824" s="146"/>
      <c r="AG824" s="146"/>
      <c r="AH824" s="273">
        <f t="shared" si="40"/>
        <v>0</v>
      </c>
      <c r="AI824" s="146"/>
      <c r="AJ824" s="146"/>
      <c r="AK824" s="146"/>
      <c r="AL824" s="146"/>
      <c r="AM824" s="146"/>
      <c r="AN824" s="146"/>
      <c r="AO824" s="146"/>
      <c r="AP824" s="146"/>
      <c r="AQ824" s="146"/>
      <c r="AR824" s="146"/>
      <c r="AS824" s="146"/>
    </row>
    <row r="825" spans="1:45" x14ac:dyDescent="0.25">
      <c r="A825" s="146"/>
      <c r="B825" s="146"/>
      <c r="C825" s="146"/>
      <c r="D825" s="146"/>
      <c r="E825" s="146"/>
      <c r="F825" s="146"/>
      <c r="G825" s="146"/>
      <c r="H825" s="146"/>
      <c r="I825" s="146"/>
      <c r="J825" s="146"/>
      <c r="K825" s="146"/>
      <c r="L825" s="146"/>
      <c r="M825" s="146"/>
      <c r="N825" s="146"/>
      <c r="O825" s="146"/>
      <c r="P825" s="288">
        <f t="shared" si="38"/>
        <v>0</v>
      </c>
      <c r="Q825" s="146"/>
      <c r="R825" s="146"/>
      <c r="S825" s="146"/>
      <c r="T825" s="146"/>
      <c r="U825" s="146"/>
      <c r="V825" s="146"/>
      <c r="W825" s="146"/>
      <c r="X825" s="146"/>
      <c r="Y825" s="273">
        <f t="shared" si="39"/>
        <v>0</v>
      </c>
      <c r="Z825" s="146"/>
      <c r="AA825" s="146"/>
      <c r="AB825" s="146"/>
      <c r="AC825" s="146"/>
      <c r="AD825" s="146"/>
      <c r="AE825" s="146"/>
      <c r="AF825" s="146"/>
      <c r="AG825" s="146"/>
      <c r="AH825" s="273">
        <f t="shared" si="40"/>
        <v>0</v>
      </c>
      <c r="AI825" s="146"/>
      <c r="AJ825" s="146"/>
      <c r="AK825" s="146"/>
      <c r="AL825" s="146"/>
      <c r="AM825" s="146"/>
      <c r="AN825" s="146"/>
      <c r="AO825" s="146"/>
      <c r="AP825" s="146"/>
      <c r="AQ825" s="146"/>
      <c r="AR825" s="146"/>
      <c r="AS825" s="146"/>
    </row>
    <row r="826" spans="1:45" x14ac:dyDescent="0.25">
      <c r="A826" s="146"/>
      <c r="B826" s="146"/>
      <c r="C826" s="146"/>
      <c r="D826" s="146"/>
      <c r="E826" s="146"/>
      <c r="F826" s="146"/>
      <c r="G826" s="146"/>
      <c r="H826" s="146"/>
      <c r="I826" s="146"/>
      <c r="J826" s="146"/>
      <c r="K826" s="146"/>
      <c r="L826" s="146"/>
      <c r="M826" s="146"/>
      <c r="N826" s="146"/>
      <c r="O826" s="146"/>
      <c r="P826" s="288">
        <f t="shared" si="38"/>
        <v>0</v>
      </c>
      <c r="Q826" s="146"/>
      <c r="R826" s="146"/>
      <c r="S826" s="146"/>
      <c r="T826" s="146"/>
      <c r="U826" s="146"/>
      <c r="V826" s="146"/>
      <c r="W826" s="146"/>
      <c r="X826" s="146"/>
      <c r="Y826" s="273">
        <f t="shared" si="39"/>
        <v>0</v>
      </c>
      <c r="Z826" s="146"/>
      <c r="AA826" s="146"/>
      <c r="AB826" s="146"/>
      <c r="AC826" s="146"/>
      <c r="AD826" s="146"/>
      <c r="AE826" s="146"/>
      <c r="AF826" s="146"/>
      <c r="AG826" s="146"/>
      <c r="AH826" s="273">
        <f t="shared" si="40"/>
        <v>0</v>
      </c>
      <c r="AI826" s="146"/>
      <c r="AJ826" s="146"/>
      <c r="AK826" s="146"/>
      <c r="AL826" s="146"/>
      <c r="AM826" s="146"/>
      <c r="AN826" s="146"/>
      <c r="AO826" s="146"/>
      <c r="AP826" s="146"/>
      <c r="AQ826" s="146"/>
      <c r="AR826" s="146"/>
      <c r="AS826" s="146"/>
    </row>
    <row r="827" spans="1:45" x14ac:dyDescent="0.25">
      <c r="A827" s="146"/>
      <c r="B827" s="146"/>
      <c r="C827" s="146"/>
      <c r="D827" s="146"/>
      <c r="E827" s="146"/>
      <c r="F827" s="146"/>
      <c r="G827" s="146"/>
      <c r="H827" s="146"/>
      <c r="I827" s="146"/>
      <c r="J827" s="146"/>
      <c r="K827" s="146"/>
      <c r="L827" s="146"/>
      <c r="M827" s="146"/>
      <c r="N827" s="146"/>
      <c r="O827" s="146"/>
      <c r="P827" s="288">
        <f t="shared" si="38"/>
        <v>0</v>
      </c>
      <c r="Q827" s="146"/>
      <c r="R827" s="146"/>
      <c r="S827" s="146"/>
      <c r="T827" s="146"/>
      <c r="U827" s="146"/>
      <c r="V827" s="146"/>
      <c r="W827" s="146"/>
      <c r="X827" s="146"/>
      <c r="Y827" s="273">
        <f t="shared" si="39"/>
        <v>0</v>
      </c>
      <c r="Z827" s="146"/>
      <c r="AA827" s="146"/>
      <c r="AB827" s="146"/>
      <c r="AC827" s="146"/>
      <c r="AD827" s="146"/>
      <c r="AE827" s="146"/>
      <c r="AF827" s="146"/>
      <c r="AG827" s="146"/>
      <c r="AH827" s="273">
        <f t="shared" si="40"/>
        <v>0</v>
      </c>
      <c r="AI827" s="146"/>
      <c r="AJ827" s="146"/>
      <c r="AK827" s="146"/>
      <c r="AL827" s="146"/>
      <c r="AM827" s="146"/>
      <c r="AN827" s="146"/>
      <c r="AO827" s="146"/>
      <c r="AP827" s="146"/>
      <c r="AQ827" s="146"/>
      <c r="AR827" s="146"/>
      <c r="AS827" s="146"/>
    </row>
    <row r="828" spans="1:45" x14ac:dyDescent="0.25">
      <c r="A828" s="146"/>
      <c r="B828" s="146"/>
      <c r="C828" s="146"/>
      <c r="D828" s="146"/>
      <c r="E828" s="146"/>
      <c r="F828" s="146"/>
      <c r="G828" s="146"/>
      <c r="H828" s="146"/>
      <c r="I828" s="146"/>
      <c r="J828" s="146"/>
      <c r="K828" s="146"/>
      <c r="L828" s="146"/>
      <c r="M828" s="146"/>
      <c r="N828" s="146"/>
      <c r="O828" s="146"/>
      <c r="P828" s="288">
        <f t="shared" si="38"/>
        <v>0</v>
      </c>
      <c r="Q828" s="146"/>
      <c r="R828" s="146"/>
      <c r="S828" s="146"/>
      <c r="T828" s="146"/>
      <c r="U828" s="146"/>
      <c r="V828" s="146"/>
      <c r="W828" s="146"/>
      <c r="X828" s="146"/>
      <c r="Y828" s="273">
        <f t="shared" si="39"/>
        <v>0</v>
      </c>
      <c r="Z828" s="146"/>
      <c r="AA828" s="146"/>
      <c r="AB828" s="146"/>
      <c r="AC828" s="146"/>
      <c r="AD828" s="146"/>
      <c r="AE828" s="146"/>
      <c r="AF828" s="146"/>
      <c r="AG828" s="146"/>
      <c r="AH828" s="273">
        <f t="shared" si="40"/>
        <v>0</v>
      </c>
      <c r="AI828" s="146"/>
      <c r="AJ828" s="146"/>
      <c r="AK828" s="146"/>
      <c r="AL828" s="146"/>
      <c r="AM828" s="146"/>
      <c r="AN828" s="146"/>
      <c r="AO828" s="146"/>
      <c r="AP828" s="146"/>
      <c r="AQ828" s="146"/>
      <c r="AR828" s="146"/>
      <c r="AS828" s="146"/>
    </row>
    <row r="829" spans="1:45" x14ac:dyDescent="0.25">
      <c r="A829" s="146"/>
      <c r="B829" s="146"/>
      <c r="C829" s="146"/>
      <c r="D829" s="146"/>
      <c r="E829" s="146"/>
      <c r="F829" s="146"/>
      <c r="G829" s="146"/>
      <c r="H829" s="146"/>
      <c r="I829" s="146"/>
      <c r="J829" s="146"/>
      <c r="K829" s="146"/>
      <c r="L829" s="146"/>
      <c r="M829" s="146"/>
      <c r="N829" s="146"/>
      <c r="O829" s="146"/>
      <c r="P829" s="288">
        <f t="shared" si="38"/>
        <v>0</v>
      </c>
      <c r="Q829" s="146"/>
      <c r="R829" s="146"/>
      <c r="S829" s="146"/>
      <c r="T829" s="146"/>
      <c r="U829" s="146"/>
      <c r="V829" s="146"/>
      <c r="W829" s="146"/>
      <c r="X829" s="146"/>
      <c r="Y829" s="273">
        <f t="shared" si="39"/>
        <v>0</v>
      </c>
      <c r="Z829" s="146"/>
      <c r="AA829" s="146"/>
      <c r="AB829" s="146"/>
      <c r="AC829" s="146"/>
      <c r="AD829" s="146"/>
      <c r="AE829" s="146"/>
      <c r="AF829" s="146"/>
      <c r="AG829" s="146"/>
      <c r="AH829" s="273">
        <f t="shared" si="40"/>
        <v>0</v>
      </c>
      <c r="AI829" s="146"/>
      <c r="AJ829" s="146"/>
      <c r="AK829" s="146"/>
      <c r="AL829" s="146"/>
      <c r="AM829" s="146"/>
      <c r="AN829" s="146"/>
      <c r="AO829" s="146"/>
      <c r="AP829" s="146"/>
      <c r="AQ829" s="146"/>
      <c r="AR829" s="146"/>
      <c r="AS829" s="146"/>
    </row>
    <row r="830" spans="1:45" x14ac:dyDescent="0.25">
      <c r="A830" s="146"/>
      <c r="B830" s="146"/>
      <c r="C830" s="146"/>
      <c r="D830" s="146"/>
      <c r="E830" s="146"/>
      <c r="F830" s="146"/>
      <c r="G830" s="146"/>
      <c r="H830" s="146"/>
      <c r="I830" s="146"/>
      <c r="J830" s="146"/>
      <c r="K830" s="146"/>
      <c r="L830" s="146"/>
      <c r="M830" s="146"/>
      <c r="N830" s="146"/>
      <c r="O830" s="146"/>
      <c r="P830" s="288">
        <f t="shared" si="38"/>
        <v>0</v>
      </c>
      <c r="Q830" s="146"/>
      <c r="R830" s="146"/>
      <c r="S830" s="146"/>
      <c r="T830" s="146"/>
      <c r="U830" s="146"/>
      <c r="V830" s="146"/>
      <c r="W830" s="146"/>
      <c r="X830" s="146"/>
      <c r="Y830" s="273">
        <f t="shared" si="39"/>
        <v>0</v>
      </c>
      <c r="Z830" s="146"/>
      <c r="AA830" s="146"/>
      <c r="AB830" s="146"/>
      <c r="AC830" s="146"/>
      <c r="AD830" s="146"/>
      <c r="AE830" s="146"/>
      <c r="AF830" s="146"/>
      <c r="AG830" s="146"/>
      <c r="AH830" s="273">
        <f t="shared" si="40"/>
        <v>0</v>
      </c>
      <c r="AI830" s="146"/>
      <c r="AJ830" s="146"/>
      <c r="AK830" s="146"/>
      <c r="AL830" s="146"/>
      <c r="AM830" s="146"/>
      <c r="AN830" s="146"/>
      <c r="AO830" s="146"/>
      <c r="AP830" s="146"/>
      <c r="AQ830" s="146"/>
      <c r="AR830" s="146"/>
      <c r="AS830" s="146"/>
    </row>
    <row r="831" spans="1:45" x14ac:dyDescent="0.25">
      <c r="A831" s="146"/>
      <c r="B831" s="146"/>
      <c r="C831" s="146"/>
      <c r="D831" s="146"/>
      <c r="E831" s="146"/>
      <c r="F831" s="146"/>
      <c r="G831" s="146"/>
      <c r="H831" s="146"/>
      <c r="I831" s="146"/>
      <c r="J831" s="146"/>
      <c r="K831" s="146"/>
      <c r="L831" s="146"/>
      <c r="M831" s="146"/>
      <c r="N831" s="146"/>
      <c r="O831" s="146"/>
      <c r="P831" s="288">
        <f t="shared" si="38"/>
        <v>0</v>
      </c>
      <c r="Q831" s="146"/>
      <c r="R831" s="146"/>
      <c r="S831" s="146"/>
      <c r="T831" s="146"/>
      <c r="U831" s="146"/>
      <c r="V831" s="146"/>
      <c r="W831" s="146"/>
      <c r="X831" s="146"/>
      <c r="Y831" s="273">
        <f t="shared" si="39"/>
        <v>0</v>
      </c>
      <c r="Z831" s="146"/>
      <c r="AA831" s="146"/>
      <c r="AB831" s="146"/>
      <c r="AC831" s="146"/>
      <c r="AD831" s="146"/>
      <c r="AE831" s="146"/>
      <c r="AF831" s="146"/>
      <c r="AG831" s="146"/>
      <c r="AH831" s="273">
        <f t="shared" si="40"/>
        <v>0</v>
      </c>
      <c r="AI831" s="146"/>
      <c r="AJ831" s="146"/>
      <c r="AK831" s="146"/>
      <c r="AL831" s="146"/>
      <c r="AM831" s="146"/>
      <c r="AN831" s="146"/>
      <c r="AO831" s="146"/>
      <c r="AP831" s="146"/>
      <c r="AQ831" s="146"/>
      <c r="AR831" s="146"/>
      <c r="AS831" s="146"/>
    </row>
    <row r="832" spans="1:45" x14ac:dyDescent="0.25">
      <c r="A832" s="146"/>
      <c r="B832" s="146"/>
      <c r="C832" s="146"/>
      <c r="D832" s="146"/>
      <c r="E832" s="146"/>
      <c r="F832" s="146"/>
      <c r="G832" s="146"/>
      <c r="H832" s="146"/>
      <c r="I832" s="146"/>
      <c r="J832" s="146"/>
      <c r="K832" s="146"/>
      <c r="L832" s="146"/>
      <c r="M832" s="146"/>
      <c r="N832" s="146"/>
      <c r="O832" s="146"/>
      <c r="P832" s="288">
        <f t="shared" si="38"/>
        <v>0</v>
      </c>
      <c r="Q832" s="146"/>
      <c r="R832" s="146"/>
      <c r="S832" s="146"/>
      <c r="T832" s="146"/>
      <c r="U832" s="146"/>
      <c r="V832" s="146"/>
      <c r="W832" s="146"/>
      <c r="X832" s="146"/>
      <c r="Y832" s="273">
        <f t="shared" si="39"/>
        <v>0</v>
      </c>
      <c r="Z832" s="146"/>
      <c r="AA832" s="146"/>
      <c r="AB832" s="146"/>
      <c r="AC832" s="146"/>
      <c r="AD832" s="146"/>
      <c r="AE832" s="146"/>
      <c r="AF832" s="146"/>
      <c r="AG832" s="146"/>
      <c r="AH832" s="273">
        <f t="shared" si="40"/>
        <v>0</v>
      </c>
      <c r="AI832" s="146"/>
      <c r="AJ832" s="146"/>
      <c r="AK832" s="146"/>
      <c r="AL832" s="146"/>
      <c r="AM832" s="146"/>
      <c r="AN832" s="146"/>
      <c r="AO832" s="146"/>
      <c r="AP832" s="146"/>
      <c r="AQ832" s="146"/>
      <c r="AR832" s="146"/>
      <c r="AS832" s="146"/>
    </row>
    <row r="833" spans="1:45" x14ac:dyDescent="0.25">
      <c r="A833" s="146"/>
      <c r="B833" s="146"/>
      <c r="C833" s="146"/>
      <c r="D833" s="146"/>
      <c r="E833" s="146"/>
      <c r="F833" s="146"/>
      <c r="G833" s="146"/>
      <c r="H833" s="146"/>
      <c r="I833" s="146"/>
      <c r="J833" s="146"/>
      <c r="K833" s="146"/>
      <c r="L833" s="146"/>
      <c r="M833" s="146"/>
      <c r="N833" s="146"/>
      <c r="O833" s="146"/>
      <c r="P833" s="288">
        <f t="shared" si="38"/>
        <v>0</v>
      </c>
      <c r="Q833" s="146"/>
      <c r="R833" s="146"/>
      <c r="S833" s="146"/>
      <c r="T833" s="146"/>
      <c r="U833" s="146"/>
      <c r="V833" s="146"/>
      <c r="W833" s="146"/>
      <c r="X833" s="146"/>
      <c r="Y833" s="273">
        <f t="shared" si="39"/>
        <v>0</v>
      </c>
      <c r="Z833" s="146"/>
      <c r="AA833" s="146"/>
      <c r="AB833" s="146"/>
      <c r="AC833" s="146"/>
      <c r="AD833" s="146"/>
      <c r="AE833" s="146"/>
      <c r="AF833" s="146"/>
      <c r="AG833" s="146"/>
      <c r="AH833" s="273">
        <f t="shared" si="40"/>
        <v>0</v>
      </c>
      <c r="AI833" s="146"/>
      <c r="AJ833" s="146"/>
      <c r="AK833" s="146"/>
      <c r="AL833" s="146"/>
      <c r="AM833" s="146"/>
      <c r="AN833" s="146"/>
      <c r="AO833" s="146"/>
      <c r="AP833" s="146"/>
      <c r="AQ833" s="146"/>
      <c r="AR833" s="146"/>
      <c r="AS833" s="146"/>
    </row>
    <row r="834" spans="1:45" x14ac:dyDescent="0.25">
      <c r="A834" s="146"/>
      <c r="B834" s="146"/>
      <c r="C834" s="146"/>
      <c r="D834" s="146"/>
      <c r="E834" s="146"/>
      <c r="F834" s="146"/>
      <c r="G834" s="146"/>
      <c r="H834" s="146"/>
      <c r="I834" s="146"/>
      <c r="J834" s="146"/>
      <c r="K834" s="146"/>
      <c r="L834" s="146"/>
      <c r="M834" s="146"/>
      <c r="N834" s="146"/>
      <c r="O834" s="146"/>
      <c r="P834" s="288">
        <f t="shared" si="38"/>
        <v>0</v>
      </c>
      <c r="Q834" s="146"/>
      <c r="R834" s="146"/>
      <c r="S834" s="146"/>
      <c r="T834" s="146"/>
      <c r="U834" s="146"/>
      <c r="V834" s="146"/>
      <c r="W834" s="146"/>
      <c r="X834" s="146"/>
      <c r="Y834" s="273">
        <f t="shared" si="39"/>
        <v>0</v>
      </c>
      <c r="Z834" s="146"/>
      <c r="AA834" s="146"/>
      <c r="AB834" s="146"/>
      <c r="AC834" s="146"/>
      <c r="AD834" s="146"/>
      <c r="AE834" s="146"/>
      <c r="AF834" s="146"/>
      <c r="AG834" s="146"/>
      <c r="AH834" s="273">
        <f t="shared" si="40"/>
        <v>0</v>
      </c>
      <c r="AI834" s="146"/>
      <c r="AJ834" s="146"/>
      <c r="AK834" s="146"/>
      <c r="AL834" s="146"/>
      <c r="AM834" s="146"/>
      <c r="AN834" s="146"/>
      <c r="AO834" s="146"/>
      <c r="AP834" s="146"/>
      <c r="AQ834" s="146"/>
      <c r="AR834" s="146"/>
      <c r="AS834" s="146"/>
    </row>
    <row r="835" spans="1:45" x14ac:dyDescent="0.25">
      <c r="A835" s="146"/>
      <c r="B835" s="146"/>
      <c r="C835" s="146"/>
      <c r="D835" s="146"/>
      <c r="E835" s="146"/>
      <c r="F835" s="146"/>
      <c r="G835" s="146"/>
      <c r="H835" s="146"/>
      <c r="I835" s="146"/>
      <c r="J835" s="146"/>
      <c r="K835" s="146"/>
      <c r="L835" s="146"/>
      <c r="M835" s="146"/>
      <c r="N835" s="146"/>
      <c r="O835" s="146"/>
      <c r="P835" s="288">
        <f t="shared" si="38"/>
        <v>0</v>
      </c>
      <c r="Q835" s="146"/>
      <c r="R835" s="146"/>
      <c r="S835" s="146"/>
      <c r="T835" s="146"/>
      <c r="U835" s="146"/>
      <c r="V835" s="146"/>
      <c r="W835" s="146"/>
      <c r="X835" s="146"/>
      <c r="Y835" s="273">
        <f t="shared" si="39"/>
        <v>0</v>
      </c>
      <c r="Z835" s="146"/>
      <c r="AA835" s="146"/>
      <c r="AB835" s="146"/>
      <c r="AC835" s="146"/>
      <c r="AD835" s="146"/>
      <c r="AE835" s="146"/>
      <c r="AF835" s="146"/>
      <c r="AG835" s="146"/>
      <c r="AH835" s="273">
        <f t="shared" si="40"/>
        <v>0</v>
      </c>
      <c r="AI835" s="146"/>
      <c r="AJ835" s="146"/>
      <c r="AK835" s="146"/>
      <c r="AL835" s="146"/>
      <c r="AM835" s="146"/>
      <c r="AN835" s="146"/>
      <c r="AO835" s="146"/>
      <c r="AP835" s="146"/>
      <c r="AQ835" s="146"/>
      <c r="AR835" s="146"/>
      <c r="AS835" s="146"/>
    </row>
    <row r="836" spans="1:45" x14ac:dyDescent="0.25">
      <c r="A836" s="146"/>
      <c r="B836" s="146"/>
      <c r="C836" s="146"/>
      <c r="D836" s="146"/>
      <c r="E836" s="146"/>
      <c r="F836" s="146"/>
      <c r="G836" s="146"/>
      <c r="H836" s="146"/>
      <c r="I836" s="146"/>
      <c r="J836" s="146"/>
      <c r="K836" s="146"/>
      <c r="L836" s="146"/>
      <c r="M836" s="146"/>
      <c r="N836" s="146"/>
      <c r="O836" s="146"/>
      <c r="P836" s="288">
        <f t="shared" si="38"/>
        <v>0</v>
      </c>
      <c r="Q836" s="146"/>
      <c r="R836" s="146"/>
      <c r="S836" s="146"/>
      <c r="T836" s="146"/>
      <c r="U836" s="146"/>
      <c r="V836" s="146"/>
      <c r="W836" s="146"/>
      <c r="X836" s="146"/>
      <c r="Y836" s="273">
        <f t="shared" si="39"/>
        <v>0</v>
      </c>
      <c r="Z836" s="146"/>
      <c r="AA836" s="146"/>
      <c r="AB836" s="146"/>
      <c r="AC836" s="146"/>
      <c r="AD836" s="146"/>
      <c r="AE836" s="146"/>
      <c r="AF836" s="146"/>
      <c r="AG836" s="146"/>
      <c r="AH836" s="273">
        <f t="shared" si="40"/>
        <v>0</v>
      </c>
      <c r="AI836" s="146"/>
      <c r="AJ836" s="146"/>
      <c r="AK836" s="146"/>
      <c r="AL836" s="146"/>
      <c r="AM836" s="146"/>
      <c r="AN836" s="146"/>
      <c r="AO836" s="146"/>
      <c r="AP836" s="146"/>
      <c r="AQ836" s="146"/>
      <c r="AR836" s="146"/>
      <c r="AS836" s="146"/>
    </row>
    <row r="837" spans="1:45" x14ac:dyDescent="0.25">
      <c r="A837" s="146"/>
      <c r="B837" s="146"/>
      <c r="C837" s="146"/>
      <c r="D837" s="146"/>
      <c r="E837" s="146"/>
      <c r="F837" s="146"/>
      <c r="G837" s="146"/>
      <c r="H837" s="146"/>
      <c r="I837" s="146"/>
      <c r="J837" s="146"/>
      <c r="K837" s="146"/>
      <c r="L837" s="146"/>
      <c r="M837" s="146"/>
      <c r="N837" s="146"/>
      <c r="O837" s="146"/>
      <c r="P837" s="288">
        <f t="shared" si="38"/>
        <v>0</v>
      </c>
      <c r="Q837" s="146"/>
      <c r="R837" s="146"/>
      <c r="S837" s="146"/>
      <c r="T837" s="146"/>
      <c r="U837" s="146"/>
      <c r="V837" s="146"/>
      <c r="W837" s="146"/>
      <c r="X837" s="146"/>
      <c r="Y837" s="273">
        <f t="shared" si="39"/>
        <v>0</v>
      </c>
      <c r="Z837" s="146"/>
      <c r="AA837" s="146"/>
      <c r="AB837" s="146"/>
      <c r="AC837" s="146"/>
      <c r="AD837" s="146"/>
      <c r="AE837" s="146"/>
      <c r="AF837" s="146"/>
      <c r="AG837" s="146"/>
      <c r="AH837" s="273">
        <f t="shared" si="40"/>
        <v>0</v>
      </c>
      <c r="AI837" s="146"/>
      <c r="AJ837" s="146"/>
      <c r="AK837" s="146"/>
      <c r="AL837" s="146"/>
      <c r="AM837" s="146"/>
      <c r="AN837" s="146"/>
      <c r="AO837" s="146"/>
      <c r="AP837" s="146"/>
      <c r="AQ837" s="146"/>
      <c r="AR837" s="146"/>
      <c r="AS837" s="146"/>
    </row>
    <row r="838" spans="1:45" x14ac:dyDescent="0.25">
      <c r="A838" s="146"/>
      <c r="B838" s="146"/>
      <c r="C838" s="146"/>
      <c r="D838" s="146"/>
      <c r="E838" s="146"/>
      <c r="F838" s="146"/>
      <c r="G838" s="146"/>
      <c r="H838" s="146"/>
      <c r="I838" s="146"/>
      <c r="J838" s="146"/>
      <c r="K838" s="146"/>
      <c r="L838" s="146"/>
      <c r="M838" s="146"/>
      <c r="N838" s="146"/>
      <c r="O838" s="146"/>
      <c r="P838" s="288">
        <f t="shared" si="38"/>
        <v>0</v>
      </c>
      <c r="Q838" s="146"/>
      <c r="R838" s="146"/>
      <c r="S838" s="146"/>
      <c r="T838" s="146"/>
      <c r="U838" s="146"/>
      <c r="V838" s="146"/>
      <c r="W838" s="146"/>
      <c r="X838" s="146"/>
      <c r="Y838" s="273">
        <f t="shared" si="39"/>
        <v>0</v>
      </c>
      <c r="Z838" s="146"/>
      <c r="AA838" s="146"/>
      <c r="AB838" s="146"/>
      <c r="AC838" s="146"/>
      <c r="AD838" s="146"/>
      <c r="AE838" s="146"/>
      <c r="AF838" s="146"/>
      <c r="AG838" s="146"/>
      <c r="AH838" s="273">
        <f t="shared" si="40"/>
        <v>0</v>
      </c>
      <c r="AI838" s="146"/>
      <c r="AJ838" s="146"/>
      <c r="AK838" s="146"/>
      <c r="AL838" s="146"/>
      <c r="AM838" s="146"/>
      <c r="AN838" s="146"/>
      <c r="AO838" s="146"/>
      <c r="AP838" s="146"/>
      <c r="AQ838" s="146"/>
      <c r="AR838" s="146"/>
      <c r="AS838" s="146"/>
    </row>
    <row r="839" spans="1:45" x14ac:dyDescent="0.25">
      <c r="A839" s="146"/>
      <c r="B839" s="146"/>
      <c r="C839" s="146"/>
      <c r="D839" s="146"/>
      <c r="E839" s="146"/>
      <c r="F839" s="146"/>
      <c r="G839" s="146"/>
      <c r="H839" s="146"/>
      <c r="I839" s="146"/>
      <c r="J839" s="146"/>
      <c r="K839" s="146"/>
      <c r="L839" s="146"/>
      <c r="M839" s="146"/>
      <c r="N839" s="146"/>
      <c r="O839" s="146"/>
      <c r="P839" s="288">
        <f t="shared" si="38"/>
        <v>0</v>
      </c>
      <c r="Q839" s="146"/>
      <c r="R839" s="146"/>
      <c r="S839" s="146"/>
      <c r="T839" s="146"/>
      <c r="U839" s="146"/>
      <c r="V839" s="146"/>
      <c r="W839" s="146"/>
      <c r="X839" s="146"/>
      <c r="Y839" s="273">
        <f t="shared" si="39"/>
        <v>0</v>
      </c>
      <c r="Z839" s="146"/>
      <c r="AA839" s="146"/>
      <c r="AB839" s="146"/>
      <c r="AC839" s="146"/>
      <c r="AD839" s="146"/>
      <c r="AE839" s="146"/>
      <c r="AF839" s="146"/>
      <c r="AG839" s="146"/>
      <c r="AH839" s="273">
        <f t="shared" si="40"/>
        <v>0</v>
      </c>
      <c r="AI839" s="146"/>
      <c r="AJ839" s="146"/>
      <c r="AK839" s="146"/>
      <c r="AL839" s="146"/>
      <c r="AM839" s="146"/>
      <c r="AN839" s="146"/>
      <c r="AO839" s="146"/>
      <c r="AP839" s="146"/>
      <c r="AQ839" s="146"/>
      <c r="AR839" s="146"/>
      <c r="AS839" s="146"/>
    </row>
    <row r="840" spans="1:45" x14ac:dyDescent="0.25">
      <c r="A840" s="146"/>
      <c r="B840" s="146"/>
      <c r="C840" s="146"/>
      <c r="D840" s="146"/>
      <c r="E840" s="146"/>
      <c r="F840" s="146"/>
      <c r="G840" s="146"/>
      <c r="H840" s="146"/>
      <c r="I840" s="146"/>
      <c r="J840" s="146"/>
      <c r="K840" s="146"/>
      <c r="L840" s="146"/>
      <c r="M840" s="146"/>
      <c r="N840" s="146"/>
      <c r="O840" s="146"/>
      <c r="P840" s="288">
        <f t="shared" si="38"/>
        <v>0</v>
      </c>
      <c r="Q840" s="146"/>
      <c r="R840" s="146"/>
      <c r="S840" s="146"/>
      <c r="T840" s="146"/>
      <c r="U840" s="146"/>
      <c r="V840" s="146"/>
      <c r="W840" s="146"/>
      <c r="X840" s="146"/>
      <c r="Y840" s="273">
        <f t="shared" si="39"/>
        <v>0</v>
      </c>
      <c r="Z840" s="146"/>
      <c r="AA840" s="146"/>
      <c r="AB840" s="146"/>
      <c r="AC840" s="146"/>
      <c r="AD840" s="146"/>
      <c r="AE840" s="146"/>
      <c r="AF840" s="146"/>
      <c r="AG840" s="146"/>
      <c r="AH840" s="273">
        <f t="shared" si="40"/>
        <v>0</v>
      </c>
      <c r="AI840" s="146"/>
      <c r="AJ840" s="146"/>
      <c r="AK840" s="146"/>
      <c r="AL840" s="146"/>
      <c r="AM840" s="146"/>
      <c r="AN840" s="146"/>
      <c r="AO840" s="146"/>
      <c r="AP840" s="146"/>
      <c r="AQ840" s="146"/>
      <c r="AR840" s="146"/>
      <c r="AS840" s="146"/>
    </row>
    <row r="841" spans="1:45" x14ac:dyDescent="0.25">
      <c r="A841" s="146"/>
      <c r="B841" s="146"/>
      <c r="C841" s="146"/>
      <c r="D841" s="146"/>
      <c r="E841" s="146"/>
      <c r="F841" s="146"/>
      <c r="G841" s="146"/>
      <c r="H841" s="146"/>
      <c r="I841" s="146"/>
      <c r="J841" s="146"/>
      <c r="K841" s="146"/>
      <c r="L841" s="146"/>
      <c r="M841" s="146"/>
      <c r="N841" s="146"/>
      <c r="O841" s="146"/>
      <c r="P841" s="288">
        <f t="shared" si="38"/>
        <v>0</v>
      </c>
      <c r="Q841" s="146"/>
      <c r="R841" s="146"/>
      <c r="S841" s="146"/>
      <c r="T841" s="146"/>
      <c r="U841" s="146"/>
      <c r="V841" s="146"/>
      <c r="W841" s="146"/>
      <c r="X841" s="146"/>
      <c r="Y841" s="273">
        <f t="shared" si="39"/>
        <v>0</v>
      </c>
      <c r="Z841" s="146"/>
      <c r="AA841" s="146"/>
      <c r="AB841" s="146"/>
      <c r="AC841" s="146"/>
      <c r="AD841" s="146"/>
      <c r="AE841" s="146"/>
      <c r="AF841" s="146"/>
      <c r="AG841" s="146"/>
      <c r="AH841" s="273">
        <f t="shared" si="40"/>
        <v>0</v>
      </c>
      <c r="AI841" s="146"/>
      <c r="AJ841" s="146"/>
      <c r="AK841" s="146"/>
      <c r="AL841" s="146"/>
      <c r="AM841" s="146"/>
      <c r="AN841" s="146"/>
      <c r="AO841" s="146"/>
      <c r="AP841" s="146"/>
      <c r="AQ841" s="146"/>
      <c r="AR841" s="146"/>
      <c r="AS841" s="146"/>
    </row>
    <row r="842" spans="1:45" x14ac:dyDescent="0.25">
      <c r="A842" s="146"/>
      <c r="B842" s="146"/>
      <c r="C842" s="146"/>
      <c r="D842" s="146"/>
      <c r="E842" s="146"/>
      <c r="F842" s="146"/>
      <c r="G842" s="146"/>
      <c r="H842" s="146"/>
      <c r="I842" s="146"/>
      <c r="J842" s="146"/>
      <c r="K842" s="146"/>
      <c r="L842" s="146"/>
      <c r="M842" s="146"/>
      <c r="N842" s="146"/>
      <c r="O842" s="146"/>
      <c r="P842" s="288">
        <f t="shared" si="38"/>
        <v>0</v>
      </c>
      <c r="Q842" s="146"/>
      <c r="R842" s="146"/>
      <c r="S842" s="146"/>
      <c r="T842" s="146"/>
      <c r="U842" s="146"/>
      <c r="V842" s="146"/>
      <c r="W842" s="146"/>
      <c r="X842" s="146"/>
      <c r="Y842" s="273">
        <f t="shared" si="39"/>
        <v>0</v>
      </c>
      <c r="Z842" s="146"/>
      <c r="AA842" s="146"/>
      <c r="AB842" s="146"/>
      <c r="AC842" s="146"/>
      <c r="AD842" s="146"/>
      <c r="AE842" s="146"/>
      <c r="AF842" s="146"/>
      <c r="AG842" s="146"/>
      <c r="AH842" s="273">
        <f t="shared" si="40"/>
        <v>0</v>
      </c>
      <c r="AI842" s="146"/>
      <c r="AJ842" s="146"/>
      <c r="AK842" s="146"/>
      <c r="AL842" s="146"/>
      <c r="AM842" s="146"/>
      <c r="AN842" s="146"/>
      <c r="AO842" s="146"/>
      <c r="AP842" s="146"/>
      <c r="AQ842" s="146"/>
      <c r="AR842" s="146"/>
      <c r="AS842" s="146"/>
    </row>
    <row r="843" spans="1:45" x14ac:dyDescent="0.25">
      <c r="A843" s="146"/>
      <c r="B843" s="146"/>
      <c r="C843" s="146"/>
      <c r="D843" s="146"/>
      <c r="E843" s="146"/>
      <c r="F843" s="146"/>
      <c r="G843" s="146"/>
      <c r="H843" s="146"/>
      <c r="I843" s="146"/>
      <c r="J843" s="146"/>
      <c r="K843" s="146"/>
      <c r="L843" s="146"/>
      <c r="M843" s="146"/>
      <c r="N843" s="146"/>
      <c r="O843" s="146"/>
      <c r="P843" s="288">
        <f t="shared" si="38"/>
        <v>0</v>
      </c>
      <c r="Q843" s="146"/>
      <c r="R843" s="146"/>
      <c r="S843" s="146"/>
      <c r="T843" s="146"/>
      <c r="U843" s="146"/>
      <c r="V843" s="146"/>
      <c r="W843" s="146"/>
      <c r="X843" s="146"/>
      <c r="Y843" s="273">
        <f t="shared" si="39"/>
        <v>0</v>
      </c>
      <c r="Z843" s="146"/>
      <c r="AA843" s="146"/>
      <c r="AB843" s="146"/>
      <c r="AC843" s="146"/>
      <c r="AD843" s="146"/>
      <c r="AE843" s="146"/>
      <c r="AF843" s="146"/>
      <c r="AG843" s="146"/>
      <c r="AH843" s="273">
        <f t="shared" si="40"/>
        <v>0</v>
      </c>
      <c r="AI843" s="146"/>
      <c r="AJ843" s="146"/>
      <c r="AK843" s="146"/>
      <c r="AL843" s="146"/>
      <c r="AM843" s="146"/>
      <c r="AN843" s="146"/>
      <c r="AO843" s="146"/>
      <c r="AP843" s="146"/>
      <c r="AQ843" s="146"/>
      <c r="AR843" s="146"/>
      <c r="AS843" s="146"/>
    </row>
    <row r="844" spans="1:45" x14ac:dyDescent="0.25">
      <c r="A844" s="146"/>
      <c r="B844" s="146"/>
      <c r="C844" s="146"/>
      <c r="D844" s="146"/>
      <c r="E844" s="146"/>
      <c r="F844" s="146"/>
      <c r="G844" s="146"/>
      <c r="H844" s="146"/>
      <c r="I844" s="146"/>
      <c r="J844" s="146"/>
      <c r="K844" s="146"/>
      <c r="L844" s="146"/>
      <c r="M844" s="146"/>
      <c r="N844" s="146"/>
      <c r="O844" s="146"/>
      <c r="P844" s="288">
        <f t="shared" si="38"/>
        <v>0</v>
      </c>
      <c r="Q844" s="146"/>
      <c r="R844" s="146"/>
      <c r="S844" s="146"/>
      <c r="T844" s="146"/>
      <c r="U844" s="146"/>
      <c r="V844" s="146"/>
      <c r="W844" s="146"/>
      <c r="X844" s="146"/>
      <c r="Y844" s="273">
        <f t="shared" si="39"/>
        <v>0</v>
      </c>
      <c r="Z844" s="146"/>
      <c r="AA844" s="146"/>
      <c r="AB844" s="146"/>
      <c r="AC844" s="146"/>
      <c r="AD844" s="146"/>
      <c r="AE844" s="146"/>
      <c r="AF844" s="146"/>
      <c r="AG844" s="146"/>
      <c r="AH844" s="273">
        <f t="shared" si="40"/>
        <v>0</v>
      </c>
      <c r="AI844" s="146"/>
      <c r="AJ844" s="146"/>
      <c r="AK844" s="146"/>
      <c r="AL844" s="146"/>
      <c r="AM844" s="146"/>
      <c r="AN844" s="146"/>
      <c r="AO844" s="146"/>
      <c r="AP844" s="146"/>
      <c r="AQ844" s="146"/>
      <c r="AR844" s="146"/>
      <c r="AS844" s="146"/>
    </row>
    <row r="845" spans="1:45" x14ac:dyDescent="0.25">
      <c r="A845" s="146"/>
      <c r="B845" s="146"/>
      <c r="C845" s="146"/>
      <c r="D845" s="146"/>
      <c r="E845" s="146"/>
      <c r="F845" s="146"/>
      <c r="G845" s="146"/>
      <c r="H845" s="146"/>
      <c r="I845" s="146"/>
      <c r="J845" s="146"/>
      <c r="K845" s="146"/>
      <c r="L845" s="146"/>
      <c r="M845" s="146"/>
      <c r="N845" s="146"/>
      <c r="O845" s="146"/>
      <c r="P845" s="288">
        <f t="shared" ref="P845:P908" si="41">SUM(H845:N845)</f>
        <v>0</v>
      </c>
      <c r="Q845" s="146"/>
      <c r="R845" s="146"/>
      <c r="S845" s="146"/>
      <c r="T845" s="146"/>
      <c r="U845" s="146"/>
      <c r="V845" s="146"/>
      <c r="W845" s="146"/>
      <c r="X845" s="146"/>
      <c r="Y845" s="273">
        <f t="shared" ref="Y845:Y908" si="42">SUM(Q845:W845)</f>
        <v>0</v>
      </c>
      <c r="Z845" s="146"/>
      <c r="AA845" s="146"/>
      <c r="AB845" s="146"/>
      <c r="AC845" s="146"/>
      <c r="AD845" s="146"/>
      <c r="AE845" s="146"/>
      <c r="AF845" s="146"/>
      <c r="AG845" s="146"/>
      <c r="AH845" s="273">
        <f t="shared" si="40"/>
        <v>0</v>
      </c>
      <c r="AI845" s="146"/>
      <c r="AJ845" s="146"/>
      <c r="AK845" s="146"/>
      <c r="AL845" s="146"/>
      <c r="AM845" s="146"/>
      <c r="AN845" s="146"/>
      <c r="AO845" s="146"/>
      <c r="AP845" s="146"/>
      <c r="AQ845" s="146"/>
      <c r="AR845" s="146"/>
      <c r="AS845" s="146"/>
    </row>
    <row r="846" spans="1:45" x14ac:dyDescent="0.25">
      <c r="A846" s="146"/>
      <c r="B846" s="146"/>
      <c r="C846" s="146"/>
      <c r="D846" s="146"/>
      <c r="E846" s="146"/>
      <c r="F846" s="146"/>
      <c r="G846" s="146"/>
      <c r="H846" s="146"/>
      <c r="I846" s="146"/>
      <c r="J846" s="146"/>
      <c r="K846" s="146"/>
      <c r="L846" s="146"/>
      <c r="M846" s="146"/>
      <c r="N846" s="146"/>
      <c r="O846" s="146"/>
      <c r="P846" s="288">
        <f t="shared" si="41"/>
        <v>0</v>
      </c>
      <c r="Q846" s="146"/>
      <c r="R846" s="146"/>
      <c r="S846" s="146"/>
      <c r="T846" s="146"/>
      <c r="U846" s="146"/>
      <c r="V846" s="146"/>
      <c r="W846" s="146"/>
      <c r="X846" s="146"/>
      <c r="Y846" s="273">
        <f t="shared" si="42"/>
        <v>0</v>
      </c>
      <c r="Z846" s="146"/>
      <c r="AA846" s="146"/>
      <c r="AB846" s="146"/>
      <c r="AC846" s="146"/>
      <c r="AD846" s="146"/>
      <c r="AE846" s="146"/>
      <c r="AF846" s="146"/>
      <c r="AG846" s="146"/>
      <c r="AH846" s="273">
        <f t="shared" si="40"/>
        <v>0</v>
      </c>
      <c r="AI846" s="146"/>
      <c r="AJ846" s="146"/>
      <c r="AK846" s="146"/>
      <c r="AL846" s="146"/>
      <c r="AM846" s="146"/>
      <c r="AN846" s="146"/>
      <c r="AO846" s="146"/>
      <c r="AP846" s="146"/>
      <c r="AQ846" s="146"/>
      <c r="AR846" s="146"/>
      <c r="AS846" s="146"/>
    </row>
    <row r="847" spans="1:45" x14ac:dyDescent="0.25">
      <c r="A847" s="146"/>
      <c r="B847" s="146"/>
      <c r="C847" s="146"/>
      <c r="D847" s="146"/>
      <c r="E847" s="146"/>
      <c r="F847" s="146"/>
      <c r="G847" s="146"/>
      <c r="H847" s="146"/>
      <c r="I847" s="146"/>
      <c r="J847" s="146"/>
      <c r="K847" s="146"/>
      <c r="L847" s="146"/>
      <c r="M847" s="146"/>
      <c r="N847" s="146"/>
      <c r="O847" s="146"/>
      <c r="P847" s="288">
        <f t="shared" si="41"/>
        <v>0</v>
      </c>
      <c r="Q847" s="146"/>
      <c r="R847" s="146"/>
      <c r="S847" s="146"/>
      <c r="T847" s="146"/>
      <c r="U847" s="146"/>
      <c r="V847" s="146"/>
      <c r="W847" s="146"/>
      <c r="X847" s="146"/>
      <c r="Y847" s="273">
        <f t="shared" si="42"/>
        <v>0</v>
      </c>
      <c r="Z847" s="146"/>
      <c r="AA847" s="146"/>
      <c r="AB847" s="146"/>
      <c r="AC847" s="146"/>
      <c r="AD847" s="146"/>
      <c r="AE847" s="146"/>
      <c r="AF847" s="146"/>
      <c r="AG847" s="146"/>
      <c r="AH847" s="273">
        <f t="shared" si="40"/>
        <v>0</v>
      </c>
      <c r="AI847" s="146"/>
      <c r="AJ847" s="146"/>
      <c r="AK847" s="146"/>
      <c r="AL847" s="146"/>
      <c r="AM847" s="146"/>
      <c r="AN847" s="146"/>
      <c r="AO847" s="146"/>
      <c r="AP847" s="146"/>
      <c r="AQ847" s="146"/>
      <c r="AR847" s="146"/>
      <c r="AS847" s="146"/>
    </row>
    <row r="848" spans="1:45" x14ac:dyDescent="0.25">
      <c r="A848" s="146"/>
      <c r="B848" s="146"/>
      <c r="C848" s="146"/>
      <c r="D848" s="146"/>
      <c r="E848" s="146"/>
      <c r="F848" s="146"/>
      <c r="G848" s="146"/>
      <c r="H848" s="146"/>
      <c r="I848" s="146"/>
      <c r="J848" s="146"/>
      <c r="K848" s="146"/>
      <c r="L848" s="146"/>
      <c r="M848" s="146"/>
      <c r="N848" s="146"/>
      <c r="O848" s="146"/>
      <c r="P848" s="288">
        <f t="shared" si="41"/>
        <v>0</v>
      </c>
      <c r="Q848" s="146"/>
      <c r="R848" s="146"/>
      <c r="S848" s="146"/>
      <c r="T848" s="146"/>
      <c r="U848" s="146"/>
      <c r="V848" s="146"/>
      <c r="W848" s="146"/>
      <c r="X848" s="146"/>
      <c r="Y848" s="273">
        <f t="shared" si="42"/>
        <v>0</v>
      </c>
      <c r="Z848" s="146"/>
      <c r="AA848" s="146"/>
      <c r="AB848" s="146"/>
      <c r="AC848" s="146"/>
      <c r="AD848" s="146"/>
      <c r="AE848" s="146"/>
      <c r="AF848" s="146"/>
      <c r="AG848" s="146"/>
      <c r="AH848" s="273">
        <f t="shared" si="40"/>
        <v>0</v>
      </c>
      <c r="AI848" s="146"/>
      <c r="AJ848" s="146"/>
      <c r="AK848" s="146"/>
      <c r="AL848" s="146"/>
      <c r="AM848" s="146"/>
      <c r="AN848" s="146"/>
      <c r="AO848" s="146"/>
      <c r="AP848" s="146"/>
      <c r="AQ848" s="146"/>
      <c r="AR848" s="146"/>
      <c r="AS848" s="146"/>
    </row>
    <row r="849" spans="1:45" x14ac:dyDescent="0.25">
      <c r="A849" s="146"/>
      <c r="B849" s="146"/>
      <c r="C849" s="146"/>
      <c r="D849" s="146"/>
      <c r="E849" s="146"/>
      <c r="F849" s="146"/>
      <c r="G849" s="146"/>
      <c r="H849" s="146"/>
      <c r="I849" s="146"/>
      <c r="J849" s="146"/>
      <c r="K849" s="146"/>
      <c r="L849" s="146"/>
      <c r="M849" s="146"/>
      <c r="N849" s="146"/>
      <c r="O849" s="146"/>
      <c r="P849" s="288">
        <f t="shared" si="41"/>
        <v>0</v>
      </c>
      <c r="Q849" s="146"/>
      <c r="R849" s="146"/>
      <c r="S849" s="146"/>
      <c r="T849" s="146"/>
      <c r="U849" s="146"/>
      <c r="V849" s="146"/>
      <c r="W849" s="146"/>
      <c r="X849" s="146"/>
      <c r="Y849" s="273">
        <f t="shared" si="42"/>
        <v>0</v>
      </c>
      <c r="Z849" s="146"/>
      <c r="AA849" s="146"/>
      <c r="AB849" s="146"/>
      <c r="AC849" s="146"/>
      <c r="AD849" s="146"/>
      <c r="AE849" s="146"/>
      <c r="AF849" s="146"/>
      <c r="AG849" s="146"/>
      <c r="AH849" s="273">
        <f t="shared" si="40"/>
        <v>0</v>
      </c>
      <c r="AI849" s="146"/>
      <c r="AJ849" s="146"/>
      <c r="AK849" s="146"/>
      <c r="AL849" s="146"/>
      <c r="AM849" s="146"/>
      <c r="AN849" s="146"/>
      <c r="AO849" s="146"/>
      <c r="AP849" s="146"/>
      <c r="AQ849" s="146"/>
      <c r="AR849" s="146"/>
      <c r="AS849" s="146"/>
    </row>
    <row r="850" spans="1:45" x14ac:dyDescent="0.25">
      <c r="A850" s="146"/>
      <c r="B850" s="146"/>
      <c r="C850" s="146"/>
      <c r="D850" s="146"/>
      <c r="E850" s="146"/>
      <c r="F850" s="146"/>
      <c r="G850" s="146"/>
      <c r="H850" s="146"/>
      <c r="I850" s="146"/>
      <c r="J850" s="146"/>
      <c r="K850" s="146"/>
      <c r="L850" s="146"/>
      <c r="M850" s="146"/>
      <c r="N850" s="146"/>
      <c r="O850" s="146"/>
      <c r="P850" s="288">
        <f t="shared" si="41"/>
        <v>0</v>
      </c>
      <c r="Q850" s="146"/>
      <c r="R850" s="146"/>
      <c r="S850" s="146"/>
      <c r="T850" s="146"/>
      <c r="U850" s="146"/>
      <c r="V850" s="146"/>
      <c r="W850" s="146"/>
      <c r="X850" s="146"/>
      <c r="Y850" s="273">
        <f t="shared" si="42"/>
        <v>0</v>
      </c>
      <c r="Z850" s="146"/>
      <c r="AA850" s="146"/>
      <c r="AB850" s="146"/>
      <c r="AC850" s="146"/>
      <c r="AD850" s="146"/>
      <c r="AE850" s="146"/>
      <c r="AF850" s="146"/>
      <c r="AG850" s="146"/>
      <c r="AH850" s="273">
        <f t="shared" si="40"/>
        <v>0</v>
      </c>
      <c r="AI850" s="146"/>
      <c r="AJ850" s="146"/>
      <c r="AK850" s="146"/>
      <c r="AL850" s="146"/>
      <c r="AM850" s="146"/>
      <c r="AN850" s="146"/>
      <c r="AO850" s="146"/>
      <c r="AP850" s="146"/>
      <c r="AQ850" s="146"/>
      <c r="AR850" s="146"/>
      <c r="AS850" s="146"/>
    </row>
    <row r="851" spans="1:45" x14ac:dyDescent="0.25">
      <c r="A851" s="146"/>
      <c r="B851" s="146"/>
      <c r="C851" s="146"/>
      <c r="D851" s="146"/>
      <c r="E851" s="146"/>
      <c r="F851" s="146"/>
      <c r="G851" s="146"/>
      <c r="H851" s="146"/>
      <c r="I851" s="146"/>
      <c r="J851" s="146"/>
      <c r="K851" s="146"/>
      <c r="L851" s="146"/>
      <c r="M851" s="146"/>
      <c r="N851" s="146"/>
      <c r="O851" s="146"/>
      <c r="P851" s="288">
        <f t="shared" si="41"/>
        <v>0</v>
      </c>
      <c r="Q851" s="146"/>
      <c r="R851" s="146"/>
      <c r="S851" s="146"/>
      <c r="T851" s="146"/>
      <c r="U851" s="146"/>
      <c r="V851" s="146"/>
      <c r="W851" s="146"/>
      <c r="X851" s="146"/>
      <c r="Y851" s="273">
        <f t="shared" si="42"/>
        <v>0</v>
      </c>
      <c r="Z851" s="146"/>
      <c r="AA851" s="146"/>
      <c r="AB851" s="146"/>
      <c r="AC851" s="146"/>
      <c r="AD851" s="146"/>
      <c r="AE851" s="146"/>
      <c r="AF851" s="146"/>
      <c r="AG851" s="146"/>
      <c r="AH851" s="273">
        <f t="shared" si="40"/>
        <v>0</v>
      </c>
      <c r="AI851" s="146"/>
      <c r="AJ851" s="146"/>
      <c r="AK851" s="146"/>
      <c r="AL851" s="146"/>
      <c r="AM851" s="146"/>
      <c r="AN851" s="146"/>
      <c r="AO851" s="146"/>
      <c r="AP851" s="146"/>
      <c r="AQ851" s="146"/>
      <c r="AR851" s="146"/>
      <c r="AS851" s="146"/>
    </row>
    <row r="852" spans="1:45" x14ac:dyDescent="0.25">
      <c r="A852" s="146"/>
      <c r="B852" s="146"/>
      <c r="C852" s="146"/>
      <c r="D852" s="146"/>
      <c r="E852" s="146"/>
      <c r="F852" s="146"/>
      <c r="G852" s="146"/>
      <c r="H852" s="146"/>
      <c r="I852" s="146"/>
      <c r="J852" s="146"/>
      <c r="K852" s="146"/>
      <c r="L852" s="146"/>
      <c r="M852" s="146"/>
      <c r="N852" s="146"/>
      <c r="O852" s="146"/>
      <c r="P852" s="288">
        <f t="shared" si="41"/>
        <v>0</v>
      </c>
      <c r="Q852" s="146"/>
      <c r="R852" s="146"/>
      <c r="S852" s="146"/>
      <c r="T852" s="146"/>
      <c r="U852" s="146"/>
      <c r="V852" s="146"/>
      <c r="W852" s="146"/>
      <c r="X852" s="146"/>
      <c r="Y852" s="273">
        <f t="shared" si="42"/>
        <v>0</v>
      </c>
      <c r="Z852" s="146"/>
      <c r="AA852" s="146"/>
      <c r="AB852" s="146"/>
      <c r="AC852" s="146"/>
      <c r="AD852" s="146"/>
      <c r="AE852" s="146"/>
      <c r="AF852" s="146"/>
      <c r="AG852" s="146"/>
      <c r="AH852" s="273">
        <f t="shared" si="40"/>
        <v>0</v>
      </c>
      <c r="AI852" s="146"/>
      <c r="AJ852" s="146"/>
      <c r="AK852" s="146"/>
      <c r="AL852" s="146"/>
      <c r="AM852" s="146"/>
      <c r="AN852" s="146"/>
      <c r="AO852" s="146"/>
      <c r="AP852" s="146"/>
      <c r="AQ852" s="146"/>
      <c r="AR852" s="146"/>
      <c r="AS852" s="146"/>
    </row>
    <row r="853" spans="1:45" x14ac:dyDescent="0.25">
      <c r="A853" s="146"/>
      <c r="B853" s="146"/>
      <c r="C853" s="146"/>
      <c r="D853" s="146"/>
      <c r="E853" s="146"/>
      <c r="F853" s="146"/>
      <c r="G853" s="146"/>
      <c r="H853" s="146"/>
      <c r="I853" s="146"/>
      <c r="J853" s="146"/>
      <c r="K853" s="146"/>
      <c r="L853" s="146"/>
      <c r="M853" s="146"/>
      <c r="N853" s="146"/>
      <c r="O853" s="146"/>
      <c r="P853" s="288">
        <f t="shared" si="41"/>
        <v>0</v>
      </c>
      <c r="Q853" s="146"/>
      <c r="R853" s="146"/>
      <c r="S853" s="146"/>
      <c r="T853" s="146"/>
      <c r="U853" s="146"/>
      <c r="V853" s="146"/>
      <c r="W853" s="146"/>
      <c r="X853" s="146"/>
      <c r="Y853" s="273">
        <f t="shared" si="42"/>
        <v>0</v>
      </c>
      <c r="Z853" s="146"/>
      <c r="AA853" s="146"/>
      <c r="AB853" s="146"/>
      <c r="AC853" s="146"/>
      <c r="AD853" s="146"/>
      <c r="AE853" s="146"/>
      <c r="AF853" s="146"/>
      <c r="AG853" s="146"/>
      <c r="AH853" s="273">
        <f t="shared" si="40"/>
        <v>0</v>
      </c>
      <c r="AI853" s="146"/>
      <c r="AJ853" s="146"/>
      <c r="AK853" s="146"/>
      <c r="AL853" s="146"/>
      <c r="AM853" s="146"/>
      <c r="AN853" s="146"/>
      <c r="AO853" s="146"/>
      <c r="AP853" s="146"/>
      <c r="AQ853" s="146"/>
      <c r="AR853" s="146"/>
      <c r="AS853" s="146"/>
    </row>
    <row r="854" spans="1:45" x14ac:dyDescent="0.25">
      <c r="A854" s="146"/>
      <c r="B854" s="146"/>
      <c r="C854" s="146"/>
      <c r="D854" s="146"/>
      <c r="E854" s="146"/>
      <c r="F854" s="146"/>
      <c r="G854" s="146"/>
      <c r="H854" s="146"/>
      <c r="I854" s="146"/>
      <c r="J854" s="146"/>
      <c r="K854" s="146"/>
      <c r="L854" s="146"/>
      <c r="M854" s="146"/>
      <c r="N854" s="146"/>
      <c r="O854" s="146"/>
      <c r="P854" s="288">
        <f t="shared" si="41"/>
        <v>0</v>
      </c>
      <c r="Q854" s="146"/>
      <c r="R854" s="146"/>
      <c r="S854" s="146"/>
      <c r="T854" s="146"/>
      <c r="U854" s="146"/>
      <c r="V854" s="146"/>
      <c r="W854" s="146"/>
      <c r="X854" s="146"/>
      <c r="Y854" s="273">
        <f t="shared" si="42"/>
        <v>0</v>
      </c>
      <c r="Z854" s="146"/>
      <c r="AA854" s="146"/>
      <c r="AB854" s="146"/>
      <c r="AC854" s="146"/>
      <c r="AD854" s="146"/>
      <c r="AE854" s="146"/>
      <c r="AF854" s="146"/>
      <c r="AG854" s="146"/>
      <c r="AH854" s="273">
        <f t="shared" si="40"/>
        <v>0</v>
      </c>
      <c r="AI854" s="146"/>
      <c r="AJ854" s="146"/>
      <c r="AK854" s="146"/>
      <c r="AL854" s="146"/>
      <c r="AM854" s="146"/>
      <c r="AN854" s="146"/>
      <c r="AO854" s="146"/>
      <c r="AP854" s="146"/>
      <c r="AQ854" s="146"/>
      <c r="AR854" s="146"/>
      <c r="AS854" s="146"/>
    </row>
    <row r="855" spans="1:45" x14ac:dyDescent="0.25">
      <c r="A855" s="146"/>
      <c r="B855" s="146"/>
      <c r="C855" s="146"/>
      <c r="D855" s="146"/>
      <c r="E855" s="146"/>
      <c r="F855" s="146"/>
      <c r="G855" s="146"/>
      <c r="H855" s="146"/>
      <c r="I855" s="146"/>
      <c r="J855" s="146"/>
      <c r="K855" s="146"/>
      <c r="L855" s="146"/>
      <c r="M855" s="146"/>
      <c r="N855" s="146"/>
      <c r="O855" s="146"/>
      <c r="P855" s="288">
        <f t="shared" si="41"/>
        <v>0</v>
      </c>
      <c r="Q855" s="146"/>
      <c r="R855" s="146"/>
      <c r="S855" s="146"/>
      <c r="T855" s="146"/>
      <c r="U855" s="146"/>
      <c r="V855" s="146"/>
      <c r="W855" s="146"/>
      <c r="X855" s="146"/>
      <c r="Y855" s="273">
        <f t="shared" si="42"/>
        <v>0</v>
      </c>
      <c r="Z855" s="146"/>
      <c r="AA855" s="146"/>
      <c r="AB855" s="146"/>
      <c r="AC855" s="146"/>
      <c r="AD855" s="146"/>
      <c r="AE855" s="146"/>
      <c r="AF855" s="146"/>
      <c r="AG855" s="146"/>
      <c r="AH855" s="273">
        <f t="shared" si="40"/>
        <v>0</v>
      </c>
      <c r="AI855" s="146"/>
      <c r="AJ855" s="146"/>
      <c r="AK855" s="146"/>
      <c r="AL855" s="146"/>
      <c r="AM855" s="146"/>
      <c r="AN855" s="146"/>
      <c r="AO855" s="146"/>
      <c r="AP855" s="146"/>
      <c r="AQ855" s="146"/>
      <c r="AR855" s="146"/>
      <c r="AS855" s="146"/>
    </row>
    <row r="856" spans="1:45" x14ac:dyDescent="0.25">
      <c r="A856" s="146"/>
      <c r="B856" s="146"/>
      <c r="C856" s="146"/>
      <c r="D856" s="146"/>
      <c r="E856" s="146"/>
      <c r="F856" s="146"/>
      <c r="G856" s="146"/>
      <c r="H856" s="146"/>
      <c r="I856" s="146"/>
      <c r="J856" s="146"/>
      <c r="K856" s="146"/>
      <c r="L856" s="146"/>
      <c r="M856" s="146"/>
      <c r="N856" s="146"/>
      <c r="O856" s="146"/>
      <c r="P856" s="288">
        <f t="shared" si="41"/>
        <v>0</v>
      </c>
      <c r="Q856" s="146"/>
      <c r="R856" s="146"/>
      <c r="S856" s="146"/>
      <c r="T856" s="146"/>
      <c r="U856" s="146"/>
      <c r="V856" s="146"/>
      <c r="W856" s="146"/>
      <c r="X856" s="146"/>
      <c r="Y856" s="273">
        <f t="shared" si="42"/>
        <v>0</v>
      </c>
      <c r="Z856" s="146"/>
      <c r="AA856" s="146"/>
      <c r="AB856" s="146"/>
      <c r="AC856" s="146"/>
      <c r="AD856" s="146"/>
      <c r="AE856" s="146"/>
      <c r="AF856" s="146"/>
      <c r="AG856" s="146"/>
      <c r="AH856" s="273">
        <f t="shared" si="40"/>
        <v>0</v>
      </c>
      <c r="AI856" s="146"/>
      <c r="AJ856" s="146"/>
      <c r="AK856" s="146"/>
      <c r="AL856" s="146"/>
      <c r="AM856" s="146"/>
      <c r="AN856" s="146"/>
      <c r="AO856" s="146"/>
      <c r="AP856" s="146"/>
      <c r="AQ856" s="146"/>
      <c r="AR856" s="146"/>
      <c r="AS856" s="146"/>
    </row>
    <row r="857" spans="1:45" x14ac:dyDescent="0.25">
      <c r="A857" s="146"/>
      <c r="B857" s="146"/>
      <c r="C857" s="146"/>
      <c r="D857" s="146"/>
      <c r="E857" s="146"/>
      <c r="F857" s="146"/>
      <c r="G857" s="146"/>
      <c r="H857" s="146"/>
      <c r="I857" s="146"/>
      <c r="J857" s="146"/>
      <c r="K857" s="146"/>
      <c r="L857" s="146"/>
      <c r="M857" s="146"/>
      <c r="N857" s="146"/>
      <c r="O857" s="146"/>
      <c r="P857" s="288">
        <f t="shared" si="41"/>
        <v>0</v>
      </c>
      <c r="Q857" s="146"/>
      <c r="R857" s="146"/>
      <c r="S857" s="146"/>
      <c r="T857" s="146"/>
      <c r="U857" s="146"/>
      <c r="V857" s="146"/>
      <c r="W857" s="146"/>
      <c r="X857" s="146"/>
      <c r="Y857" s="273">
        <f t="shared" si="42"/>
        <v>0</v>
      </c>
      <c r="Z857" s="146"/>
      <c r="AA857" s="146"/>
      <c r="AB857" s="146"/>
      <c r="AC857" s="146"/>
      <c r="AD857" s="146"/>
      <c r="AE857" s="146"/>
      <c r="AF857" s="146"/>
      <c r="AG857" s="146"/>
      <c r="AH857" s="273">
        <f t="shared" si="40"/>
        <v>0</v>
      </c>
      <c r="AI857" s="146"/>
      <c r="AJ857" s="146"/>
      <c r="AK857" s="146"/>
      <c r="AL857" s="146"/>
      <c r="AM857" s="146"/>
      <c r="AN857" s="146"/>
      <c r="AO857" s="146"/>
      <c r="AP857" s="146"/>
      <c r="AQ857" s="146"/>
      <c r="AR857" s="146"/>
      <c r="AS857" s="146"/>
    </row>
    <row r="858" spans="1:45" x14ac:dyDescent="0.25">
      <c r="A858" s="146"/>
      <c r="B858" s="146"/>
      <c r="C858" s="146"/>
      <c r="D858" s="146"/>
      <c r="E858" s="146"/>
      <c r="F858" s="146"/>
      <c r="G858" s="146"/>
      <c r="H858" s="146"/>
      <c r="I858" s="146"/>
      <c r="J858" s="146"/>
      <c r="K858" s="146"/>
      <c r="L858" s="146"/>
      <c r="M858" s="146"/>
      <c r="N858" s="146"/>
      <c r="O858" s="146"/>
      <c r="P858" s="288">
        <f t="shared" si="41"/>
        <v>0</v>
      </c>
      <c r="Q858" s="146"/>
      <c r="R858" s="146"/>
      <c r="S858" s="146"/>
      <c r="T858" s="146"/>
      <c r="U858" s="146"/>
      <c r="V858" s="146"/>
      <c r="W858" s="146"/>
      <c r="X858" s="146"/>
      <c r="Y858" s="273">
        <f t="shared" si="42"/>
        <v>0</v>
      </c>
      <c r="Z858" s="146"/>
      <c r="AA858" s="146"/>
      <c r="AB858" s="146"/>
      <c r="AC858" s="146"/>
      <c r="AD858" s="146"/>
      <c r="AE858" s="146"/>
      <c r="AF858" s="146"/>
      <c r="AG858" s="146"/>
      <c r="AH858" s="273">
        <f t="shared" si="40"/>
        <v>0</v>
      </c>
      <c r="AI858" s="146"/>
      <c r="AJ858" s="146"/>
      <c r="AK858" s="146"/>
      <c r="AL858" s="146"/>
      <c r="AM858" s="146"/>
      <c r="AN858" s="146"/>
      <c r="AO858" s="146"/>
      <c r="AP858" s="146"/>
      <c r="AQ858" s="146"/>
      <c r="AR858" s="146"/>
      <c r="AS858" s="146"/>
    </row>
    <row r="859" spans="1:45" x14ac:dyDescent="0.25">
      <c r="A859" s="146"/>
      <c r="B859" s="146"/>
      <c r="C859" s="146"/>
      <c r="D859" s="146"/>
      <c r="E859" s="146"/>
      <c r="F859" s="146"/>
      <c r="G859" s="146"/>
      <c r="H859" s="146"/>
      <c r="I859" s="146"/>
      <c r="J859" s="146"/>
      <c r="K859" s="146"/>
      <c r="L859" s="146"/>
      <c r="M859" s="146"/>
      <c r="N859" s="146"/>
      <c r="O859" s="146"/>
      <c r="P859" s="288">
        <f t="shared" si="41"/>
        <v>0</v>
      </c>
      <c r="Q859" s="146"/>
      <c r="R859" s="146"/>
      <c r="S859" s="146"/>
      <c r="T859" s="146"/>
      <c r="U859" s="146"/>
      <c r="V859" s="146"/>
      <c r="W859" s="146"/>
      <c r="X859" s="146"/>
      <c r="Y859" s="273">
        <f t="shared" si="42"/>
        <v>0</v>
      </c>
      <c r="Z859" s="146"/>
      <c r="AA859" s="146"/>
      <c r="AB859" s="146"/>
      <c r="AC859" s="146"/>
      <c r="AD859" s="146"/>
      <c r="AE859" s="146"/>
      <c r="AF859" s="146"/>
      <c r="AG859" s="146"/>
      <c r="AH859" s="273">
        <f t="shared" si="40"/>
        <v>0</v>
      </c>
      <c r="AI859" s="146"/>
      <c r="AJ859" s="146"/>
      <c r="AK859" s="146"/>
      <c r="AL859" s="146"/>
      <c r="AM859" s="146"/>
      <c r="AN859" s="146"/>
      <c r="AO859" s="146"/>
      <c r="AP859" s="146"/>
      <c r="AQ859" s="146"/>
      <c r="AR859" s="146"/>
      <c r="AS859" s="146"/>
    </row>
    <row r="860" spans="1:45" x14ac:dyDescent="0.25">
      <c r="A860" s="146"/>
      <c r="B860" s="146"/>
      <c r="C860" s="146"/>
      <c r="D860" s="146"/>
      <c r="E860" s="146"/>
      <c r="F860" s="146"/>
      <c r="G860" s="146"/>
      <c r="H860" s="146"/>
      <c r="I860" s="146"/>
      <c r="J860" s="146"/>
      <c r="K860" s="146"/>
      <c r="L860" s="146"/>
      <c r="M860" s="146"/>
      <c r="N860" s="146"/>
      <c r="O860" s="146"/>
      <c r="P860" s="288">
        <f t="shared" si="41"/>
        <v>0</v>
      </c>
      <c r="Q860" s="146"/>
      <c r="R860" s="146"/>
      <c r="S860" s="146"/>
      <c r="T860" s="146"/>
      <c r="U860" s="146"/>
      <c r="V860" s="146"/>
      <c r="W860" s="146"/>
      <c r="X860" s="146"/>
      <c r="Y860" s="273">
        <f t="shared" si="42"/>
        <v>0</v>
      </c>
      <c r="Z860" s="146"/>
      <c r="AA860" s="146"/>
      <c r="AB860" s="146"/>
      <c r="AC860" s="146"/>
      <c r="AD860" s="146"/>
      <c r="AE860" s="146"/>
      <c r="AF860" s="146"/>
      <c r="AG860" s="146"/>
      <c r="AH860" s="273">
        <f t="shared" si="40"/>
        <v>0</v>
      </c>
      <c r="AI860" s="146"/>
      <c r="AJ860" s="146"/>
      <c r="AK860" s="146"/>
      <c r="AL860" s="146"/>
      <c r="AM860" s="146"/>
      <c r="AN860" s="146"/>
      <c r="AO860" s="146"/>
      <c r="AP860" s="146"/>
      <c r="AQ860" s="146"/>
      <c r="AR860" s="146"/>
      <c r="AS860" s="146"/>
    </row>
    <row r="861" spans="1:45" x14ac:dyDescent="0.25">
      <c r="A861" s="146"/>
      <c r="B861" s="146"/>
      <c r="C861" s="146"/>
      <c r="D861" s="146"/>
      <c r="E861" s="146"/>
      <c r="F861" s="146"/>
      <c r="G861" s="146"/>
      <c r="H861" s="146"/>
      <c r="I861" s="146"/>
      <c r="J861" s="146"/>
      <c r="K861" s="146"/>
      <c r="L861" s="146"/>
      <c r="M861" s="146"/>
      <c r="N861" s="146"/>
      <c r="O861" s="146"/>
      <c r="P861" s="288">
        <f t="shared" si="41"/>
        <v>0</v>
      </c>
      <c r="Q861" s="146"/>
      <c r="R861" s="146"/>
      <c r="S861" s="146"/>
      <c r="T861" s="146"/>
      <c r="U861" s="146"/>
      <c r="V861" s="146"/>
      <c r="W861" s="146"/>
      <c r="X861" s="146"/>
      <c r="Y861" s="273">
        <f t="shared" si="42"/>
        <v>0</v>
      </c>
      <c r="Z861" s="146"/>
      <c r="AA861" s="146"/>
      <c r="AB861" s="146"/>
      <c r="AC861" s="146"/>
      <c r="AD861" s="146"/>
      <c r="AE861" s="146"/>
      <c r="AF861" s="146"/>
      <c r="AG861" s="146"/>
      <c r="AH861" s="273">
        <f t="shared" si="40"/>
        <v>0</v>
      </c>
      <c r="AI861" s="146"/>
      <c r="AJ861" s="146"/>
      <c r="AK861" s="146"/>
      <c r="AL861" s="146"/>
      <c r="AM861" s="146"/>
      <c r="AN861" s="146"/>
      <c r="AO861" s="146"/>
      <c r="AP861" s="146"/>
      <c r="AQ861" s="146"/>
      <c r="AR861" s="146"/>
      <c r="AS861" s="146"/>
    </row>
    <row r="862" spans="1:45" x14ac:dyDescent="0.25">
      <c r="A862" s="146"/>
      <c r="B862" s="146"/>
      <c r="C862" s="146"/>
      <c r="D862" s="146"/>
      <c r="E862" s="146"/>
      <c r="F862" s="146"/>
      <c r="G862" s="146"/>
      <c r="H862" s="146"/>
      <c r="I862" s="146"/>
      <c r="J862" s="146"/>
      <c r="K862" s="146"/>
      <c r="L862" s="146"/>
      <c r="M862" s="146"/>
      <c r="N862" s="146"/>
      <c r="O862" s="146"/>
      <c r="P862" s="288">
        <f t="shared" si="41"/>
        <v>0</v>
      </c>
      <c r="Q862" s="146"/>
      <c r="R862" s="146"/>
      <c r="S862" s="146"/>
      <c r="T862" s="146"/>
      <c r="U862" s="146"/>
      <c r="V862" s="146"/>
      <c r="W862" s="146"/>
      <c r="X862" s="146"/>
      <c r="Y862" s="273">
        <f t="shared" si="42"/>
        <v>0</v>
      </c>
      <c r="Z862" s="146"/>
      <c r="AA862" s="146"/>
      <c r="AB862" s="146"/>
      <c r="AC862" s="146"/>
      <c r="AD862" s="146"/>
      <c r="AE862" s="146"/>
      <c r="AF862" s="146"/>
      <c r="AG862" s="146"/>
      <c r="AH862" s="273">
        <f t="shared" si="40"/>
        <v>0</v>
      </c>
      <c r="AI862" s="146"/>
      <c r="AJ862" s="146"/>
      <c r="AK862" s="146"/>
      <c r="AL862" s="146"/>
      <c r="AM862" s="146"/>
      <c r="AN862" s="146"/>
      <c r="AO862" s="146"/>
      <c r="AP862" s="146"/>
      <c r="AQ862" s="146"/>
      <c r="AR862" s="146"/>
      <c r="AS862" s="146"/>
    </row>
    <row r="863" spans="1:45" x14ac:dyDescent="0.25">
      <c r="A863" s="146"/>
      <c r="B863" s="146"/>
      <c r="C863" s="146"/>
      <c r="D863" s="146"/>
      <c r="E863" s="146"/>
      <c r="F863" s="146"/>
      <c r="G863" s="146"/>
      <c r="H863" s="146"/>
      <c r="I863" s="146"/>
      <c r="J863" s="146"/>
      <c r="K863" s="146"/>
      <c r="L863" s="146"/>
      <c r="M863" s="146"/>
      <c r="N863" s="146"/>
      <c r="O863" s="146"/>
      <c r="P863" s="288">
        <f t="shared" si="41"/>
        <v>0</v>
      </c>
      <c r="Q863" s="146"/>
      <c r="R863" s="146"/>
      <c r="S863" s="146"/>
      <c r="T863" s="146"/>
      <c r="U863" s="146"/>
      <c r="V863" s="146"/>
      <c r="W863" s="146"/>
      <c r="X863" s="146"/>
      <c r="Y863" s="273">
        <f t="shared" si="42"/>
        <v>0</v>
      </c>
      <c r="Z863" s="146"/>
      <c r="AA863" s="146"/>
      <c r="AB863" s="146"/>
      <c r="AC863" s="146"/>
      <c r="AD863" s="146"/>
      <c r="AE863" s="146"/>
      <c r="AF863" s="146"/>
      <c r="AG863" s="146"/>
      <c r="AH863" s="273">
        <f t="shared" si="40"/>
        <v>0</v>
      </c>
      <c r="AI863" s="146"/>
      <c r="AJ863" s="146"/>
      <c r="AK863" s="146"/>
      <c r="AL863" s="146"/>
      <c r="AM863" s="146"/>
      <c r="AN863" s="146"/>
      <c r="AO863" s="146"/>
      <c r="AP863" s="146"/>
      <c r="AQ863" s="146"/>
      <c r="AR863" s="146"/>
      <c r="AS863" s="146"/>
    </row>
    <row r="864" spans="1:45" x14ac:dyDescent="0.25">
      <c r="A864" s="146"/>
      <c r="B864" s="146"/>
      <c r="C864" s="146"/>
      <c r="D864" s="146"/>
      <c r="E864" s="146"/>
      <c r="F864" s="146"/>
      <c r="G864" s="146"/>
      <c r="H864" s="146"/>
      <c r="I864" s="146"/>
      <c r="J864" s="146"/>
      <c r="K864" s="146"/>
      <c r="L864" s="146"/>
      <c r="M864" s="146"/>
      <c r="N864" s="146"/>
      <c r="O864" s="146"/>
      <c r="P864" s="288">
        <f t="shared" si="41"/>
        <v>0</v>
      </c>
      <c r="Q864" s="146"/>
      <c r="R864" s="146"/>
      <c r="S864" s="146"/>
      <c r="T864" s="146"/>
      <c r="U864" s="146"/>
      <c r="V864" s="146"/>
      <c r="W864" s="146"/>
      <c r="X864" s="146"/>
      <c r="Y864" s="273">
        <f t="shared" si="42"/>
        <v>0</v>
      </c>
      <c r="Z864" s="146"/>
      <c r="AA864" s="146"/>
      <c r="AB864" s="146"/>
      <c r="AC864" s="146"/>
      <c r="AD864" s="146"/>
      <c r="AE864" s="146"/>
      <c r="AF864" s="146"/>
      <c r="AG864" s="146"/>
      <c r="AH864" s="273">
        <f t="shared" si="40"/>
        <v>0</v>
      </c>
      <c r="AI864" s="146"/>
      <c r="AJ864" s="146"/>
      <c r="AK864" s="146"/>
      <c r="AL864" s="146"/>
      <c r="AM864" s="146"/>
      <c r="AN864" s="146"/>
      <c r="AO864" s="146"/>
      <c r="AP864" s="146"/>
      <c r="AQ864" s="146"/>
      <c r="AR864" s="146"/>
      <c r="AS864" s="146"/>
    </row>
    <row r="865" spans="1:45" x14ac:dyDescent="0.25">
      <c r="A865" s="146"/>
      <c r="B865" s="146"/>
      <c r="C865" s="146"/>
      <c r="D865" s="146"/>
      <c r="E865" s="146"/>
      <c r="F865" s="146"/>
      <c r="G865" s="146"/>
      <c r="H865" s="146"/>
      <c r="I865" s="146"/>
      <c r="J865" s="146"/>
      <c r="K865" s="146"/>
      <c r="L865" s="146"/>
      <c r="M865" s="146"/>
      <c r="N865" s="146"/>
      <c r="O865" s="146"/>
      <c r="P865" s="288">
        <f t="shared" si="41"/>
        <v>0</v>
      </c>
      <c r="Q865" s="146"/>
      <c r="R865" s="146"/>
      <c r="S865" s="146"/>
      <c r="T865" s="146"/>
      <c r="U865" s="146"/>
      <c r="V865" s="146"/>
      <c r="W865" s="146"/>
      <c r="X865" s="146"/>
      <c r="Y865" s="273">
        <f t="shared" si="42"/>
        <v>0</v>
      </c>
      <c r="Z865" s="146"/>
      <c r="AA865" s="146"/>
      <c r="AB865" s="146"/>
      <c r="AC865" s="146"/>
      <c r="AD865" s="146"/>
      <c r="AE865" s="146"/>
      <c r="AF865" s="146"/>
      <c r="AG865" s="146"/>
      <c r="AH865" s="273">
        <f t="shared" ref="AH865:AH928" si="43">SUM(Z865:AF865)</f>
        <v>0</v>
      </c>
      <c r="AI865" s="146"/>
      <c r="AJ865" s="146"/>
      <c r="AK865" s="146"/>
      <c r="AL865" s="146"/>
      <c r="AM865" s="146"/>
      <c r="AN865" s="146"/>
      <c r="AO865" s="146"/>
      <c r="AP865" s="146"/>
      <c r="AQ865" s="146"/>
      <c r="AR865" s="146"/>
      <c r="AS865" s="146"/>
    </row>
    <row r="866" spans="1:45" x14ac:dyDescent="0.25">
      <c r="A866" s="146"/>
      <c r="B866" s="146"/>
      <c r="C866" s="146"/>
      <c r="D866" s="146"/>
      <c r="E866" s="146"/>
      <c r="F866" s="146"/>
      <c r="G866" s="146"/>
      <c r="H866" s="146"/>
      <c r="I866" s="146"/>
      <c r="J866" s="146"/>
      <c r="K866" s="146"/>
      <c r="L866" s="146"/>
      <c r="M866" s="146"/>
      <c r="N866" s="146"/>
      <c r="O866" s="146"/>
      <c r="P866" s="288">
        <f t="shared" si="41"/>
        <v>0</v>
      </c>
      <c r="Q866" s="146"/>
      <c r="R866" s="146"/>
      <c r="S866" s="146"/>
      <c r="T866" s="146"/>
      <c r="U866" s="146"/>
      <c r="V866" s="146"/>
      <c r="W866" s="146"/>
      <c r="X866" s="146"/>
      <c r="Y866" s="273">
        <f t="shared" si="42"/>
        <v>0</v>
      </c>
      <c r="Z866" s="146"/>
      <c r="AA866" s="146"/>
      <c r="AB866" s="146"/>
      <c r="AC866" s="146"/>
      <c r="AD866" s="146"/>
      <c r="AE866" s="146"/>
      <c r="AF866" s="146"/>
      <c r="AG866" s="146"/>
      <c r="AH866" s="273">
        <f t="shared" si="43"/>
        <v>0</v>
      </c>
      <c r="AI866" s="146"/>
      <c r="AJ866" s="146"/>
      <c r="AK866" s="146"/>
      <c r="AL866" s="146"/>
      <c r="AM866" s="146"/>
      <c r="AN866" s="146"/>
      <c r="AO866" s="146"/>
      <c r="AP866" s="146"/>
      <c r="AQ866" s="146"/>
      <c r="AR866" s="146"/>
      <c r="AS866" s="146"/>
    </row>
    <row r="867" spans="1:45" x14ac:dyDescent="0.25">
      <c r="A867" s="146"/>
      <c r="B867" s="146"/>
      <c r="C867" s="146"/>
      <c r="D867" s="146"/>
      <c r="E867" s="146"/>
      <c r="F867" s="146"/>
      <c r="G867" s="146"/>
      <c r="H867" s="146"/>
      <c r="I867" s="146"/>
      <c r="J867" s="146"/>
      <c r="K867" s="146"/>
      <c r="L867" s="146"/>
      <c r="M867" s="146"/>
      <c r="N867" s="146"/>
      <c r="O867" s="146"/>
      <c r="P867" s="288">
        <f t="shared" si="41"/>
        <v>0</v>
      </c>
      <c r="Q867" s="146"/>
      <c r="R867" s="146"/>
      <c r="S867" s="146"/>
      <c r="T867" s="146"/>
      <c r="U867" s="146"/>
      <c r="V867" s="146"/>
      <c r="W867" s="146"/>
      <c r="X867" s="146"/>
      <c r="Y867" s="273">
        <f t="shared" si="42"/>
        <v>0</v>
      </c>
      <c r="Z867" s="146"/>
      <c r="AA867" s="146"/>
      <c r="AB867" s="146"/>
      <c r="AC867" s="146"/>
      <c r="AD867" s="146"/>
      <c r="AE867" s="146"/>
      <c r="AF867" s="146"/>
      <c r="AG867" s="146"/>
      <c r="AH867" s="273">
        <f t="shared" si="43"/>
        <v>0</v>
      </c>
      <c r="AI867" s="146"/>
      <c r="AJ867" s="146"/>
      <c r="AK867" s="146"/>
      <c r="AL867" s="146"/>
      <c r="AM867" s="146"/>
      <c r="AN867" s="146"/>
      <c r="AO867" s="146"/>
      <c r="AP867" s="146"/>
      <c r="AQ867" s="146"/>
      <c r="AR867" s="146"/>
      <c r="AS867" s="146"/>
    </row>
    <row r="868" spans="1:45" x14ac:dyDescent="0.25">
      <c r="A868" s="146"/>
      <c r="B868" s="146"/>
      <c r="C868" s="146"/>
      <c r="D868" s="146"/>
      <c r="E868" s="146"/>
      <c r="F868" s="146"/>
      <c r="G868" s="146"/>
      <c r="H868" s="146"/>
      <c r="I868" s="146"/>
      <c r="J868" s="146"/>
      <c r="K868" s="146"/>
      <c r="L868" s="146"/>
      <c r="M868" s="146"/>
      <c r="N868" s="146"/>
      <c r="O868" s="146"/>
      <c r="P868" s="288">
        <f t="shared" si="41"/>
        <v>0</v>
      </c>
      <c r="Q868" s="146"/>
      <c r="R868" s="146"/>
      <c r="S868" s="146"/>
      <c r="T868" s="146"/>
      <c r="U868" s="146"/>
      <c r="V868" s="146"/>
      <c r="W868" s="146"/>
      <c r="X868" s="146"/>
      <c r="Y868" s="273">
        <f t="shared" si="42"/>
        <v>0</v>
      </c>
      <c r="Z868" s="146"/>
      <c r="AA868" s="146"/>
      <c r="AB868" s="146"/>
      <c r="AC868" s="146"/>
      <c r="AD868" s="146"/>
      <c r="AE868" s="146"/>
      <c r="AF868" s="146"/>
      <c r="AG868" s="146"/>
      <c r="AH868" s="273">
        <f t="shared" si="43"/>
        <v>0</v>
      </c>
      <c r="AI868" s="146"/>
      <c r="AJ868" s="146"/>
      <c r="AK868" s="146"/>
      <c r="AL868" s="146"/>
      <c r="AM868" s="146"/>
      <c r="AN868" s="146"/>
      <c r="AO868" s="146"/>
      <c r="AP868" s="146"/>
      <c r="AQ868" s="146"/>
      <c r="AR868" s="146"/>
      <c r="AS868" s="146"/>
    </row>
    <row r="869" spans="1:45" x14ac:dyDescent="0.25">
      <c r="A869" s="146"/>
      <c r="B869" s="146"/>
      <c r="C869" s="146"/>
      <c r="D869" s="146"/>
      <c r="E869" s="146"/>
      <c r="F869" s="146"/>
      <c r="G869" s="146"/>
      <c r="H869" s="146"/>
      <c r="I869" s="146"/>
      <c r="J869" s="146"/>
      <c r="K869" s="146"/>
      <c r="L869" s="146"/>
      <c r="M869" s="146"/>
      <c r="N869" s="146"/>
      <c r="O869" s="146"/>
      <c r="P869" s="288">
        <f t="shared" si="41"/>
        <v>0</v>
      </c>
      <c r="Q869" s="146"/>
      <c r="R869" s="146"/>
      <c r="S869" s="146"/>
      <c r="T869" s="146"/>
      <c r="U869" s="146"/>
      <c r="V869" s="146"/>
      <c r="W869" s="146"/>
      <c r="X869" s="146"/>
      <c r="Y869" s="273">
        <f t="shared" si="42"/>
        <v>0</v>
      </c>
      <c r="Z869" s="146"/>
      <c r="AA869" s="146"/>
      <c r="AB869" s="146"/>
      <c r="AC869" s="146"/>
      <c r="AD869" s="146"/>
      <c r="AE869" s="146"/>
      <c r="AF869" s="146"/>
      <c r="AG869" s="146"/>
      <c r="AH869" s="273">
        <f t="shared" si="43"/>
        <v>0</v>
      </c>
      <c r="AI869" s="146"/>
      <c r="AJ869" s="146"/>
      <c r="AK869" s="146"/>
      <c r="AL869" s="146"/>
      <c r="AM869" s="146"/>
      <c r="AN869" s="146"/>
      <c r="AO869" s="146"/>
      <c r="AP869" s="146"/>
      <c r="AQ869" s="146"/>
      <c r="AR869" s="146"/>
      <c r="AS869" s="146"/>
    </row>
    <row r="870" spans="1:45" x14ac:dyDescent="0.25">
      <c r="A870" s="146"/>
      <c r="B870" s="146"/>
      <c r="C870" s="146"/>
      <c r="D870" s="146"/>
      <c r="E870" s="146"/>
      <c r="F870" s="146"/>
      <c r="G870" s="146"/>
      <c r="H870" s="146"/>
      <c r="I870" s="146"/>
      <c r="J870" s="146"/>
      <c r="K870" s="146"/>
      <c r="L870" s="146"/>
      <c r="M870" s="146"/>
      <c r="N870" s="146"/>
      <c r="O870" s="146"/>
      <c r="P870" s="288">
        <f t="shared" si="41"/>
        <v>0</v>
      </c>
      <c r="Q870" s="146"/>
      <c r="R870" s="146"/>
      <c r="S870" s="146"/>
      <c r="T870" s="146"/>
      <c r="U870" s="146"/>
      <c r="V870" s="146"/>
      <c r="W870" s="146"/>
      <c r="X870" s="146"/>
      <c r="Y870" s="273">
        <f t="shared" si="42"/>
        <v>0</v>
      </c>
      <c r="Z870" s="146"/>
      <c r="AA870" s="146"/>
      <c r="AB870" s="146"/>
      <c r="AC870" s="146"/>
      <c r="AD870" s="146"/>
      <c r="AE870" s="146"/>
      <c r="AF870" s="146"/>
      <c r="AG870" s="146"/>
      <c r="AH870" s="273">
        <f t="shared" si="43"/>
        <v>0</v>
      </c>
      <c r="AI870" s="146"/>
      <c r="AJ870" s="146"/>
      <c r="AK870" s="146"/>
      <c r="AL870" s="146"/>
      <c r="AM870" s="146"/>
      <c r="AN870" s="146"/>
      <c r="AO870" s="146"/>
      <c r="AP870" s="146"/>
      <c r="AQ870" s="146"/>
      <c r="AR870" s="146"/>
      <c r="AS870" s="146"/>
    </row>
    <row r="871" spans="1:45" x14ac:dyDescent="0.25">
      <c r="A871" s="146"/>
      <c r="B871" s="146"/>
      <c r="C871" s="146"/>
      <c r="D871" s="146"/>
      <c r="E871" s="146"/>
      <c r="F871" s="146"/>
      <c r="G871" s="146"/>
      <c r="H871" s="146"/>
      <c r="I871" s="146"/>
      <c r="J871" s="146"/>
      <c r="K871" s="146"/>
      <c r="L871" s="146"/>
      <c r="M871" s="146"/>
      <c r="N871" s="146"/>
      <c r="O871" s="146"/>
      <c r="P871" s="288">
        <f t="shared" si="41"/>
        <v>0</v>
      </c>
      <c r="Q871" s="146"/>
      <c r="R871" s="146"/>
      <c r="S871" s="146"/>
      <c r="T871" s="146"/>
      <c r="U871" s="146"/>
      <c r="V871" s="146"/>
      <c r="W871" s="146"/>
      <c r="X871" s="146"/>
      <c r="Y871" s="273">
        <f t="shared" si="42"/>
        <v>0</v>
      </c>
      <c r="Z871" s="146"/>
      <c r="AA871" s="146"/>
      <c r="AB871" s="146"/>
      <c r="AC871" s="146"/>
      <c r="AD871" s="146"/>
      <c r="AE871" s="146"/>
      <c r="AF871" s="146"/>
      <c r="AG871" s="146"/>
      <c r="AH871" s="273">
        <f t="shared" si="43"/>
        <v>0</v>
      </c>
      <c r="AI871" s="146"/>
      <c r="AJ871" s="146"/>
      <c r="AK871" s="146"/>
      <c r="AL871" s="146"/>
      <c r="AM871" s="146"/>
      <c r="AN871" s="146"/>
      <c r="AO871" s="146"/>
      <c r="AP871" s="146"/>
      <c r="AQ871" s="146"/>
      <c r="AR871" s="146"/>
      <c r="AS871" s="146"/>
    </row>
    <row r="872" spans="1:45" x14ac:dyDescent="0.25">
      <c r="A872" s="146"/>
      <c r="B872" s="146"/>
      <c r="C872" s="146"/>
      <c r="D872" s="146"/>
      <c r="E872" s="146"/>
      <c r="F872" s="146"/>
      <c r="G872" s="146"/>
      <c r="H872" s="146"/>
      <c r="I872" s="146"/>
      <c r="J872" s="146"/>
      <c r="K872" s="146"/>
      <c r="L872" s="146"/>
      <c r="M872" s="146"/>
      <c r="N872" s="146"/>
      <c r="O872" s="146"/>
      <c r="P872" s="288">
        <f t="shared" si="41"/>
        <v>0</v>
      </c>
      <c r="Q872" s="146"/>
      <c r="R872" s="146"/>
      <c r="S872" s="146"/>
      <c r="T872" s="146"/>
      <c r="U872" s="146"/>
      <c r="V872" s="146"/>
      <c r="W872" s="146"/>
      <c r="X872" s="146"/>
      <c r="Y872" s="273">
        <f t="shared" si="42"/>
        <v>0</v>
      </c>
      <c r="Z872" s="146"/>
      <c r="AA872" s="146"/>
      <c r="AB872" s="146"/>
      <c r="AC872" s="146"/>
      <c r="AD872" s="146"/>
      <c r="AE872" s="146"/>
      <c r="AF872" s="146"/>
      <c r="AG872" s="146"/>
      <c r="AH872" s="273">
        <f t="shared" si="43"/>
        <v>0</v>
      </c>
      <c r="AI872" s="146"/>
      <c r="AJ872" s="146"/>
      <c r="AK872" s="146"/>
      <c r="AL872" s="146"/>
      <c r="AM872" s="146"/>
      <c r="AN872" s="146"/>
      <c r="AO872" s="146"/>
      <c r="AP872" s="146"/>
      <c r="AQ872" s="146"/>
      <c r="AR872" s="146"/>
      <c r="AS872" s="146"/>
    </row>
    <row r="873" spans="1:45" x14ac:dyDescent="0.25">
      <c r="A873" s="146"/>
      <c r="B873" s="146"/>
      <c r="C873" s="146"/>
      <c r="D873" s="146"/>
      <c r="E873" s="146"/>
      <c r="F873" s="146"/>
      <c r="G873" s="146"/>
      <c r="H873" s="146"/>
      <c r="I873" s="146"/>
      <c r="J873" s="146"/>
      <c r="K873" s="146"/>
      <c r="L873" s="146"/>
      <c r="M873" s="146"/>
      <c r="N873" s="146"/>
      <c r="O873" s="146"/>
      <c r="P873" s="288">
        <f t="shared" si="41"/>
        <v>0</v>
      </c>
      <c r="Q873" s="146"/>
      <c r="R873" s="146"/>
      <c r="S873" s="146"/>
      <c r="T873" s="146"/>
      <c r="U873" s="146"/>
      <c r="V873" s="146"/>
      <c r="W873" s="146"/>
      <c r="X873" s="146"/>
      <c r="Y873" s="273">
        <f t="shared" si="42"/>
        <v>0</v>
      </c>
      <c r="Z873" s="146"/>
      <c r="AA873" s="146"/>
      <c r="AB873" s="146"/>
      <c r="AC873" s="146"/>
      <c r="AD873" s="146"/>
      <c r="AE873" s="146"/>
      <c r="AF873" s="146"/>
      <c r="AG873" s="146"/>
      <c r="AH873" s="273">
        <f t="shared" si="43"/>
        <v>0</v>
      </c>
      <c r="AI873" s="146"/>
      <c r="AJ873" s="146"/>
      <c r="AK873" s="146"/>
      <c r="AL873" s="146"/>
      <c r="AM873" s="146"/>
      <c r="AN873" s="146"/>
      <c r="AO873" s="146"/>
      <c r="AP873" s="146"/>
      <c r="AQ873" s="146"/>
      <c r="AR873" s="146"/>
      <c r="AS873" s="146"/>
    </row>
    <row r="874" spans="1:45" x14ac:dyDescent="0.25">
      <c r="A874" s="146"/>
      <c r="B874" s="146"/>
      <c r="C874" s="146"/>
      <c r="D874" s="146"/>
      <c r="E874" s="146"/>
      <c r="F874" s="146"/>
      <c r="G874" s="146"/>
      <c r="H874" s="146"/>
      <c r="I874" s="146"/>
      <c r="J874" s="146"/>
      <c r="K874" s="146"/>
      <c r="L874" s="146"/>
      <c r="M874" s="146"/>
      <c r="N874" s="146"/>
      <c r="O874" s="146"/>
      <c r="P874" s="288">
        <f t="shared" si="41"/>
        <v>0</v>
      </c>
      <c r="Q874" s="146"/>
      <c r="R874" s="146"/>
      <c r="S874" s="146"/>
      <c r="T874" s="146"/>
      <c r="U874" s="146"/>
      <c r="V874" s="146"/>
      <c r="W874" s="146"/>
      <c r="X874" s="146"/>
      <c r="Y874" s="273">
        <f t="shared" si="42"/>
        <v>0</v>
      </c>
      <c r="Z874" s="146"/>
      <c r="AA874" s="146"/>
      <c r="AB874" s="146"/>
      <c r="AC874" s="146"/>
      <c r="AD874" s="146"/>
      <c r="AE874" s="146"/>
      <c r="AF874" s="146"/>
      <c r="AG874" s="146"/>
      <c r="AH874" s="273">
        <f t="shared" si="43"/>
        <v>0</v>
      </c>
      <c r="AI874" s="146"/>
      <c r="AJ874" s="146"/>
      <c r="AK874" s="146"/>
      <c r="AL874" s="146"/>
      <c r="AM874" s="146"/>
      <c r="AN874" s="146"/>
      <c r="AO874" s="146"/>
      <c r="AP874" s="146"/>
      <c r="AQ874" s="146"/>
      <c r="AR874" s="146"/>
      <c r="AS874" s="146"/>
    </row>
    <row r="875" spans="1:45" x14ac:dyDescent="0.25">
      <c r="A875" s="146"/>
      <c r="B875" s="146"/>
      <c r="C875" s="146"/>
      <c r="D875" s="146"/>
      <c r="E875" s="146"/>
      <c r="F875" s="146"/>
      <c r="G875" s="146"/>
      <c r="H875" s="146"/>
      <c r="I875" s="146"/>
      <c r="J875" s="146"/>
      <c r="K875" s="146"/>
      <c r="L875" s="146"/>
      <c r="M875" s="146"/>
      <c r="N875" s="146"/>
      <c r="O875" s="146"/>
      <c r="P875" s="288">
        <f t="shared" si="41"/>
        <v>0</v>
      </c>
      <c r="Q875" s="146"/>
      <c r="R875" s="146"/>
      <c r="S875" s="146"/>
      <c r="T875" s="146"/>
      <c r="U875" s="146"/>
      <c r="V875" s="146"/>
      <c r="W875" s="146"/>
      <c r="X875" s="146"/>
      <c r="Y875" s="273">
        <f t="shared" si="42"/>
        <v>0</v>
      </c>
      <c r="Z875" s="146"/>
      <c r="AA875" s="146"/>
      <c r="AB875" s="146"/>
      <c r="AC875" s="146"/>
      <c r="AD875" s="146"/>
      <c r="AE875" s="146"/>
      <c r="AF875" s="146"/>
      <c r="AG875" s="146"/>
      <c r="AH875" s="273">
        <f t="shared" si="43"/>
        <v>0</v>
      </c>
      <c r="AI875" s="146"/>
      <c r="AJ875" s="146"/>
      <c r="AK875" s="146"/>
      <c r="AL875" s="146"/>
      <c r="AM875" s="146"/>
      <c r="AN875" s="146"/>
      <c r="AO875" s="146"/>
      <c r="AP875" s="146"/>
      <c r="AQ875" s="146"/>
      <c r="AR875" s="146"/>
      <c r="AS875" s="146"/>
    </row>
    <row r="876" spans="1:45" x14ac:dyDescent="0.25">
      <c r="A876" s="146"/>
      <c r="B876" s="146"/>
      <c r="C876" s="146"/>
      <c r="D876" s="146"/>
      <c r="E876" s="146"/>
      <c r="F876" s="146"/>
      <c r="G876" s="146"/>
      <c r="H876" s="146"/>
      <c r="I876" s="146"/>
      <c r="J876" s="146"/>
      <c r="K876" s="146"/>
      <c r="L876" s="146"/>
      <c r="M876" s="146"/>
      <c r="N876" s="146"/>
      <c r="O876" s="146"/>
      <c r="P876" s="288">
        <f t="shared" si="41"/>
        <v>0</v>
      </c>
      <c r="Q876" s="146"/>
      <c r="R876" s="146"/>
      <c r="S876" s="146"/>
      <c r="T876" s="146"/>
      <c r="U876" s="146"/>
      <c r="V876" s="146"/>
      <c r="W876" s="146"/>
      <c r="X876" s="146"/>
      <c r="Y876" s="273">
        <f t="shared" si="42"/>
        <v>0</v>
      </c>
      <c r="Z876" s="146"/>
      <c r="AA876" s="146"/>
      <c r="AB876" s="146"/>
      <c r="AC876" s="146"/>
      <c r="AD876" s="146"/>
      <c r="AE876" s="146"/>
      <c r="AF876" s="146"/>
      <c r="AG876" s="146"/>
      <c r="AH876" s="273">
        <f t="shared" si="43"/>
        <v>0</v>
      </c>
      <c r="AI876" s="146"/>
      <c r="AJ876" s="146"/>
      <c r="AK876" s="146"/>
      <c r="AL876" s="146"/>
      <c r="AM876" s="146"/>
      <c r="AN876" s="146"/>
      <c r="AO876" s="146"/>
      <c r="AP876" s="146"/>
      <c r="AQ876" s="146"/>
      <c r="AR876" s="146"/>
      <c r="AS876" s="146"/>
    </row>
    <row r="877" spans="1:45" x14ac:dyDescent="0.25">
      <c r="A877" s="146"/>
      <c r="B877" s="146"/>
      <c r="C877" s="146"/>
      <c r="D877" s="146"/>
      <c r="E877" s="146"/>
      <c r="F877" s="146"/>
      <c r="G877" s="146"/>
      <c r="H877" s="146"/>
      <c r="I877" s="146"/>
      <c r="J877" s="146"/>
      <c r="K877" s="146"/>
      <c r="L877" s="146"/>
      <c r="M877" s="146"/>
      <c r="N877" s="146"/>
      <c r="O877" s="146"/>
      <c r="P877" s="288">
        <f t="shared" si="41"/>
        <v>0</v>
      </c>
      <c r="Q877" s="146"/>
      <c r="R877" s="146"/>
      <c r="S877" s="146"/>
      <c r="T877" s="146"/>
      <c r="U877" s="146"/>
      <c r="V877" s="146"/>
      <c r="W877" s="146"/>
      <c r="X877" s="146"/>
      <c r="Y877" s="273">
        <f t="shared" si="42"/>
        <v>0</v>
      </c>
      <c r="Z877" s="146"/>
      <c r="AA877" s="146"/>
      <c r="AB877" s="146"/>
      <c r="AC877" s="146"/>
      <c r="AD877" s="146"/>
      <c r="AE877" s="146"/>
      <c r="AF877" s="146"/>
      <c r="AG877" s="146"/>
      <c r="AH877" s="273">
        <f t="shared" si="43"/>
        <v>0</v>
      </c>
      <c r="AI877" s="146"/>
      <c r="AJ877" s="146"/>
      <c r="AK877" s="146"/>
      <c r="AL877" s="146"/>
      <c r="AM877" s="146"/>
      <c r="AN877" s="146"/>
      <c r="AO877" s="146"/>
      <c r="AP877" s="146"/>
      <c r="AQ877" s="146"/>
      <c r="AR877" s="146"/>
      <c r="AS877" s="146"/>
    </row>
    <row r="878" spans="1:45" x14ac:dyDescent="0.25">
      <c r="A878" s="146"/>
      <c r="B878" s="146"/>
      <c r="C878" s="146"/>
      <c r="D878" s="146"/>
      <c r="E878" s="146"/>
      <c r="F878" s="146"/>
      <c r="G878" s="146"/>
      <c r="H878" s="146"/>
      <c r="I878" s="146"/>
      <c r="J878" s="146"/>
      <c r="K878" s="146"/>
      <c r="L878" s="146"/>
      <c r="M878" s="146"/>
      <c r="N878" s="146"/>
      <c r="O878" s="146"/>
      <c r="P878" s="288">
        <f t="shared" si="41"/>
        <v>0</v>
      </c>
      <c r="Q878" s="146"/>
      <c r="R878" s="146"/>
      <c r="S878" s="146"/>
      <c r="T878" s="146"/>
      <c r="U878" s="146"/>
      <c r="V878" s="146"/>
      <c r="W878" s="146"/>
      <c r="X878" s="146"/>
      <c r="Y878" s="273">
        <f t="shared" si="42"/>
        <v>0</v>
      </c>
      <c r="Z878" s="146"/>
      <c r="AA878" s="146"/>
      <c r="AB878" s="146"/>
      <c r="AC878" s="146"/>
      <c r="AD878" s="146"/>
      <c r="AE878" s="146"/>
      <c r="AF878" s="146"/>
      <c r="AG878" s="146"/>
      <c r="AH878" s="273">
        <f t="shared" si="43"/>
        <v>0</v>
      </c>
      <c r="AI878" s="146"/>
      <c r="AJ878" s="146"/>
      <c r="AK878" s="146"/>
      <c r="AL878" s="146"/>
      <c r="AM878" s="146"/>
      <c r="AN878" s="146"/>
      <c r="AO878" s="146"/>
      <c r="AP878" s="146"/>
      <c r="AQ878" s="146"/>
      <c r="AR878" s="146"/>
      <c r="AS878" s="146"/>
    </row>
    <row r="879" spans="1:45" x14ac:dyDescent="0.25">
      <c r="A879" s="146"/>
      <c r="B879" s="146"/>
      <c r="C879" s="146"/>
      <c r="D879" s="146"/>
      <c r="E879" s="146"/>
      <c r="F879" s="146"/>
      <c r="G879" s="146"/>
      <c r="H879" s="146"/>
      <c r="I879" s="146"/>
      <c r="J879" s="146"/>
      <c r="K879" s="146"/>
      <c r="L879" s="146"/>
      <c r="M879" s="146"/>
      <c r="N879" s="146"/>
      <c r="O879" s="146"/>
      <c r="P879" s="288">
        <f t="shared" si="41"/>
        <v>0</v>
      </c>
      <c r="Q879" s="146"/>
      <c r="R879" s="146"/>
      <c r="S879" s="146"/>
      <c r="T879" s="146"/>
      <c r="U879" s="146"/>
      <c r="V879" s="146"/>
      <c r="W879" s="146"/>
      <c r="X879" s="146"/>
      <c r="Y879" s="273">
        <f t="shared" si="42"/>
        <v>0</v>
      </c>
      <c r="Z879" s="146"/>
      <c r="AA879" s="146"/>
      <c r="AB879" s="146"/>
      <c r="AC879" s="146"/>
      <c r="AD879" s="146"/>
      <c r="AE879" s="146"/>
      <c r="AF879" s="146"/>
      <c r="AG879" s="146"/>
      <c r="AH879" s="273">
        <f t="shared" si="43"/>
        <v>0</v>
      </c>
      <c r="AI879" s="146"/>
      <c r="AJ879" s="146"/>
      <c r="AK879" s="146"/>
      <c r="AL879" s="146"/>
      <c r="AM879" s="146"/>
      <c r="AN879" s="146"/>
      <c r="AO879" s="146"/>
      <c r="AP879" s="146"/>
      <c r="AQ879" s="146"/>
      <c r="AR879" s="146"/>
      <c r="AS879" s="146"/>
    </row>
    <row r="880" spans="1:45" x14ac:dyDescent="0.25">
      <c r="A880" s="146"/>
      <c r="B880" s="146"/>
      <c r="C880" s="146"/>
      <c r="D880" s="146"/>
      <c r="E880" s="146"/>
      <c r="F880" s="146"/>
      <c r="G880" s="146"/>
      <c r="H880" s="146"/>
      <c r="I880" s="146"/>
      <c r="J880" s="146"/>
      <c r="K880" s="146"/>
      <c r="L880" s="146"/>
      <c r="M880" s="146"/>
      <c r="N880" s="146"/>
      <c r="O880" s="146"/>
      <c r="P880" s="288">
        <f t="shared" si="41"/>
        <v>0</v>
      </c>
      <c r="Q880" s="146"/>
      <c r="R880" s="146"/>
      <c r="S880" s="146"/>
      <c r="T880" s="146"/>
      <c r="U880" s="146"/>
      <c r="V880" s="146"/>
      <c r="W880" s="146"/>
      <c r="X880" s="146"/>
      <c r="Y880" s="273">
        <f t="shared" si="42"/>
        <v>0</v>
      </c>
      <c r="Z880" s="146"/>
      <c r="AA880" s="146"/>
      <c r="AB880" s="146"/>
      <c r="AC880" s="146"/>
      <c r="AD880" s="146"/>
      <c r="AE880" s="146"/>
      <c r="AF880" s="146"/>
      <c r="AG880" s="146"/>
      <c r="AH880" s="273">
        <f t="shared" si="43"/>
        <v>0</v>
      </c>
      <c r="AI880" s="146"/>
      <c r="AJ880" s="146"/>
      <c r="AK880" s="146"/>
      <c r="AL880" s="146"/>
      <c r="AM880" s="146"/>
      <c r="AN880" s="146"/>
      <c r="AO880" s="146"/>
      <c r="AP880" s="146"/>
      <c r="AQ880" s="146"/>
      <c r="AR880" s="146"/>
      <c r="AS880" s="146"/>
    </row>
    <row r="881" spans="1:45" x14ac:dyDescent="0.25">
      <c r="A881" s="146"/>
      <c r="B881" s="146"/>
      <c r="C881" s="146"/>
      <c r="D881" s="146"/>
      <c r="E881" s="146"/>
      <c r="F881" s="146"/>
      <c r="G881" s="146"/>
      <c r="H881" s="146"/>
      <c r="I881" s="146"/>
      <c r="J881" s="146"/>
      <c r="K881" s="146"/>
      <c r="L881" s="146"/>
      <c r="M881" s="146"/>
      <c r="N881" s="146"/>
      <c r="O881" s="146"/>
      <c r="P881" s="288">
        <f t="shared" si="41"/>
        <v>0</v>
      </c>
      <c r="Q881" s="146"/>
      <c r="R881" s="146"/>
      <c r="S881" s="146"/>
      <c r="T881" s="146"/>
      <c r="U881" s="146"/>
      <c r="V881" s="146"/>
      <c r="W881" s="146"/>
      <c r="X881" s="146"/>
      <c r="Y881" s="273">
        <f t="shared" si="42"/>
        <v>0</v>
      </c>
      <c r="Z881" s="146"/>
      <c r="AA881" s="146"/>
      <c r="AB881" s="146"/>
      <c r="AC881" s="146"/>
      <c r="AD881" s="146"/>
      <c r="AE881" s="146"/>
      <c r="AF881" s="146"/>
      <c r="AG881" s="146"/>
      <c r="AH881" s="273">
        <f t="shared" si="43"/>
        <v>0</v>
      </c>
      <c r="AI881" s="146"/>
      <c r="AJ881" s="146"/>
      <c r="AK881" s="146"/>
      <c r="AL881" s="146"/>
      <c r="AM881" s="146"/>
      <c r="AN881" s="146"/>
      <c r="AO881" s="146"/>
      <c r="AP881" s="146"/>
      <c r="AQ881" s="146"/>
      <c r="AR881" s="146"/>
      <c r="AS881" s="146"/>
    </row>
    <row r="882" spans="1:45" x14ac:dyDescent="0.25">
      <c r="A882" s="146"/>
      <c r="B882" s="146"/>
      <c r="C882" s="146"/>
      <c r="D882" s="146"/>
      <c r="E882" s="146"/>
      <c r="F882" s="146"/>
      <c r="G882" s="146"/>
      <c r="H882" s="146"/>
      <c r="I882" s="146"/>
      <c r="J882" s="146"/>
      <c r="K882" s="146"/>
      <c r="L882" s="146"/>
      <c r="M882" s="146"/>
      <c r="N882" s="146"/>
      <c r="O882" s="146"/>
      <c r="P882" s="288">
        <f t="shared" si="41"/>
        <v>0</v>
      </c>
      <c r="Q882" s="146"/>
      <c r="R882" s="146"/>
      <c r="S882" s="146"/>
      <c r="T882" s="146"/>
      <c r="U882" s="146"/>
      <c r="V882" s="146"/>
      <c r="W882" s="146"/>
      <c r="X882" s="146"/>
      <c r="Y882" s="273">
        <f t="shared" si="42"/>
        <v>0</v>
      </c>
      <c r="Z882" s="146"/>
      <c r="AA882" s="146"/>
      <c r="AB882" s="146"/>
      <c r="AC882" s="146"/>
      <c r="AD882" s="146"/>
      <c r="AE882" s="146"/>
      <c r="AF882" s="146"/>
      <c r="AG882" s="146"/>
      <c r="AH882" s="273">
        <f t="shared" si="43"/>
        <v>0</v>
      </c>
      <c r="AI882" s="146"/>
      <c r="AJ882" s="146"/>
      <c r="AK882" s="146"/>
      <c r="AL882" s="146"/>
      <c r="AM882" s="146"/>
      <c r="AN882" s="146"/>
      <c r="AO882" s="146"/>
      <c r="AP882" s="146"/>
      <c r="AQ882" s="146"/>
      <c r="AR882" s="146"/>
      <c r="AS882" s="146"/>
    </row>
    <row r="883" spans="1:45" x14ac:dyDescent="0.25">
      <c r="A883" s="146"/>
      <c r="B883" s="146"/>
      <c r="C883" s="146"/>
      <c r="D883" s="146"/>
      <c r="E883" s="146"/>
      <c r="F883" s="146"/>
      <c r="G883" s="146"/>
      <c r="H883" s="146"/>
      <c r="I883" s="146"/>
      <c r="J883" s="146"/>
      <c r="K883" s="146"/>
      <c r="L883" s="146"/>
      <c r="M883" s="146"/>
      <c r="N883" s="146"/>
      <c r="O883" s="146"/>
      <c r="P883" s="288">
        <f t="shared" si="41"/>
        <v>0</v>
      </c>
      <c r="Q883" s="146"/>
      <c r="R883" s="146"/>
      <c r="S883" s="146"/>
      <c r="T883" s="146"/>
      <c r="U883" s="146"/>
      <c r="V883" s="146"/>
      <c r="W883" s="146"/>
      <c r="X883" s="146"/>
      <c r="Y883" s="273">
        <f t="shared" si="42"/>
        <v>0</v>
      </c>
      <c r="Z883" s="146"/>
      <c r="AA883" s="146"/>
      <c r="AB883" s="146"/>
      <c r="AC883" s="146"/>
      <c r="AD883" s="146"/>
      <c r="AE883" s="146"/>
      <c r="AF883" s="146"/>
      <c r="AG883" s="146"/>
      <c r="AH883" s="273">
        <f t="shared" si="43"/>
        <v>0</v>
      </c>
      <c r="AI883" s="146"/>
      <c r="AJ883" s="146"/>
      <c r="AK883" s="146"/>
      <c r="AL883" s="146"/>
      <c r="AM883" s="146"/>
      <c r="AN883" s="146"/>
      <c r="AO883" s="146"/>
      <c r="AP883" s="146"/>
      <c r="AQ883" s="146"/>
      <c r="AR883" s="146"/>
      <c r="AS883" s="146"/>
    </row>
    <row r="884" spans="1:45" x14ac:dyDescent="0.25">
      <c r="A884" s="146"/>
      <c r="B884" s="146"/>
      <c r="C884" s="146"/>
      <c r="D884" s="146"/>
      <c r="E884" s="146"/>
      <c r="F884" s="146"/>
      <c r="G884" s="146"/>
      <c r="H884" s="146"/>
      <c r="I884" s="146"/>
      <c r="J884" s="146"/>
      <c r="K884" s="146"/>
      <c r="L884" s="146"/>
      <c r="M884" s="146"/>
      <c r="N884" s="146"/>
      <c r="O884" s="146"/>
      <c r="P884" s="288">
        <f t="shared" si="41"/>
        <v>0</v>
      </c>
      <c r="Q884" s="146"/>
      <c r="R884" s="146"/>
      <c r="S884" s="146"/>
      <c r="T884" s="146"/>
      <c r="U884" s="146"/>
      <c r="V884" s="146"/>
      <c r="W884" s="146"/>
      <c r="X884" s="146"/>
      <c r="Y884" s="273">
        <f t="shared" si="42"/>
        <v>0</v>
      </c>
      <c r="Z884" s="146"/>
      <c r="AA884" s="146"/>
      <c r="AB884" s="146"/>
      <c r="AC884" s="146"/>
      <c r="AD884" s="146"/>
      <c r="AE884" s="146"/>
      <c r="AF884" s="146"/>
      <c r="AG884" s="146"/>
      <c r="AH884" s="273">
        <f t="shared" si="43"/>
        <v>0</v>
      </c>
      <c r="AI884" s="146"/>
      <c r="AJ884" s="146"/>
      <c r="AK884" s="146"/>
      <c r="AL884" s="146"/>
      <c r="AM884" s="146"/>
      <c r="AN884" s="146"/>
      <c r="AO884" s="146"/>
      <c r="AP884" s="146"/>
      <c r="AQ884" s="146"/>
      <c r="AR884" s="146"/>
      <c r="AS884" s="146"/>
    </row>
    <row r="885" spans="1:45" x14ac:dyDescent="0.25">
      <c r="A885" s="146"/>
      <c r="B885" s="146"/>
      <c r="C885" s="146"/>
      <c r="D885" s="146"/>
      <c r="E885" s="146"/>
      <c r="F885" s="146"/>
      <c r="G885" s="146"/>
      <c r="H885" s="146"/>
      <c r="I885" s="146"/>
      <c r="J885" s="146"/>
      <c r="K885" s="146"/>
      <c r="L885" s="146"/>
      <c r="M885" s="146"/>
      <c r="N885" s="146"/>
      <c r="O885" s="146"/>
      <c r="P885" s="288">
        <f t="shared" si="41"/>
        <v>0</v>
      </c>
      <c r="Q885" s="146"/>
      <c r="R885" s="146"/>
      <c r="S885" s="146"/>
      <c r="T885" s="146"/>
      <c r="U885" s="146"/>
      <c r="V885" s="146"/>
      <c r="W885" s="146"/>
      <c r="X885" s="146"/>
      <c r="Y885" s="273">
        <f t="shared" si="42"/>
        <v>0</v>
      </c>
      <c r="Z885" s="146"/>
      <c r="AA885" s="146"/>
      <c r="AB885" s="146"/>
      <c r="AC885" s="146"/>
      <c r="AD885" s="146"/>
      <c r="AE885" s="146"/>
      <c r="AF885" s="146"/>
      <c r="AG885" s="146"/>
      <c r="AH885" s="273">
        <f t="shared" si="43"/>
        <v>0</v>
      </c>
      <c r="AI885" s="146"/>
      <c r="AJ885" s="146"/>
      <c r="AK885" s="146"/>
      <c r="AL885" s="146"/>
      <c r="AM885" s="146"/>
      <c r="AN885" s="146"/>
      <c r="AO885" s="146"/>
      <c r="AP885" s="146"/>
      <c r="AQ885" s="146"/>
      <c r="AR885" s="146"/>
      <c r="AS885" s="146"/>
    </row>
    <row r="886" spans="1:45" x14ac:dyDescent="0.25">
      <c r="A886" s="146"/>
      <c r="B886" s="146"/>
      <c r="C886" s="146"/>
      <c r="D886" s="146"/>
      <c r="E886" s="146"/>
      <c r="F886" s="146"/>
      <c r="G886" s="146"/>
      <c r="H886" s="146"/>
      <c r="I886" s="146"/>
      <c r="J886" s="146"/>
      <c r="K886" s="146"/>
      <c r="L886" s="146"/>
      <c r="M886" s="146"/>
      <c r="N886" s="146"/>
      <c r="O886" s="146"/>
      <c r="P886" s="288">
        <f t="shared" si="41"/>
        <v>0</v>
      </c>
      <c r="Q886" s="146"/>
      <c r="R886" s="146"/>
      <c r="S886" s="146"/>
      <c r="T886" s="146"/>
      <c r="U886" s="146"/>
      <c r="V886" s="146"/>
      <c r="W886" s="146"/>
      <c r="X886" s="146"/>
      <c r="Y886" s="273">
        <f t="shared" si="42"/>
        <v>0</v>
      </c>
      <c r="Z886" s="146"/>
      <c r="AA886" s="146"/>
      <c r="AB886" s="146"/>
      <c r="AC886" s="146"/>
      <c r="AD886" s="146"/>
      <c r="AE886" s="146"/>
      <c r="AF886" s="146"/>
      <c r="AG886" s="146"/>
      <c r="AH886" s="273">
        <f t="shared" si="43"/>
        <v>0</v>
      </c>
      <c r="AI886" s="146"/>
      <c r="AJ886" s="146"/>
      <c r="AK886" s="146"/>
      <c r="AL886" s="146"/>
      <c r="AM886" s="146"/>
      <c r="AN886" s="146"/>
      <c r="AO886" s="146"/>
      <c r="AP886" s="146"/>
      <c r="AQ886" s="146"/>
      <c r="AR886" s="146"/>
      <c r="AS886" s="146"/>
    </row>
    <row r="887" spans="1:45" x14ac:dyDescent="0.25">
      <c r="A887" s="146"/>
      <c r="B887" s="146"/>
      <c r="C887" s="146"/>
      <c r="D887" s="146"/>
      <c r="E887" s="146"/>
      <c r="F887" s="146"/>
      <c r="G887" s="146"/>
      <c r="H887" s="146"/>
      <c r="I887" s="146"/>
      <c r="J887" s="146"/>
      <c r="K887" s="146"/>
      <c r="L887" s="146"/>
      <c r="M887" s="146"/>
      <c r="N887" s="146"/>
      <c r="O887" s="146"/>
      <c r="P887" s="288">
        <f t="shared" si="41"/>
        <v>0</v>
      </c>
      <c r="Q887" s="146"/>
      <c r="R887" s="146"/>
      <c r="S887" s="146"/>
      <c r="T887" s="146"/>
      <c r="U887" s="146"/>
      <c r="V887" s="146"/>
      <c r="W887" s="146"/>
      <c r="X887" s="146"/>
      <c r="Y887" s="273">
        <f t="shared" si="42"/>
        <v>0</v>
      </c>
      <c r="Z887" s="146"/>
      <c r="AA887" s="146"/>
      <c r="AB887" s="146"/>
      <c r="AC887" s="146"/>
      <c r="AD887" s="146"/>
      <c r="AE887" s="146"/>
      <c r="AF887" s="146"/>
      <c r="AG887" s="146"/>
      <c r="AH887" s="273">
        <f t="shared" si="43"/>
        <v>0</v>
      </c>
      <c r="AI887" s="146"/>
      <c r="AJ887" s="146"/>
      <c r="AK887" s="146"/>
      <c r="AL887" s="146"/>
      <c r="AM887" s="146"/>
      <c r="AN887" s="146"/>
      <c r="AO887" s="146"/>
      <c r="AP887" s="146"/>
      <c r="AQ887" s="146"/>
      <c r="AR887" s="146"/>
      <c r="AS887" s="146"/>
    </row>
    <row r="888" spans="1:45" x14ac:dyDescent="0.25">
      <c r="A888" s="146"/>
      <c r="B888" s="146"/>
      <c r="C888" s="146"/>
      <c r="D888" s="146"/>
      <c r="E888" s="146"/>
      <c r="F888" s="146"/>
      <c r="G888" s="146"/>
      <c r="H888" s="146"/>
      <c r="I888" s="146"/>
      <c r="J888" s="146"/>
      <c r="K888" s="146"/>
      <c r="L888" s="146"/>
      <c r="M888" s="146"/>
      <c r="N888" s="146"/>
      <c r="O888" s="146"/>
      <c r="P888" s="288">
        <f t="shared" si="41"/>
        <v>0</v>
      </c>
      <c r="Q888" s="146"/>
      <c r="R888" s="146"/>
      <c r="S888" s="146"/>
      <c r="T888" s="146"/>
      <c r="U888" s="146"/>
      <c r="V888" s="146"/>
      <c r="W888" s="146"/>
      <c r="X888" s="146"/>
      <c r="Y888" s="273">
        <f t="shared" si="42"/>
        <v>0</v>
      </c>
      <c r="Z888" s="146"/>
      <c r="AA888" s="146"/>
      <c r="AB888" s="146"/>
      <c r="AC888" s="146"/>
      <c r="AD888" s="146"/>
      <c r="AE888" s="146"/>
      <c r="AF888" s="146"/>
      <c r="AG888" s="146"/>
      <c r="AH888" s="273">
        <f t="shared" si="43"/>
        <v>0</v>
      </c>
      <c r="AI888" s="146"/>
      <c r="AJ888" s="146"/>
      <c r="AK888" s="146"/>
      <c r="AL888" s="146"/>
      <c r="AM888" s="146"/>
      <c r="AN888" s="146"/>
      <c r="AO888" s="146"/>
      <c r="AP888" s="146"/>
      <c r="AQ888" s="146"/>
      <c r="AR888" s="146"/>
      <c r="AS888" s="146"/>
    </row>
    <row r="889" spans="1:45" x14ac:dyDescent="0.25">
      <c r="A889" s="146"/>
      <c r="B889" s="146"/>
      <c r="C889" s="146"/>
      <c r="D889" s="146"/>
      <c r="E889" s="146"/>
      <c r="F889" s="146"/>
      <c r="G889" s="146"/>
      <c r="H889" s="146"/>
      <c r="I889" s="146"/>
      <c r="J889" s="146"/>
      <c r="K889" s="146"/>
      <c r="L889" s="146"/>
      <c r="M889" s="146"/>
      <c r="N889" s="146"/>
      <c r="O889" s="146"/>
      <c r="P889" s="288">
        <f t="shared" si="41"/>
        <v>0</v>
      </c>
      <c r="Q889" s="146"/>
      <c r="R889" s="146"/>
      <c r="S889" s="146"/>
      <c r="T889" s="146"/>
      <c r="U889" s="146"/>
      <c r="V889" s="146"/>
      <c r="W889" s="146"/>
      <c r="X889" s="146"/>
      <c r="Y889" s="273">
        <f t="shared" si="42"/>
        <v>0</v>
      </c>
      <c r="Z889" s="146"/>
      <c r="AA889" s="146"/>
      <c r="AB889" s="146"/>
      <c r="AC889" s="146"/>
      <c r="AD889" s="146"/>
      <c r="AE889" s="146"/>
      <c r="AF889" s="146"/>
      <c r="AG889" s="146"/>
      <c r="AH889" s="273">
        <f t="shared" si="43"/>
        <v>0</v>
      </c>
      <c r="AI889" s="146"/>
      <c r="AJ889" s="146"/>
      <c r="AK889" s="146"/>
      <c r="AL889" s="146"/>
      <c r="AM889" s="146"/>
      <c r="AN889" s="146"/>
      <c r="AO889" s="146"/>
      <c r="AP889" s="146"/>
      <c r="AQ889" s="146"/>
      <c r="AR889" s="146"/>
      <c r="AS889" s="146"/>
    </row>
    <row r="890" spans="1:45" x14ac:dyDescent="0.25">
      <c r="A890" s="146"/>
      <c r="B890" s="146"/>
      <c r="C890" s="146"/>
      <c r="D890" s="146"/>
      <c r="E890" s="146"/>
      <c r="F890" s="146"/>
      <c r="G890" s="146"/>
      <c r="H890" s="146"/>
      <c r="I890" s="146"/>
      <c r="J890" s="146"/>
      <c r="K890" s="146"/>
      <c r="L890" s="146"/>
      <c r="M890" s="146"/>
      <c r="N890" s="146"/>
      <c r="O890" s="146"/>
      <c r="P890" s="288">
        <f t="shared" si="41"/>
        <v>0</v>
      </c>
      <c r="Q890" s="146"/>
      <c r="R890" s="146"/>
      <c r="S890" s="146"/>
      <c r="T890" s="146"/>
      <c r="U890" s="146"/>
      <c r="V890" s="146"/>
      <c r="W890" s="146"/>
      <c r="X890" s="146"/>
      <c r="Y890" s="273">
        <f t="shared" si="42"/>
        <v>0</v>
      </c>
      <c r="Z890" s="146"/>
      <c r="AA890" s="146"/>
      <c r="AB890" s="146"/>
      <c r="AC890" s="146"/>
      <c r="AD890" s="146"/>
      <c r="AE890" s="146"/>
      <c r="AF890" s="146"/>
      <c r="AG890" s="146"/>
      <c r="AH890" s="273">
        <f t="shared" si="43"/>
        <v>0</v>
      </c>
      <c r="AI890" s="146"/>
      <c r="AJ890" s="146"/>
      <c r="AK890" s="146"/>
      <c r="AL890" s="146"/>
      <c r="AM890" s="146"/>
      <c r="AN890" s="146"/>
      <c r="AO890" s="146"/>
      <c r="AP890" s="146"/>
      <c r="AQ890" s="146"/>
      <c r="AR890" s="146"/>
      <c r="AS890" s="146"/>
    </row>
    <row r="891" spans="1:45" x14ac:dyDescent="0.25">
      <c r="A891" s="146"/>
      <c r="B891" s="146"/>
      <c r="C891" s="146"/>
      <c r="D891" s="146"/>
      <c r="E891" s="146"/>
      <c r="F891" s="146"/>
      <c r="G891" s="146"/>
      <c r="H891" s="146"/>
      <c r="I891" s="146"/>
      <c r="J891" s="146"/>
      <c r="K891" s="146"/>
      <c r="L891" s="146"/>
      <c r="M891" s="146"/>
      <c r="N891" s="146"/>
      <c r="O891" s="146"/>
      <c r="P891" s="288">
        <f t="shared" si="41"/>
        <v>0</v>
      </c>
      <c r="Q891" s="146"/>
      <c r="R891" s="146"/>
      <c r="S891" s="146"/>
      <c r="T891" s="146"/>
      <c r="U891" s="146"/>
      <c r="V891" s="146"/>
      <c r="W891" s="146"/>
      <c r="X891" s="146"/>
      <c r="Y891" s="273">
        <f t="shared" si="42"/>
        <v>0</v>
      </c>
      <c r="Z891" s="146"/>
      <c r="AA891" s="146"/>
      <c r="AB891" s="146"/>
      <c r="AC891" s="146"/>
      <c r="AD891" s="146"/>
      <c r="AE891" s="146"/>
      <c r="AF891" s="146"/>
      <c r="AG891" s="146"/>
      <c r="AH891" s="273">
        <f t="shared" si="43"/>
        <v>0</v>
      </c>
      <c r="AI891" s="146"/>
      <c r="AJ891" s="146"/>
      <c r="AK891" s="146"/>
      <c r="AL891" s="146"/>
      <c r="AM891" s="146"/>
      <c r="AN891" s="146"/>
      <c r="AO891" s="146"/>
      <c r="AP891" s="146"/>
      <c r="AQ891" s="146"/>
      <c r="AR891" s="146"/>
      <c r="AS891" s="146"/>
    </row>
    <row r="892" spans="1:45" x14ac:dyDescent="0.25">
      <c r="A892" s="146"/>
      <c r="B892" s="146"/>
      <c r="C892" s="146"/>
      <c r="D892" s="146"/>
      <c r="E892" s="146"/>
      <c r="F892" s="146"/>
      <c r="G892" s="146"/>
      <c r="H892" s="146"/>
      <c r="I892" s="146"/>
      <c r="J892" s="146"/>
      <c r="K892" s="146"/>
      <c r="L892" s="146"/>
      <c r="M892" s="146"/>
      <c r="N892" s="146"/>
      <c r="O892" s="146"/>
      <c r="P892" s="288">
        <f t="shared" si="41"/>
        <v>0</v>
      </c>
      <c r="Q892" s="146"/>
      <c r="R892" s="146"/>
      <c r="S892" s="146"/>
      <c r="T892" s="146"/>
      <c r="U892" s="146"/>
      <c r="V892" s="146"/>
      <c r="W892" s="146"/>
      <c r="X892" s="146"/>
      <c r="Y892" s="273">
        <f t="shared" si="42"/>
        <v>0</v>
      </c>
      <c r="Z892" s="146"/>
      <c r="AA892" s="146"/>
      <c r="AB892" s="146"/>
      <c r="AC892" s="146"/>
      <c r="AD892" s="146"/>
      <c r="AE892" s="146"/>
      <c r="AF892" s="146"/>
      <c r="AG892" s="146"/>
      <c r="AH892" s="273">
        <f t="shared" si="43"/>
        <v>0</v>
      </c>
      <c r="AI892" s="146"/>
      <c r="AJ892" s="146"/>
      <c r="AK892" s="146"/>
      <c r="AL892" s="146"/>
      <c r="AM892" s="146"/>
      <c r="AN892" s="146"/>
      <c r="AO892" s="146"/>
      <c r="AP892" s="146"/>
      <c r="AQ892" s="146"/>
      <c r="AR892" s="146"/>
      <c r="AS892" s="146"/>
    </row>
    <row r="893" spans="1:45" x14ac:dyDescent="0.25">
      <c r="A893" s="146"/>
      <c r="B893" s="146"/>
      <c r="C893" s="146"/>
      <c r="D893" s="146"/>
      <c r="E893" s="146"/>
      <c r="F893" s="146"/>
      <c r="G893" s="146"/>
      <c r="H893" s="146"/>
      <c r="I893" s="146"/>
      <c r="J893" s="146"/>
      <c r="K893" s="146"/>
      <c r="L893" s="146"/>
      <c r="M893" s="146"/>
      <c r="N893" s="146"/>
      <c r="O893" s="146"/>
      <c r="P893" s="288">
        <f t="shared" si="41"/>
        <v>0</v>
      </c>
      <c r="Q893" s="146"/>
      <c r="R893" s="146"/>
      <c r="S893" s="146"/>
      <c r="T893" s="146"/>
      <c r="U893" s="146"/>
      <c r="V893" s="146"/>
      <c r="W893" s="146"/>
      <c r="X893" s="146"/>
      <c r="Y893" s="273">
        <f t="shared" si="42"/>
        <v>0</v>
      </c>
      <c r="Z893" s="146"/>
      <c r="AA893" s="146"/>
      <c r="AB893" s="146"/>
      <c r="AC893" s="146"/>
      <c r="AD893" s="146"/>
      <c r="AE893" s="146"/>
      <c r="AF893" s="146"/>
      <c r="AG893" s="146"/>
      <c r="AH893" s="273">
        <f t="shared" si="43"/>
        <v>0</v>
      </c>
      <c r="AI893" s="146"/>
      <c r="AJ893" s="146"/>
      <c r="AK893" s="146"/>
      <c r="AL893" s="146"/>
      <c r="AM893" s="146"/>
      <c r="AN893" s="146"/>
      <c r="AO893" s="146"/>
      <c r="AP893" s="146"/>
      <c r="AQ893" s="146"/>
      <c r="AR893" s="146"/>
      <c r="AS893" s="146"/>
    </row>
    <row r="894" spans="1:45" x14ac:dyDescent="0.25">
      <c r="A894" s="146"/>
      <c r="B894" s="146"/>
      <c r="C894" s="146"/>
      <c r="D894" s="146"/>
      <c r="E894" s="146"/>
      <c r="F894" s="146"/>
      <c r="G894" s="146"/>
      <c r="H894" s="146"/>
      <c r="I894" s="146"/>
      <c r="J894" s="146"/>
      <c r="K894" s="146"/>
      <c r="L894" s="146"/>
      <c r="M894" s="146"/>
      <c r="N894" s="146"/>
      <c r="O894" s="146"/>
      <c r="P894" s="288">
        <f t="shared" si="41"/>
        <v>0</v>
      </c>
      <c r="Q894" s="146"/>
      <c r="R894" s="146"/>
      <c r="S894" s="146"/>
      <c r="T894" s="146"/>
      <c r="U894" s="146"/>
      <c r="V894" s="146"/>
      <c r="W894" s="146"/>
      <c r="X894" s="146"/>
      <c r="Y894" s="273">
        <f t="shared" si="42"/>
        <v>0</v>
      </c>
      <c r="Z894" s="146"/>
      <c r="AA894" s="146"/>
      <c r="AB894" s="146"/>
      <c r="AC894" s="146"/>
      <c r="AD894" s="146"/>
      <c r="AE894" s="146"/>
      <c r="AF894" s="146"/>
      <c r="AG894" s="146"/>
      <c r="AH894" s="273">
        <f t="shared" si="43"/>
        <v>0</v>
      </c>
      <c r="AI894" s="146"/>
      <c r="AJ894" s="146"/>
      <c r="AK894" s="146"/>
      <c r="AL894" s="146"/>
      <c r="AM894" s="146"/>
      <c r="AN894" s="146"/>
      <c r="AO894" s="146"/>
      <c r="AP894" s="146"/>
      <c r="AQ894" s="146"/>
      <c r="AR894" s="146"/>
      <c r="AS894" s="146"/>
    </row>
    <row r="895" spans="1:45" x14ac:dyDescent="0.25">
      <c r="A895" s="146"/>
      <c r="B895" s="146"/>
      <c r="C895" s="146"/>
      <c r="D895" s="146"/>
      <c r="E895" s="146"/>
      <c r="F895" s="146"/>
      <c r="G895" s="146"/>
      <c r="H895" s="146"/>
      <c r="I895" s="146"/>
      <c r="J895" s="146"/>
      <c r="K895" s="146"/>
      <c r="L895" s="146"/>
      <c r="M895" s="146"/>
      <c r="N895" s="146"/>
      <c r="O895" s="146"/>
      <c r="P895" s="288">
        <f t="shared" si="41"/>
        <v>0</v>
      </c>
      <c r="Q895" s="146"/>
      <c r="R895" s="146"/>
      <c r="S895" s="146"/>
      <c r="T895" s="146"/>
      <c r="U895" s="146"/>
      <c r="V895" s="146"/>
      <c r="W895" s="146"/>
      <c r="X895" s="146"/>
      <c r="Y895" s="273">
        <f t="shared" si="42"/>
        <v>0</v>
      </c>
      <c r="Z895" s="146"/>
      <c r="AA895" s="146"/>
      <c r="AB895" s="146"/>
      <c r="AC895" s="146"/>
      <c r="AD895" s="146"/>
      <c r="AE895" s="146"/>
      <c r="AF895" s="146"/>
      <c r="AG895" s="146"/>
      <c r="AH895" s="273">
        <f t="shared" si="43"/>
        <v>0</v>
      </c>
      <c r="AI895" s="146"/>
      <c r="AJ895" s="146"/>
      <c r="AK895" s="146"/>
      <c r="AL895" s="146"/>
      <c r="AM895" s="146"/>
      <c r="AN895" s="146"/>
      <c r="AO895" s="146"/>
      <c r="AP895" s="146"/>
      <c r="AQ895" s="146"/>
      <c r="AR895" s="146"/>
      <c r="AS895" s="146"/>
    </row>
    <row r="896" spans="1:45" x14ac:dyDescent="0.25">
      <c r="A896" s="146"/>
      <c r="B896" s="146"/>
      <c r="C896" s="146"/>
      <c r="D896" s="146"/>
      <c r="E896" s="146"/>
      <c r="F896" s="146"/>
      <c r="G896" s="146"/>
      <c r="H896" s="146"/>
      <c r="I896" s="146"/>
      <c r="J896" s="146"/>
      <c r="K896" s="146"/>
      <c r="L896" s="146"/>
      <c r="M896" s="146"/>
      <c r="N896" s="146"/>
      <c r="O896" s="146"/>
      <c r="P896" s="288">
        <f t="shared" si="41"/>
        <v>0</v>
      </c>
      <c r="Q896" s="146"/>
      <c r="R896" s="146"/>
      <c r="S896" s="146"/>
      <c r="T896" s="146"/>
      <c r="U896" s="146"/>
      <c r="V896" s="146"/>
      <c r="W896" s="146"/>
      <c r="X896" s="146"/>
      <c r="Y896" s="273">
        <f t="shared" si="42"/>
        <v>0</v>
      </c>
      <c r="Z896" s="146"/>
      <c r="AA896" s="146"/>
      <c r="AB896" s="146"/>
      <c r="AC896" s="146"/>
      <c r="AD896" s="146"/>
      <c r="AE896" s="146"/>
      <c r="AF896" s="146"/>
      <c r="AG896" s="146"/>
      <c r="AH896" s="273">
        <f t="shared" si="43"/>
        <v>0</v>
      </c>
      <c r="AI896" s="146"/>
      <c r="AJ896" s="146"/>
      <c r="AK896" s="146"/>
      <c r="AL896" s="146"/>
      <c r="AM896" s="146"/>
      <c r="AN896" s="146"/>
      <c r="AO896" s="146"/>
      <c r="AP896" s="146"/>
      <c r="AQ896" s="146"/>
      <c r="AR896" s="146"/>
      <c r="AS896" s="146"/>
    </row>
    <row r="897" spans="1:45" x14ac:dyDescent="0.25">
      <c r="A897" s="146"/>
      <c r="B897" s="146"/>
      <c r="C897" s="146"/>
      <c r="D897" s="146"/>
      <c r="E897" s="146"/>
      <c r="F897" s="146"/>
      <c r="G897" s="146"/>
      <c r="H897" s="146"/>
      <c r="I897" s="146"/>
      <c r="J897" s="146"/>
      <c r="K897" s="146"/>
      <c r="L897" s="146"/>
      <c r="M897" s="146"/>
      <c r="N897" s="146"/>
      <c r="O897" s="146"/>
      <c r="P897" s="288">
        <f t="shared" si="41"/>
        <v>0</v>
      </c>
      <c r="Q897" s="146"/>
      <c r="R897" s="146"/>
      <c r="S897" s="146"/>
      <c r="T897" s="146"/>
      <c r="U897" s="146"/>
      <c r="V897" s="146"/>
      <c r="W897" s="146"/>
      <c r="X897" s="146"/>
      <c r="Y897" s="273">
        <f t="shared" si="42"/>
        <v>0</v>
      </c>
      <c r="Z897" s="146"/>
      <c r="AA897" s="146"/>
      <c r="AB897" s="146"/>
      <c r="AC897" s="146"/>
      <c r="AD897" s="146"/>
      <c r="AE897" s="146"/>
      <c r="AF897" s="146"/>
      <c r="AG897" s="146"/>
      <c r="AH897" s="273">
        <f t="shared" si="43"/>
        <v>0</v>
      </c>
      <c r="AI897" s="146"/>
      <c r="AJ897" s="146"/>
      <c r="AK897" s="146"/>
      <c r="AL897" s="146"/>
      <c r="AM897" s="146"/>
      <c r="AN897" s="146"/>
      <c r="AO897" s="146"/>
      <c r="AP897" s="146"/>
      <c r="AQ897" s="146"/>
      <c r="AR897" s="146"/>
      <c r="AS897" s="146"/>
    </row>
    <row r="898" spans="1:45" x14ac:dyDescent="0.25">
      <c r="A898" s="146"/>
      <c r="B898" s="146"/>
      <c r="C898" s="146"/>
      <c r="D898" s="146"/>
      <c r="E898" s="146"/>
      <c r="F898" s="146"/>
      <c r="G898" s="146"/>
      <c r="H898" s="146"/>
      <c r="I898" s="146"/>
      <c r="J898" s="146"/>
      <c r="K898" s="146"/>
      <c r="L898" s="146"/>
      <c r="M898" s="146"/>
      <c r="N898" s="146"/>
      <c r="O898" s="146"/>
      <c r="P898" s="288">
        <f t="shared" si="41"/>
        <v>0</v>
      </c>
      <c r="Q898" s="146"/>
      <c r="R898" s="146"/>
      <c r="S898" s="146"/>
      <c r="T898" s="146"/>
      <c r="U898" s="146"/>
      <c r="V898" s="146"/>
      <c r="W898" s="146"/>
      <c r="X898" s="146"/>
      <c r="Y898" s="273">
        <f t="shared" si="42"/>
        <v>0</v>
      </c>
      <c r="Z898" s="146"/>
      <c r="AA898" s="146"/>
      <c r="AB898" s="146"/>
      <c r="AC898" s="146"/>
      <c r="AD898" s="146"/>
      <c r="AE898" s="146"/>
      <c r="AF898" s="146"/>
      <c r="AG898" s="146"/>
      <c r="AH898" s="273">
        <f t="shared" si="43"/>
        <v>0</v>
      </c>
      <c r="AI898" s="146"/>
      <c r="AJ898" s="146"/>
      <c r="AK898" s="146"/>
      <c r="AL898" s="146"/>
      <c r="AM898" s="146"/>
      <c r="AN898" s="146"/>
      <c r="AO898" s="146"/>
      <c r="AP898" s="146"/>
      <c r="AQ898" s="146"/>
      <c r="AR898" s="146"/>
      <c r="AS898" s="146"/>
    </row>
    <row r="899" spans="1:45" x14ac:dyDescent="0.25">
      <c r="A899" s="146"/>
      <c r="B899" s="146"/>
      <c r="C899" s="146"/>
      <c r="D899" s="146"/>
      <c r="E899" s="146"/>
      <c r="F899" s="146"/>
      <c r="G899" s="146"/>
      <c r="H899" s="146"/>
      <c r="I899" s="146"/>
      <c r="J899" s="146"/>
      <c r="K899" s="146"/>
      <c r="L899" s="146"/>
      <c r="M899" s="146"/>
      <c r="N899" s="146"/>
      <c r="O899" s="146"/>
      <c r="P899" s="288">
        <f t="shared" si="41"/>
        <v>0</v>
      </c>
      <c r="Q899" s="146"/>
      <c r="R899" s="146"/>
      <c r="S899" s="146"/>
      <c r="T899" s="146"/>
      <c r="U899" s="146"/>
      <c r="V899" s="146"/>
      <c r="W899" s="146"/>
      <c r="X899" s="146"/>
      <c r="Y899" s="273">
        <f t="shared" si="42"/>
        <v>0</v>
      </c>
      <c r="Z899" s="146"/>
      <c r="AA899" s="146"/>
      <c r="AB899" s="146"/>
      <c r="AC899" s="146"/>
      <c r="AD899" s="146"/>
      <c r="AE899" s="146"/>
      <c r="AF899" s="146"/>
      <c r="AG899" s="146"/>
      <c r="AH899" s="273">
        <f t="shared" si="43"/>
        <v>0</v>
      </c>
      <c r="AI899" s="146"/>
      <c r="AJ899" s="146"/>
      <c r="AK899" s="146"/>
      <c r="AL899" s="146"/>
      <c r="AM899" s="146"/>
      <c r="AN899" s="146"/>
      <c r="AO899" s="146"/>
      <c r="AP899" s="146"/>
      <c r="AQ899" s="146"/>
      <c r="AR899" s="146"/>
      <c r="AS899" s="146"/>
    </row>
    <row r="900" spans="1:45" x14ac:dyDescent="0.25">
      <c r="A900" s="146"/>
      <c r="B900" s="146"/>
      <c r="C900" s="146"/>
      <c r="D900" s="146"/>
      <c r="E900" s="146"/>
      <c r="F900" s="146"/>
      <c r="G900" s="146"/>
      <c r="H900" s="146"/>
      <c r="I900" s="146"/>
      <c r="J900" s="146"/>
      <c r="K900" s="146"/>
      <c r="L900" s="146"/>
      <c r="M900" s="146"/>
      <c r="N900" s="146"/>
      <c r="O900" s="146"/>
      <c r="P900" s="288">
        <f t="shared" si="41"/>
        <v>0</v>
      </c>
      <c r="Q900" s="146"/>
      <c r="R900" s="146"/>
      <c r="S900" s="146"/>
      <c r="T900" s="146"/>
      <c r="U900" s="146"/>
      <c r="V900" s="146"/>
      <c r="W900" s="146"/>
      <c r="X900" s="146"/>
      <c r="Y900" s="273">
        <f t="shared" si="42"/>
        <v>0</v>
      </c>
      <c r="Z900" s="146"/>
      <c r="AA900" s="146"/>
      <c r="AB900" s="146"/>
      <c r="AC900" s="146"/>
      <c r="AD900" s="146"/>
      <c r="AE900" s="146"/>
      <c r="AF900" s="146"/>
      <c r="AG900" s="146"/>
      <c r="AH900" s="273">
        <f t="shared" si="43"/>
        <v>0</v>
      </c>
      <c r="AI900" s="146"/>
      <c r="AJ900" s="146"/>
      <c r="AK900" s="146"/>
      <c r="AL900" s="146"/>
      <c r="AM900" s="146"/>
      <c r="AN900" s="146"/>
      <c r="AO900" s="146"/>
      <c r="AP900" s="146"/>
      <c r="AQ900" s="146"/>
      <c r="AR900" s="146"/>
      <c r="AS900" s="146"/>
    </row>
    <row r="901" spans="1:45" x14ac:dyDescent="0.25">
      <c r="A901" s="146"/>
      <c r="B901" s="146"/>
      <c r="C901" s="146"/>
      <c r="D901" s="146"/>
      <c r="E901" s="146"/>
      <c r="F901" s="146"/>
      <c r="G901" s="146"/>
      <c r="H901" s="146"/>
      <c r="I901" s="146"/>
      <c r="J901" s="146"/>
      <c r="K901" s="146"/>
      <c r="L901" s="146"/>
      <c r="M901" s="146"/>
      <c r="N901" s="146"/>
      <c r="O901" s="146"/>
      <c r="P901" s="288">
        <f t="shared" si="41"/>
        <v>0</v>
      </c>
      <c r="Q901" s="146"/>
      <c r="R901" s="146"/>
      <c r="S901" s="146"/>
      <c r="T901" s="146"/>
      <c r="U901" s="146"/>
      <c r="V901" s="146"/>
      <c r="W901" s="146"/>
      <c r="X901" s="146"/>
      <c r="Y901" s="273">
        <f t="shared" si="42"/>
        <v>0</v>
      </c>
      <c r="Z901" s="146"/>
      <c r="AA901" s="146"/>
      <c r="AB901" s="146"/>
      <c r="AC901" s="146"/>
      <c r="AD901" s="146"/>
      <c r="AE901" s="146"/>
      <c r="AF901" s="146"/>
      <c r="AG901" s="146"/>
      <c r="AH901" s="273">
        <f t="shared" si="43"/>
        <v>0</v>
      </c>
      <c r="AI901" s="146"/>
      <c r="AJ901" s="146"/>
      <c r="AK901" s="146"/>
      <c r="AL901" s="146"/>
      <c r="AM901" s="146"/>
      <c r="AN901" s="146"/>
      <c r="AO901" s="146"/>
      <c r="AP901" s="146"/>
      <c r="AQ901" s="146"/>
      <c r="AR901" s="146"/>
      <c r="AS901" s="146"/>
    </row>
    <row r="902" spans="1:45" x14ac:dyDescent="0.25">
      <c r="A902" s="146"/>
      <c r="B902" s="146"/>
      <c r="C902" s="146"/>
      <c r="D902" s="146"/>
      <c r="E902" s="146"/>
      <c r="F902" s="146"/>
      <c r="G902" s="146"/>
      <c r="H902" s="146"/>
      <c r="I902" s="146"/>
      <c r="J902" s="146"/>
      <c r="K902" s="146"/>
      <c r="L902" s="146"/>
      <c r="M902" s="146"/>
      <c r="N902" s="146"/>
      <c r="O902" s="146"/>
      <c r="P902" s="288">
        <f t="shared" si="41"/>
        <v>0</v>
      </c>
      <c r="Q902" s="146"/>
      <c r="R902" s="146"/>
      <c r="S902" s="146"/>
      <c r="T902" s="146"/>
      <c r="U902" s="146"/>
      <c r="V902" s="146"/>
      <c r="W902" s="146"/>
      <c r="X902" s="146"/>
      <c r="Y902" s="273">
        <f t="shared" si="42"/>
        <v>0</v>
      </c>
      <c r="Z902" s="146"/>
      <c r="AA902" s="146"/>
      <c r="AB902" s="146"/>
      <c r="AC902" s="146"/>
      <c r="AD902" s="146"/>
      <c r="AE902" s="146"/>
      <c r="AF902" s="146"/>
      <c r="AG902" s="146"/>
      <c r="AH902" s="273">
        <f t="shared" si="43"/>
        <v>0</v>
      </c>
      <c r="AI902" s="146"/>
      <c r="AJ902" s="146"/>
      <c r="AK902" s="146"/>
      <c r="AL902" s="146"/>
      <c r="AM902" s="146"/>
      <c r="AN902" s="146"/>
      <c r="AO902" s="146"/>
      <c r="AP902" s="146"/>
      <c r="AQ902" s="146"/>
      <c r="AR902" s="146"/>
      <c r="AS902" s="146"/>
    </row>
    <row r="903" spans="1:45" x14ac:dyDescent="0.25">
      <c r="A903" s="146"/>
      <c r="B903" s="146"/>
      <c r="C903" s="146"/>
      <c r="D903" s="146"/>
      <c r="E903" s="146"/>
      <c r="F903" s="146"/>
      <c r="G903" s="146"/>
      <c r="H903" s="146"/>
      <c r="I903" s="146"/>
      <c r="J903" s="146"/>
      <c r="K903" s="146"/>
      <c r="L903" s="146"/>
      <c r="M903" s="146"/>
      <c r="N903" s="146"/>
      <c r="O903" s="146"/>
      <c r="P903" s="288">
        <f t="shared" si="41"/>
        <v>0</v>
      </c>
      <c r="Q903" s="146"/>
      <c r="R903" s="146"/>
      <c r="S903" s="146"/>
      <c r="T903" s="146"/>
      <c r="U903" s="146"/>
      <c r="V903" s="146"/>
      <c r="W903" s="146"/>
      <c r="X903" s="146"/>
      <c r="Y903" s="273">
        <f t="shared" si="42"/>
        <v>0</v>
      </c>
      <c r="Z903" s="146"/>
      <c r="AA903" s="146"/>
      <c r="AB903" s="146"/>
      <c r="AC903" s="146"/>
      <c r="AD903" s="146"/>
      <c r="AE903" s="146"/>
      <c r="AF903" s="146"/>
      <c r="AG903" s="146"/>
      <c r="AH903" s="273">
        <f t="shared" si="43"/>
        <v>0</v>
      </c>
      <c r="AI903" s="146"/>
      <c r="AJ903" s="146"/>
      <c r="AK903" s="146"/>
      <c r="AL903" s="146"/>
      <c r="AM903" s="146"/>
      <c r="AN903" s="146"/>
      <c r="AO903" s="146"/>
      <c r="AP903" s="146"/>
      <c r="AQ903" s="146"/>
      <c r="AR903" s="146"/>
      <c r="AS903" s="146"/>
    </row>
    <row r="904" spans="1:45" x14ac:dyDescent="0.25">
      <c r="A904" s="146"/>
      <c r="B904" s="146"/>
      <c r="C904" s="146"/>
      <c r="D904" s="146"/>
      <c r="E904" s="146"/>
      <c r="F904" s="146"/>
      <c r="G904" s="146"/>
      <c r="H904" s="146"/>
      <c r="I904" s="146"/>
      <c r="J904" s="146"/>
      <c r="K904" s="146"/>
      <c r="L904" s="146"/>
      <c r="M904" s="146"/>
      <c r="N904" s="146"/>
      <c r="O904" s="146"/>
      <c r="P904" s="288">
        <f t="shared" si="41"/>
        <v>0</v>
      </c>
      <c r="Q904" s="146"/>
      <c r="R904" s="146"/>
      <c r="S904" s="146"/>
      <c r="T904" s="146"/>
      <c r="U904" s="146"/>
      <c r="V904" s="146"/>
      <c r="W904" s="146"/>
      <c r="X904" s="146"/>
      <c r="Y904" s="273">
        <f t="shared" si="42"/>
        <v>0</v>
      </c>
      <c r="Z904" s="146"/>
      <c r="AA904" s="146"/>
      <c r="AB904" s="146"/>
      <c r="AC904" s="146"/>
      <c r="AD904" s="146"/>
      <c r="AE904" s="146"/>
      <c r="AF904" s="146"/>
      <c r="AG904" s="146"/>
      <c r="AH904" s="273">
        <f t="shared" si="43"/>
        <v>0</v>
      </c>
      <c r="AI904" s="146"/>
      <c r="AJ904" s="146"/>
      <c r="AK904" s="146"/>
      <c r="AL904" s="146"/>
      <c r="AM904" s="146"/>
      <c r="AN904" s="146"/>
      <c r="AO904" s="146"/>
      <c r="AP904" s="146"/>
      <c r="AQ904" s="146"/>
      <c r="AR904" s="146"/>
      <c r="AS904" s="146"/>
    </row>
    <row r="905" spans="1:45" x14ac:dyDescent="0.25">
      <c r="A905" s="146"/>
      <c r="B905" s="146"/>
      <c r="C905" s="146"/>
      <c r="D905" s="146"/>
      <c r="E905" s="146"/>
      <c r="F905" s="146"/>
      <c r="G905" s="146"/>
      <c r="H905" s="146"/>
      <c r="I905" s="146"/>
      <c r="J905" s="146"/>
      <c r="K905" s="146"/>
      <c r="L905" s="146"/>
      <c r="M905" s="146"/>
      <c r="N905" s="146"/>
      <c r="O905" s="146"/>
      <c r="P905" s="288">
        <f t="shared" si="41"/>
        <v>0</v>
      </c>
      <c r="Q905" s="146"/>
      <c r="R905" s="146"/>
      <c r="S905" s="146"/>
      <c r="T905" s="146"/>
      <c r="U905" s="146"/>
      <c r="V905" s="146"/>
      <c r="W905" s="146"/>
      <c r="X905" s="146"/>
      <c r="Y905" s="273">
        <f t="shared" si="42"/>
        <v>0</v>
      </c>
      <c r="Z905" s="146"/>
      <c r="AA905" s="146"/>
      <c r="AB905" s="146"/>
      <c r="AC905" s="146"/>
      <c r="AD905" s="146"/>
      <c r="AE905" s="146"/>
      <c r="AF905" s="146"/>
      <c r="AG905" s="146"/>
      <c r="AH905" s="273">
        <f t="shared" si="43"/>
        <v>0</v>
      </c>
      <c r="AI905" s="146"/>
      <c r="AJ905" s="146"/>
      <c r="AK905" s="146"/>
      <c r="AL905" s="146"/>
      <c r="AM905" s="146"/>
      <c r="AN905" s="146"/>
      <c r="AO905" s="146"/>
      <c r="AP905" s="146"/>
      <c r="AQ905" s="146"/>
      <c r="AR905" s="146"/>
      <c r="AS905" s="146"/>
    </row>
    <row r="906" spans="1:45" x14ac:dyDescent="0.25">
      <c r="A906" s="146"/>
      <c r="B906" s="146"/>
      <c r="C906" s="146"/>
      <c r="D906" s="146"/>
      <c r="E906" s="146"/>
      <c r="F906" s="146"/>
      <c r="G906" s="146"/>
      <c r="H906" s="146"/>
      <c r="I906" s="146"/>
      <c r="J906" s="146"/>
      <c r="K906" s="146"/>
      <c r="L906" s="146"/>
      <c r="M906" s="146"/>
      <c r="N906" s="146"/>
      <c r="O906" s="146"/>
      <c r="P906" s="288">
        <f t="shared" si="41"/>
        <v>0</v>
      </c>
      <c r="Q906" s="146"/>
      <c r="R906" s="146"/>
      <c r="S906" s="146"/>
      <c r="T906" s="146"/>
      <c r="U906" s="146"/>
      <c r="V906" s="146"/>
      <c r="W906" s="146"/>
      <c r="X906" s="146"/>
      <c r="Y906" s="273">
        <f t="shared" si="42"/>
        <v>0</v>
      </c>
      <c r="Z906" s="146"/>
      <c r="AA906" s="146"/>
      <c r="AB906" s="146"/>
      <c r="AC906" s="146"/>
      <c r="AD906" s="146"/>
      <c r="AE906" s="146"/>
      <c r="AF906" s="146"/>
      <c r="AG906" s="146"/>
      <c r="AH906" s="273">
        <f t="shared" si="43"/>
        <v>0</v>
      </c>
      <c r="AI906" s="146"/>
      <c r="AJ906" s="146"/>
      <c r="AK906" s="146"/>
      <c r="AL906" s="146"/>
      <c r="AM906" s="146"/>
      <c r="AN906" s="146"/>
      <c r="AO906" s="146"/>
      <c r="AP906" s="146"/>
      <c r="AQ906" s="146"/>
      <c r="AR906" s="146"/>
      <c r="AS906" s="146"/>
    </row>
    <row r="907" spans="1:45" x14ac:dyDescent="0.25">
      <c r="A907" s="146"/>
      <c r="B907" s="146"/>
      <c r="C907" s="146"/>
      <c r="D907" s="146"/>
      <c r="E907" s="146"/>
      <c r="F907" s="146"/>
      <c r="G907" s="146"/>
      <c r="H907" s="146"/>
      <c r="I907" s="146"/>
      <c r="J907" s="146"/>
      <c r="K907" s="146"/>
      <c r="L907" s="146"/>
      <c r="M907" s="146"/>
      <c r="N907" s="146"/>
      <c r="O907" s="146"/>
      <c r="P907" s="288">
        <f t="shared" si="41"/>
        <v>0</v>
      </c>
      <c r="Q907" s="146"/>
      <c r="R907" s="146"/>
      <c r="S907" s="146"/>
      <c r="T907" s="146"/>
      <c r="U907" s="146"/>
      <c r="V907" s="146"/>
      <c r="W907" s="146"/>
      <c r="X907" s="146"/>
      <c r="Y907" s="273">
        <f t="shared" si="42"/>
        <v>0</v>
      </c>
      <c r="Z907" s="146"/>
      <c r="AA907" s="146"/>
      <c r="AB907" s="146"/>
      <c r="AC907" s="146"/>
      <c r="AD907" s="146"/>
      <c r="AE907" s="146"/>
      <c r="AF907" s="146"/>
      <c r="AG907" s="146"/>
      <c r="AH907" s="273">
        <f t="shared" si="43"/>
        <v>0</v>
      </c>
      <c r="AI907" s="146"/>
      <c r="AJ907" s="146"/>
      <c r="AK907" s="146"/>
      <c r="AL907" s="146"/>
      <c r="AM907" s="146"/>
      <c r="AN907" s="146"/>
      <c r="AO907" s="146"/>
      <c r="AP907" s="146"/>
      <c r="AQ907" s="146"/>
      <c r="AR907" s="146"/>
      <c r="AS907" s="146"/>
    </row>
    <row r="908" spans="1:45" x14ac:dyDescent="0.25">
      <c r="A908" s="146"/>
      <c r="B908" s="146"/>
      <c r="C908" s="146"/>
      <c r="D908" s="146"/>
      <c r="E908" s="146"/>
      <c r="F908" s="146"/>
      <c r="G908" s="146"/>
      <c r="H908" s="146"/>
      <c r="I908" s="146"/>
      <c r="J908" s="146"/>
      <c r="K908" s="146"/>
      <c r="L908" s="146"/>
      <c r="M908" s="146"/>
      <c r="N908" s="146"/>
      <c r="O908" s="146"/>
      <c r="P908" s="288">
        <f t="shared" si="41"/>
        <v>0</v>
      </c>
      <c r="Q908" s="146"/>
      <c r="R908" s="146"/>
      <c r="S908" s="146"/>
      <c r="T908" s="146"/>
      <c r="U908" s="146"/>
      <c r="V908" s="146"/>
      <c r="W908" s="146"/>
      <c r="X908" s="146"/>
      <c r="Y908" s="273">
        <f t="shared" si="42"/>
        <v>0</v>
      </c>
      <c r="Z908" s="146"/>
      <c r="AA908" s="146"/>
      <c r="AB908" s="146"/>
      <c r="AC908" s="146"/>
      <c r="AD908" s="146"/>
      <c r="AE908" s="146"/>
      <c r="AF908" s="146"/>
      <c r="AG908" s="146"/>
      <c r="AH908" s="273">
        <f t="shared" si="43"/>
        <v>0</v>
      </c>
      <c r="AI908" s="146"/>
      <c r="AJ908" s="146"/>
      <c r="AK908" s="146"/>
      <c r="AL908" s="146"/>
      <c r="AM908" s="146"/>
      <c r="AN908" s="146"/>
      <c r="AO908" s="146"/>
      <c r="AP908" s="146"/>
      <c r="AQ908" s="146"/>
      <c r="AR908" s="146"/>
      <c r="AS908" s="146"/>
    </row>
    <row r="909" spans="1:45" x14ac:dyDescent="0.25">
      <c r="A909" s="146"/>
      <c r="B909" s="146"/>
      <c r="C909" s="146"/>
      <c r="D909" s="146"/>
      <c r="E909" s="146"/>
      <c r="F909" s="146"/>
      <c r="G909" s="146"/>
      <c r="H909" s="146"/>
      <c r="I909" s="146"/>
      <c r="J909" s="146"/>
      <c r="K909" s="146"/>
      <c r="L909" s="146"/>
      <c r="M909" s="146"/>
      <c r="N909" s="146"/>
      <c r="O909" s="146"/>
      <c r="P909" s="288">
        <f t="shared" ref="P909:P972" si="44">SUM(H909:N909)</f>
        <v>0</v>
      </c>
      <c r="Q909" s="146"/>
      <c r="R909" s="146"/>
      <c r="S909" s="146"/>
      <c r="T909" s="146"/>
      <c r="U909" s="146"/>
      <c r="V909" s="146"/>
      <c r="W909" s="146"/>
      <c r="X909" s="146"/>
      <c r="Y909" s="273">
        <f t="shared" ref="Y909:Y972" si="45">SUM(Q909:W909)</f>
        <v>0</v>
      </c>
      <c r="Z909" s="146"/>
      <c r="AA909" s="146"/>
      <c r="AB909" s="146"/>
      <c r="AC909" s="146"/>
      <c r="AD909" s="146"/>
      <c r="AE909" s="146"/>
      <c r="AF909" s="146"/>
      <c r="AG909" s="146"/>
      <c r="AH909" s="273">
        <f t="shared" si="43"/>
        <v>0</v>
      </c>
      <c r="AI909" s="146"/>
      <c r="AJ909" s="146"/>
      <c r="AK909" s="146"/>
      <c r="AL909" s="146"/>
      <c r="AM909" s="146"/>
      <c r="AN909" s="146"/>
      <c r="AO909" s="146"/>
      <c r="AP909" s="146"/>
      <c r="AQ909" s="146"/>
      <c r="AR909" s="146"/>
      <c r="AS909" s="146"/>
    </row>
    <row r="910" spans="1:45" x14ac:dyDescent="0.25">
      <c r="A910" s="146"/>
      <c r="B910" s="146"/>
      <c r="C910" s="146"/>
      <c r="D910" s="146"/>
      <c r="E910" s="146"/>
      <c r="F910" s="146"/>
      <c r="G910" s="146"/>
      <c r="H910" s="146"/>
      <c r="I910" s="146"/>
      <c r="J910" s="146"/>
      <c r="K910" s="146"/>
      <c r="L910" s="146"/>
      <c r="M910" s="146"/>
      <c r="N910" s="146"/>
      <c r="O910" s="146"/>
      <c r="P910" s="288">
        <f t="shared" si="44"/>
        <v>0</v>
      </c>
      <c r="Q910" s="146"/>
      <c r="R910" s="146"/>
      <c r="S910" s="146"/>
      <c r="T910" s="146"/>
      <c r="U910" s="146"/>
      <c r="V910" s="146"/>
      <c r="W910" s="146"/>
      <c r="X910" s="146"/>
      <c r="Y910" s="273">
        <f t="shared" si="45"/>
        <v>0</v>
      </c>
      <c r="Z910" s="146"/>
      <c r="AA910" s="146"/>
      <c r="AB910" s="146"/>
      <c r="AC910" s="146"/>
      <c r="AD910" s="146"/>
      <c r="AE910" s="146"/>
      <c r="AF910" s="146"/>
      <c r="AG910" s="146"/>
      <c r="AH910" s="273">
        <f t="shared" si="43"/>
        <v>0</v>
      </c>
      <c r="AI910" s="146"/>
      <c r="AJ910" s="146"/>
      <c r="AK910" s="146"/>
      <c r="AL910" s="146"/>
      <c r="AM910" s="146"/>
      <c r="AN910" s="146"/>
      <c r="AO910" s="146"/>
      <c r="AP910" s="146"/>
      <c r="AQ910" s="146"/>
      <c r="AR910" s="146"/>
      <c r="AS910" s="146"/>
    </row>
    <row r="911" spans="1:45" x14ac:dyDescent="0.25">
      <c r="A911" s="146"/>
      <c r="B911" s="146"/>
      <c r="C911" s="146"/>
      <c r="D911" s="146"/>
      <c r="E911" s="146"/>
      <c r="F911" s="146"/>
      <c r="G911" s="146"/>
      <c r="H911" s="146"/>
      <c r="I911" s="146"/>
      <c r="J911" s="146"/>
      <c r="K911" s="146"/>
      <c r="L911" s="146"/>
      <c r="M911" s="146"/>
      <c r="N911" s="146"/>
      <c r="O911" s="146"/>
      <c r="P911" s="288">
        <f t="shared" si="44"/>
        <v>0</v>
      </c>
      <c r="Q911" s="146"/>
      <c r="R911" s="146"/>
      <c r="S911" s="146"/>
      <c r="T911" s="146"/>
      <c r="U911" s="146"/>
      <c r="V911" s="146"/>
      <c r="W911" s="146"/>
      <c r="X911" s="146"/>
      <c r="Y911" s="273">
        <f t="shared" si="45"/>
        <v>0</v>
      </c>
      <c r="Z911" s="146"/>
      <c r="AA911" s="146"/>
      <c r="AB911" s="146"/>
      <c r="AC911" s="146"/>
      <c r="AD911" s="146"/>
      <c r="AE911" s="146"/>
      <c r="AF911" s="146"/>
      <c r="AG911" s="146"/>
      <c r="AH911" s="273">
        <f t="shared" si="43"/>
        <v>0</v>
      </c>
      <c r="AI911" s="146"/>
      <c r="AJ911" s="146"/>
      <c r="AK911" s="146"/>
      <c r="AL911" s="146"/>
      <c r="AM911" s="146"/>
      <c r="AN911" s="146"/>
      <c r="AO911" s="146"/>
      <c r="AP911" s="146"/>
      <c r="AQ911" s="146"/>
      <c r="AR911" s="146"/>
      <c r="AS911" s="146"/>
    </row>
    <row r="912" spans="1:45" x14ac:dyDescent="0.25">
      <c r="A912" s="146"/>
      <c r="B912" s="146"/>
      <c r="C912" s="146"/>
      <c r="D912" s="146"/>
      <c r="E912" s="146"/>
      <c r="F912" s="146"/>
      <c r="G912" s="146"/>
      <c r="H912" s="146"/>
      <c r="I912" s="146"/>
      <c r="J912" s="146"/>
      <c r="K912" s="146"/>
      <c r="L912" s="146"/>
      <c r="M912" s="146"/>
      <c r="N912" s="146"/>
      <c r="O912" s="146"/>
      <c r="P912" s="288">
        <f t="shared" si="44"/>
        <v>0</v>
      </c>
      <c r="Q912" s="146"/>
      <c r="R912" s="146"/>
      <c r="S912" s="146"/>
      <c r="T912" s="146"/>
      <c r="U912" s="146"/>
      <c r="V912" s="146"/>
      <c r="W912" s="146"/>
      <c r="X912" s="146"/>
      <c r="Y912" s="273">
        <f t="shared" si="45"/>
        <v>0</v>
      </c>
      <c r="Z912" s="146"/>
      <c r="AA912" s="146"/>
      <c r="AB912" s="146"/>
      <c r="AC912" s="146"/>
      <c r="AD912" s="146"/>
      <c r="AE912" s="146"/>
      <c r="AF912" s="146"/>
      <c r="AG912" s="146"/>
      <c r="AH912" s="273">
        <f t="shared" si="43"/>
        <v>0</v>
      </c>
      <c r="AI912" s="146"/>
      <c r="AJ912" s="146"/>
      <c r="AK912" s="146"/>
      <c r="AL912" s="146"/>
      <c r="AM912" s="146"/>
      <c r="AN912" s="146"/>
      <c r="AO912" s="146"/>
      <c r="AP912" s="146"/>
      <c r="AQ912" s="146"/>
      <c r="AR912" s="146"/>
      <c r="AS912" s="146"/>
    </row>
    <row r="913" spans="1:45" x14ac:dyDescent="0.25">
      <c r="A913" s="146"/>
      <c r="B913" s="146"/>
      <c r="C913" s="146"/>
      <c r="D913" s="146"/>
      <c r="E913" s="146"/>
      <c r="F913" s="146"/>
      <c r="G913" s="146"/>
      <c r="H913" s="146"/>
      <c r="I913" s="146"/>
      <c r="J913" s="146"/>
      <c r="K913" s="146"/>
      <c r="L913" s="146"/>
      <c r="M913" s="146"/>
      <c r="N913" s="146"/>
      <c r="O913" s="146"/>
      <c r="P913" s="288">
        <f t="shared" si="44"/>
        <v>0</v>
      </c>
      <c r="Q913" s="146"/>
      <c r="R913" s="146"/>
      <c r="S913" s="146"/>
      <c r="T913" s="146"/>
      <c r="U913" s="146"/>
      <c r="V913" s="146"/>
      <c r="W913" s="146"/>
      <c r="X913" s="146"/>
      <c r="Y913" s="273">
        <f t="shared" si="45"/>
        <v>0</v>
      </c>
      <c r="Z913" s="146"/>
      <c r="AA913" s="146"/>
      <c r="AB913" s="146"/>
      <c r="AC913" s="146"/>
      <c r="AD913" s="146"/>
      <c r="AE913" s="146"/>
      <c r="AF913" s="146"/>
      <c r="AG913" s="146"/>
      <c r="AH913" s="273">
        <f t="shared" si="43"/>
        <v>0</v>
      </c>
      <c r="AI913" s="146"/>
      <c r="AJ913" s="146"/>
      <c r="AK913" s="146"/>
      <c r="AL913" s="146"/>
      <c r="AM913" s="146"/>
      <c r="AN913" s="146"/>
      <c r="AO913" s="146"/>
      <c r="AP913" s="146"/>
      <c r="AQ913" s="146"/>
      <c r="AR913" s="146"/>
      <c r="AS913" s="146"/>
    </row>
    <row r="914" spans="1:45" x14ac:dyDescent="0.25">
      <c r="A914" s="146"/>
      <c r="B914" s="146"/>
      <c r="C914" s="146"/>
      <c r="D914" s="146"/>
      <c r="E914" s="146"/>
      <c r="F914" s="146"/>
      <c r="G914" s="146"/>
      <c r="H914" s="146"/>
      <c r="I914" s="146"/>
      <c r="J914" s="146"/>
      <c r="K914" s="146"/>
      <c r="L914" s="146"/>
      <c r="M914" s="146"/>
      <c r="N914" s="146"/>
      <c r="O914" s="146"/>
      <c r="P914" s="288">
        <f t="shared" si="44"/>
        <v>0</v>
      </c>
      <c r="Q914" s="146"/>
      <c r="R914" s="146"/>
      <c r="S914" s="146"/>
      <c r="T914" s="146"/>
      <c r="U914" s="146"/>
      <c r="V914" s="146"/>
      <c r="W914" s="146"/>
      <c r="X914" s="146"/>
      <c r="Y914" s="273">
        <f t="shared" si="45"/>
        <v>0</v>
      </c>
      <c r="Z914" s="146"/>
      <c r="AA914" s="146"/>
      <c r="AB914" s="146"/>
      <c r="AC914" s="146"/>
      <c r="AD914" s="146"/>
      <c r="AE914" s="146"/>
      <c r="AF914" s="146"/>
      <c r="AG914" s="146"/>
      <c r="AH914" s="273">
        <f t="shared" si="43"/>
        <v>0</v>
      </c>
      <c r="AI914" s="146"/>
      <c r="AJ914" s="146"/>
      <c r="AK914" s="146"/>
      <c r="AL914" s="146"/>
      <c r="AM914" s="146"/>
      <c r="AN914" s="146"/>
      <c r="AO914" s="146"/>
      <c r="AP914" s="146"/>
      <c r="AQ914" s="146"/>
      <c r="AR914" s="146"/>
      <c r="AS914" s="146"/>
    </row>
    <row r="915" spans="1:45" x14ac:dyDescent="0.25">
      <c r="A915" s="146"/>
      <c r="B915" s="146"/>
      <c r="C915" s="146"/>
      <c r="D915" s="146"/>
      <c r="E915" s="146"/>
      <c r="F915" s="146"/>
      <c r="G915" s="146"/>
      <c r="H915" s="146"/>
      <c r="I915" s="146"/>
      <c r="J915" s="146"/>
      <c r="K915" s="146"/>
      <c r="L915" s="146"/>
      <c r="M915" s="146"/>
      <c r="N915" s="146"/>
      <c r="O915" s="146"/>
      <c r="P915" s="288">
        <f t="shared" si="44"/>
        <v>0</v>
      </c>
      <c r="Q915" s="146"/>
      <c r="R915" s="146"/>
      <c r="S915" s="146"/>
      <c r="T915" s="146"/>
      <c r="U915" s="146"/>
      <c r="V915" s="146"/>
      <c r="W915" s="146"/>
      <c r="X915" s="146"/>
      <c r="Y915" s="273">
        <f t="shared" si="45"/>
        <v>0</v>
      </c>
      <c r="Z915" s="146"/>
      <c r="AA915" s="146"/>
      <c r="AB915" s="146"/>
      <c r="AC915" s="146"/>
      <c r="AD915" s="146"/>
      <c r="AE915" s="146"/>
      <c r="AF915" s="146"/>
      <c r="AG915" s="146"/>
      <c r="AH915" s="273">
        <f t="shared" si="43"/>
        <v>0</v>
      </c>
      <c r="AI915" s="146"/>
      <c r="AJ915" s="146"/>
      <c r="AK915" s="146"/>
      <c r="AL915" s="146"/>
      <c r="AM915" s="146"/>
      <c r="AN915" s="146"/>
      <c r="AO915" s="146"/>
      <c r="AP915" s="146"/>
      <c r="AQ915" s="146"/>
      <c r="AR915" s="146"/>
      <c r="AS915" s="146"/>
    </row>
    <row r="916" spans="1:45" x14ac:dyDescent="0.25">
      <c r="A916" s="146"/>
      <c r="B916" s="146"/>
      <c r="C916" s="146"/>
      <c r="D916" s="146"/>
      <c r="E916" s="146"/>
      <c r="F916" s="146"/>
      <c r="G916" s="146"/>
      <c r="H916" s="146"/>
      <c r="I916" s="146"/>
      <c r="J916" s="146"/>
      <c r="K916" s="146"/>
      <c r="L916" s="146"/>
      <c r="M916" s="146"/>
      <c r="N916" s="146"/>
      <c r="O916" s="146"/>
      <c r="P916" s="288">
        <f t="shared" si="44"/>
        <v>0</v>
      </c>
      <c r="Q916" s="146"/>
      <c r="R916" s="146"/>
      <c r="S916" s="146"/>
      <c r="T916" s="146"/>
      <c r="U916" s="146"/>
      <c r="V916" s="146"/>
      <c r="W916" s="146"/>
      <c r="X916" s="146"/>
      <c r="Y916" s="273">
        <f t="shared" si="45"/>
        <v>0</v>
      </c>
      <c r="Z916" s="146"/>
      <c r="AA916" s="146"/>
      <c r="AB916" s="146"/>
      <c r="AC916" s="146"/>
      <c r="AD916" s="146"/>
      <c r="AE916" s="146"/>
      <c r="AF916" s="146"/>
      <c r="AG916" s="146"/>
      <c r="AH916" s="273">
        <f t="shared" si="43"/>
        <v>0</v>
      </c>
      <c r="AI916" s="146"/>
      <c r="AJ916" s="146"/>
      <c r="AK916" s="146"/>
      <c r="AL916" s="146"/>
      <c r="AM916" s="146"/>
      <c r="AN916" s="146"/>
      <c r="AO916" s="146"/>
      <c r="AP916" s="146"/>
      <c r="AQ916" s="146"/>
      <c r="AR916" s="146"/>
      <c r="AS916" s="146"/>
    </row>
    <row r="917" spans="1:45" x14ac:dyDescent="0.25">
      <c r="A917" s="146"/>
      <c r="B917" s="146"/>
      <c r="C917" s="146"/>
      <c r="D917" s="146"/>
      <c r="E917" s="146"/>
      <c r="F917" s="146"/>
      <c r="G917" s="146"/>
      <c r="H917" s="146"/>
      <c r="I917" s="146"/>
      <c r="J917" s="146"/>
      <c r="K917" s="146"/>
      <c r="L917" s="146"/>
      <c r="M917" s="146"/>
      <c r="N917" s="146"/>
      <c r="O917" s="146"/>
      <c r="P917" s="288">
        <f t="shared" si="44"/>
        <v>0</v>
      </c>
      <c r="Q917" s="146"/>
      <c r="R917" s="146"/>
      <c r="S917" s="146"/>
      <c r="T917" s="146"/>
      <c r="U917" s="146"/>
      <c r="V917" s="146"/>
      <c r="W917" s="146"/>
      <c r="X917" s="146"/>
      <c r="Y917" s="273">
        <f t="shared" si="45"/>
        <v>0</v>
      </c>
      <c r="Z917" s="146"/>
      <c r="AA917" s="146"/>
      <c r="AB917" s="146"/>
      <c r="AC917" s="146"/>
      <c r="AD917" s="146"/>
      <c r="AE917" s="146"/>
      <c r="AF917" s="146"/>
      <c r="AG917" s="146"/>
      <c r="AH917" s="273">
        <f t="shared" si="43"/>
        <v>0</v>
      </c>
      <c r="AI917" s="146"/>
      <c r="AJ917" s="146"/>
      <c r="AK917" s="146"/>
      <c r="AL917" s="146"/>
      <c r="AM917" s="146"/>
      <c r="AN917" s="146"/>
      <c r="AO917" s="146"/>
      <c r="AP917" s="146"/>
      <c r="AQ917" s="146"/>
      <c r="AR917" s="146"/>
      <c r="AS917" s="146"/>
    </row>
    <row r="918" spans="1:45" x14ac:dyDescent="0.25">
      <c r="A918" s="146"/>
      <c r="B918" s="146"/>
      <c r="C918" s="146"/>
      <c r="D918" s="146"/>
      <c r="E918" s="146"/>
      <c r="F918" s="146"/>
      <c r="G918" s="146"/>
      <c r="H918" s="146"/>
      <c r="I918" s="146"/>
      <c r="J918" s="146"/>
      <c r="K918" s="146"/>
      <c r="L918" s="146"/>
      <c r="M918" s="146"/>
      <c r="N918" s="146"/>
      <c r="O918" s="146"/>
      <c r="P918" s="288">
        <f t="shared" si="44"/>
        <v>0</v>
      </c>
      <c r="Q918" s="146"/>
      <c r="R918" s="146"/>
      <c r="S918" s="146"/>
      <c r="T918" s="146"/>
      <c r="U918" s="146"/>
      <c r="V918" s="146"/>
      <c r="W918" s="146"/>
      <c r="X918" s="146"/>
      <c r="Y918" s="273">
        <f t="shared" si="45"/>
        <v>0</v>
      </c>
      <c r="Z918" s="146"/>
      <c r="AA918" s="146"/>
      <c r="AB918" s="146"/>
      <c r="AC918" s="146"/>
      <c r="AD918" s="146"/>
      <c r="AE918" s="146"/>
      <c r="AF918" s="146"/>
      <c r="AG918" s="146"/>
      <c r="AH918" s="273">
        <f t="shared" si="43"/>
        <v>0</v>
      </c>
      <c r="AI918" s="146"/>
      <c r="AJ918" s="146"/>
      <c r="AK918" s="146"/>
      <c r="AL918" s="146"/>
      <c r="AM918" s="146"/>
      <c r="AN918" s="146"/>
      <c r="AO918" s="146"/>
      <c r="AP918" s="146"/>
      <c r="AQ918" s="146"/>
      <c r="AR918" s="146"/>
      <c r="AS918" s="146"/>
    </row>
    <row r="919" spans="1:45" x14ac:dyDescent="0.25">
      <c r="A919" s="146"/>
      <c r="B919" s="146"/>
      <c r="C919" s="146"/>
      <c r="D919" s="146"/>
      <c r="E919" s="146"/>
      <c r="F919" s="146"/>
      <c r="G919" s="146"/>
      <c r="H919" s="146"/>
      <c r="I919" s="146"/>
      <c r="J919" s="146"/>
      <c r="K919" s="146"/>
      <c r="L919" s="146"/>
      <c r="M919" s="146"/>
      <c r="N919" s="146"/>
      <c r="O919" s="146"/>
      <c r="P919" s="288">
        <f t="shared" si="44"/>
        <v>0</v>
      </c>
      <c r="Q919" s="146"/>
      <c r="R919" s="146"/>
      <c r="S919" s="146"/>
      <c r="T919" s="146"/>
      <c r="U919" s="146"/>
      <c r="V919" s="146"/>
      <c r="W919" s="146"/>
      <c r="X919" s="146"/>
      <c r="Y919" s="273">
        <f t="shared" si="45"/>
        <v>0</v>
      </c>
      <c r="Z919" s="146"/>
      <c r="AA919" s="146"/>
      <c r="AB919" s="146"/>
      <c r="AC919" s="146"/>
      <c r="AD919" s="146"/>
      <c r="AE919" s="146"/>
      <c r="AF919" s="146"/>
      <c r="AG919" s="146"/>
      <c r="AH919" s="273">
        <f t="shared" si="43"/>
        <v>0</v>
      </c>
      <c r="AI919" s="146"/>
      <c r="AJ919" s="146"/>
      <c r="AK919" s="146"/>
      <c r="AL919" s="146"/>
      <c r="AM919" s="146"/>
      <c r="AN919" s="146"/>
      <c r="AO919" s="146"/>
      <c r="AP919" s="146"/>
      <c r="AQ919" s="146"/>
      <c r="AR919" s="146"/>
      <c r="AS919" s="146"/>
    </row>
    <row r="920" spans="1:45" x14ac:dyDescent="0.25">
      <c r="A920" s="146"/>
      <c r="B920" s="146"/>
      <c r="C920" s="146"/>
      <c r="D920" s="146"/>
      <c r="E920" s="146"/>
      <c r="F920" s="146"/>
      <c r="G920" s="146"/>
      <c r="H920" s="146"/>
      <c r="I920" s="146"/>
      <c r="J920" s="146"/>
      <c r="K920" s="146"/>
      <c r="L920" s="146"/>
      <c r="M920" s="146"/>
      <c r="N920" s="146"/>
      <c r="O920" s="146"/>
      <c r="P920" s="288">
        <f t="shared" si="44"/>
        <v>0</v>
      </c>
      <c r="Q920" s="146"/>
      <c r="R920" s="146"/>
      <c r="S920" s="146"/>
      <c r="T920" s="146"/>
      <c r="U920" s="146"/>
      <c r="V920" s="146"/>
      <c r="W920" s="146"/>
      <c r="X920" s="146"/>
      <c r="Y920" s="273">
        <f t="shared" si="45"/>
        <v>0</v>
      </c>
      <c r="Z920" s="146"/>
      <c r="AA920" s="146"/>
      <c r="AB920" s="146"/>
      <c r="AC920" s="146"/>
      <c r="AD920" s="146"/>
      <c r="AE920" s="146"/>
      <c r="AF920" s="146"/>
      <c r="AG920" s="146"/>
      <c r="AH920" s="273">
        <f t="shared" si="43"/>
        <v>0</v>
      </c>
      <c r="AI920" s="146"/>
      <c r="AJ920" s="146"/>
      <c r="AK920" s="146"/>
      <c r="AL920" s="146"/>
      <c r="AM920" s="146"/>
      <c r="AN920" s="146"/>
      <c r="AO920" s="146"/>
      <c r="AP920" s="146"/>
      <c r="AQ920" s="146"/>
      <c r="AR920" s="146"/>
      <c r="AS920" s="146"/>
    </row>
    <row r="921" spans="1:45" x14ac:dyDescent="0.25">
      <c r="A921" s="146"/>
      <c r="B921" s="146"/>
      <c r="C921" s="146"/>
      <c r="D921" s="146"/>
      <c r="E921" s="146"/>
      <c r="F921" s="146"/>
      <c r="G921" s="146"/>
      <c r="H921" s="146"/>
      <c r="I921" s="146"/>
      <c r="J921" s="146"/>
      <c r="K921" s="146"/>
      <c r="L921" s="146"/>
      <c r="M921" s="146"/>
      <c r="N921" s="146"/>
      <c r="O921" s="146"/>
      <c r="P921" s="288">
        <f t="shared" si="44"/>
        <v>0</v>
      </c>
      <c r="Q921" s="146"/>
      <c r="R921" s="146"/>
      <c r="S921" s="146"/>
      <c r="T921" s="146"/>
      <c r="U921" s="146"/>
      <c r="V921" s="146"/>
      <c r="W921" s="146"/>
      <c r="X921" s="146"/>
      <c r="Y921" s="273">
        <f t="shared" si="45"/>
        <v>0</v>
      </c>
      <c r="Z921" s="146"/>
      <c r="AA921" s="146"/>
      <c r="AB921" s="146"/>
      <c r="AC921" s="146"/>
      <c r="AD921" s="146"/>
      <c r="AE921" s="146"/>
      <c r="AF921" s="146"/>
      <c r="AG921" s="146"/>
      <c r="AH921" s="273">
        <f t="shared" si="43"/>
        <v>0</v>
      </c>
      <c r="AI921" s="146"/>
      <c r="AJ921" s="146"/>
      <c r="AK921" s="146"/>
      <c r="AL921" s="146"/>
      <c r="AM921" s="146"/>
      <c r="AN921" s="146"/>
      <c r="AO921" s="146"/>
      <c r="AP921" s="146"/>
      <c r="AQ921" s="146"/>
      <c r="AR921" s="146"/>
      <c r="AS921" s="146"/>
    </row>
    <row r="922" spans="1:45" x14ac:dyDescent="0.25">
      <c r="A922" s="146"/>
      <c r="B922" s="146"/>
      <c r="C922" s="146"/>
      <c r="D922" s="146"/>
      <c r="E922" s="146"/>
      <c r="F922" s="146"/>
      <c r="G922" s="146"/>
      <c r="H922" s="146"/>
      <c r="I922" s="146"/>
      <c r="J922" s="146"/>
      <c r="K922" s="146"/>
      <c r="L922" s="146"/>
      <c r="M922" s="146"/>
      <c r="N922" s="146"/>
      <c r="O922" s="146"/>
      <c r="P922" s="288">
        <f t="shared" si="44"/>
        <v>0</v>
      </c>
      <c r="Q922" s="146"/>
      <c r="R922" s="146"/>
      <c r="S922" s="146"/>
      <c r="T922" s="146"/>
      <c r="U922" s="146"/>
      <c r="V922" s="146"/>
      <c r="W922" s="146"/>
      <c r="X922" s="146"/>
      <c r="Y922" s="273">
        <f t="shared" si="45"/>
        <v>0</v>
      </c>
      <c r="Z922" s="146"/>
      <c r="AA922" s="146"/>
      <c r="AB922" s="146"/>
      <c r="AC922" s="146"/>
      <c r="AD922" s="146"/>
      <c r="AE922" s="146"/>
      <c r="AF922" s="146"/>
      <c r="AG922" s="146"/>
      <c r="AH922" s="273">
        <f t="shared" si="43"/>
        <v>0</v>
      </c>
      <c r="AI922" s="146"/>
      <c r="AJ922" s="146"/>
      <c r="AK922" s="146"/>
      <c r="AL922" s="146"/>
      <c r="AM922" s="146"/>
      <c r="AN922" s="146"/>
      <c r="AO922" s="146"/>
      <c r="AP922" s="146"/>
      <c r="AQ922" s="146"/>
      <c r="AR922" s="146"/>
      <c r="AS922" s="146"/>
    </row>
    <row r="923" spans="1:45" x14ac:dyDescent="0.25">
      <c r="A923" s="146"/>
      <c r="B923" s="146"/>
      <c r="C923" s="146"/>
      <c r="D923" s="146"/>
      <c r="E923" s="146"/>
      <c r="F923" s="146"/>
      <c r="G923" s="146"/>
      <c r="H923" s="146"/>
      <c r="I923" s="146"/>
      <c r="J923" s="146"/>
      <c r="K923" s="146"/>
      <c r="L923" s="146"/>
      <c r="M923" s="146"/>
      <c r="N923" s="146"/>
      <c r="O923" s="146"/>
      <c r="P923" s="288">
        <f t="shared" si="44"/>
        <v>0</v>
      </c>
      <c r="Q923" s="146"/>
      <c r="R923" s="146"/>
      <c r="S923" s="146"/>
      <c r="T923" s="146"/>
      <c r="U923" s="146"/>
      <c r="V923" s="146"/>
      <c r="W923" s="146"/>
      <c r="X923" s="146"/>
      <c r="Y923" s="273">
        <f t="shared" si="45"/>
        <v>0</v>
      </c>
      <c r="Z923" s="146"/>
      <c r="AA923" s="146"/>
      <c r="AB923" s="146"/>
      <c r="AC923" s="146"/>
      <c r="AD923" s="146"/>
      <c r="AE923" s="146"/>
      <c r="AF923" s="146"/>
      <c r="AG923" s="146"/>
      <c r="AH923" s="273">
        <f t="shared" si="43"/>
        <v>0</v>
      </c>
      <c r="AI923" s="146"/>
      <c r="AJ923" s="146"/>
      <c r="AK923" s="146"/>
      <c r="AL923" s="146"/>
      <c r="AM923" s="146"/>
      <c r="AN923" s="146"/>
      <c r="AO923" s="146"/>
      <c r="AP923" s="146"/>
      <c r="AQ923" s="146"/>
      <c r="AR923" s="146"/>
      <c r="AS923" s="146"/>
    </row>
    <row r="924" spans="1:45" x14ac:dyDescent="0.25">
      <c r="A924" s="146"/>
      <c r="B924" s="146"/>
      <c r="C924" s="146"/>
      <c r="D924" s="146"/>
      <c r="E924" s="146"/>
      <c r="F924" s="146"/>
      <c r="G924" s="146"/>
      <c r="H924" s="146"/>
      <c r="I924" s="146"/>
      <c r="J924" s="146"/>
      <c r="K924" s="146"/>
      <c r="L924" s="146"/>
      <c r="M924" s="146"/>
      <c r="N924" s="146"/>
      <c r="O924" s="146"/>
      <c r="P924" s="288">
        <f t="shared" si="44"/>
        <v>0</v>
      </c>
      <c r="Q924" s="146"/>
      <c r="R924" s="146"/>
      <c r="S924" s="146"/>
      <c r="T924" s="146"/>
      <c r="U924" s="146"/>
      <c r="V924" s="146"/>
      <c r="W924" s="146"/>
      <c r="X924" s="146"/>
      <c r="Y924" s="273">
        <f t="shared" si="45"/>
        <v>0</v>
      </c>
      <c r="Z924" s="146"/>
      <c r="AA924" s="146"/>
      <c r="AB924" s="146"/>
      <c r="AC924" s="146"/>
      <c r="AD924" s="146"/>
      <c r="AE924" s="146"/>
      <c r="AF924" s="146"/>
      <c r="AG924" s="146"/>
      <c r="AH924" s="273">
        <f t="shared" si="43"/>
        <v>0</v>
      </c>
      <c r="AI924" s="146"/>
      <c r="AJ924" s="146"/>
      <c r="AK924" s="146"/>
      <c r="AL924" s="146"/>
      <c r="AM924" s="146"/>
      <c r="AN924" s="146"/>
      <c r="AO924" s="146"/>
      <c r="AP924" s="146"/>
      <c r="AQ924" s="146"/>
      <c r="AR924" s="146"/>
      <c r="AS924" s="146"/>
    </row>
    <row r="925" spans="1:45" x14ac:dyDescent="0.25">
      <c r="A925" s="146"/>
      <c r="B925" s="146"/>
      <c r="C925" s="146"/>
      <c r="D925" s="146"/>
      <c r="E925" s="146"/>
      <c r="F925" s="146"/>
      <c r="G925" s="146"/>
      <c r="H925" s="146"/>
      <c r="I925" s="146"/>
      <c r="J925" s="146"/>
      <c r="K925" s="146"/>
      <c r="L925" s="146"/>
      <c r="M925" s="146"/>
      <c r="N925" s="146"/>
      <c r="O925" s="146"/>
      <c r="P925" s="288">
        <f t="shared" si="44"/>
        <v>0</v>
      </c>
      <c r="Q925" s="146"/>
      <c r="R925" s="146"/>
      <c r="S925" s="146"/>
      <c r="T925" s="146"/>
      <c r="U925" s="146"/>
      <c r="V925" s="146"/>
      <c r="W925" s="146"/>
      <c r="X925" s="146"/>
      <c r="Y925" s="273">
        <f t="shared" si="45"/>
        <v>0</v>
      </c>
      <c r="Z925" s="146"/>
      <c r="AA925" s="146"/>
      <c r="AB925" s="146"/>
      <c r="AC925" s="146"/>
      <c r="AD925" s="146"/>
      <c r="AE925" s="146"/>
      <c r="AF925" s="146"/>
      <c r="AG925" s="146"/>
      <c r="AH925" s="273">
        <f t="shared" si="43"/>
        <v>0</v>
      </c>
      <c r="AI925" s="146"/>
      <c r="AJ925" s="146"/>
      <c r="AK925" s="146"/>
      <c r="AL925" s="146"/>
      <c r="AM925" s="146"/>
      <c r="AN925" s="146"/>
      <c r="AO925" s="146"/>
      <c r="AP925" s="146"/>
      <c r="AQ925" s="146"/>
      <c r="AR925" s="146"/>
      <c r="AS925" s="146"/>
    </row>
    <row r="926" spans="1:45" x14ac:dyDescent="0.25">
      <c r="A926" s="146"/>
      <c r="B926" s="146"/>
      <c r="C926" s="146"/>
      <c r="D926" s="146"/>
      <c r="E926" s="146"/>
      <c r="F926" s="146"/>
      <c r="G926" s="146"/>
      <c r="H926" s="146"/>
      <c r="I926" s="146"/>
      <c r="J926" s="146"/>
      <c r="K926" s="146"/>
      <c r="L926" s="146"/>
      <c r="M926" s="146"/>
      <c r="N926" s="146"/>
      <c r="O926" s="146"/>
      <c r="P926" s="288">
        <f t="shared" si="44"/>
        <v>0</v>
      </c>
      <c r="Q926" s="146"/>
      <c r="R926" s="146"/>
      <c r="S926" s="146"/>
      <c r="T926" s="146"/>
      <c r="U926" s="146"/>
      <c r="V926" s="146"/>
      <c r="W926" s="146"/>
      <c r="X926" s="146"/>
      <c r="Y926" s="273">
        <f t="shared" si="45"/>
        <v>0</v>
      </c>
      <c r="Z926" s="146"/>
      <c r="AA926" s="146"/>
      <c r="AB926" s="146"/>
      <c r="AC926" s="146"/>
      <c r="AD926" s="146"/>
      <c r="AE926" s="146"/>
      <c r="AF926" s="146"/>
      <c r="AG926" s="146"/>
      <c r="AH926" s="273">
        <f t="shared" si="43"/>
        <v>0</v>
      </c>
      <c r="AI926" s="146"/>
      <c r="AJ926" s="146"/>
      <c r="AK926" s="146"/>
      <c r="AL926" s="146"/>
      <c r="AM926" s="146"/>
      <c r="AN926" s="146"/>
      <c r="AO926" s="146"/>
      <c r="AP926" s="146"/>
      <c r="AQ926" s="146"/>
      <c r="AR926" s="146"/>
      <c r="AS926" s="146"/>
    </row>
    <row r="927" spans="1:45" x14ac:dyDescent="0.25">
      <c r="A927" s="146"/>
      <c r="B927" s="146"/>
      <c r="C927" s="146"/>
      <c r="D927" s="146"/>
      <c r="E927" s="146"/>
      <c r="F927" s="146"/>
      <c r="G927" s="146"/>
      <c r="H927" s="146"/>
      <c r="I927" s="146"/>
      <c r="J927" s="146"/>
      <c r="K927" s="146"/>
      <c r="L927" s="146"/>
      <c r="M927" s="146"/>
      <c r="N927" s="146"/>
      <c r="O927" s="146"/>
      <c r="P927" s="288">
        <f t="shared" si="44"/>
        <v>0</v>
      </c>
      <c r="Q927" s="146"/>
      <c r="R927" s="146"/>
      <c r="S927" s="146"/>
      <c r="T927" s="146"/>
      <c r="U927" s="146"/>
      <c r="V927" s="146"/>
      <c r="W927" s="146"/>
      <c r="X927" s="146"/>
      <c r="Y927" s="273">
        <f t="shared" si="45"/>
        <v>0</v>
      </c>
      <c r="Z927" s="146"/>
      <c r="AA927" s="146"/>
      <c r="AB927" s="146"/>
      <c r="AC927" s="146"/>
      <c r="AD927" s="146"/>
      <c r="AE927" s="146"/>
      <c r="AF927" s="146"/>
      <c r="AG927" s="146"/>
      <c r="AH927" s="273">
        <f t="shared" si="43"/>
        <v>0</v>
      </c>
      <c r="AI927" s="146"/>
      <c r="AJ927" s="146"/>
      <c r="AK927" s="146"/>
      <c r="AL927" s="146"/>
      <c r="AM927" s="146"/>
      <c r="AN927" s="146"/>
      <c r="AO927" s="146"/>
      <c r="AP927" s="146"/>
      <c r="AQ927" s="146"/>
      <c r="AR927" s="146"/>
      <c r="AS927" s="146"/>
    </row>
    <row r="928" spans="1:45" x14ac:dyDescent="0.25">
      <c r="A928" s="146"/>
      <c r="B928" s="146"/>
      <c r="C928" s="146"/>
      <c r="D928" s="146"/>
      <c r="E928" s="146"/>
      <c r="F928" s="146"/>
      <c r="G928" s="146"/>
      <c r="H928" s="146"/>
      <c r="I928" s="146"/>
      <c r="J928" s="146"/>
      <c r="K928" s="146"/>
      <c r="L928" s="146"/>
      <c r="M928" s="146"/>
      <c r="N928" s="146"/>
      <c r="O928" s="146"/>
      <c r="P928" s="288">
        <f t="shared" si="44"/>
        <v>0</v>
      </c>
      <c r="Q928" s="146"/>
      <c r="R928" s="146"/>
      <c r="S928" s="146"/>
      <c r="T928" s="146"/>
      <c r="U928" s="146"/>
      <c r="V928" s="146"/>
      <c r="W928" s="146"/>
      <c r="X928" s="146"/>
      <c r="Y928" s="273">
        <f t="shared" si="45"/>
        <v>0</v>
      </c>
      <c r="Z928" s="146"/>
      <c r="AA928" s="146"/>
      <c r="AB928" s="146"/>
      <c r="AC928" s="146"/>
      <c r="AD928" s="146"/>
      <c r="AE928" s="146"/>
      <c r="AF928" s="146"/>
      <c r="AG928" s="146"/>
      <c r="AH928" s="273">
        <f t="shared" si="43"/>
        <v>0</v>
      </c>
      <c r="AI928" s="146"/>
      <c r="AJ928" s="146"/>
      <c r="AK928" s="146"/>
      <c r="AL928" s="146"/>
      <c r="AM928" s="146"/>
      <c r="AN928" s="146"/>
      <c r="AO928" s="146"/>
      <c r="AP928" s="146"/>
      <c r="AQ928" s="146"/>
      <c r="AR928" s="146"/>
      <c r="AS928" s="146"/>
    </row>
    <row r="929" spans="1:45" x14ac:dyDescent="0.25">
      <c r="A929" s="146"/>
      <c r="B929" s="146"/>
      <c r="C929" s="146"/>
      <c r="D929" s="146"/>
      <c r="E929" s="146"/>
      <c r="F929" s="146"/>
      <c r="G929" s="146"/>
      <c r="H929" s="146"/>
      <c r="I929" s="146"/>
      <c r="J929" s="146"/>
      <c r="K929" s="146"/>
      <c r="L929" s="146"/>
      <c r="M929" s="146"/>
      <c r="N929" s="146"/>
      <c r="O929" s="146"/>
      <c r="P929" s="288">
        <f t="shared" si="44"/>
        <v>0</v>
      </c>
      <c r="Q929" s="146"/>
      <c r="R929" s="146"/>
      <c r="S929" s="146"/>
      <c r="T929" s="146"/>
      <c r="U929" s="146"/>
      <c r="V929" s="146"/>
      <c r="W929" s="146"/>
      <c r="X929" s="146"/>
      <c r="Y929" s="273">
        <f t="shared" si="45"/>
        <v>0</v>
      </c>
      <c r="Z929" s="146"/>
      <c r="AA929" s="146"/>
      <c r="AB929" s="146"/>
      <c r="AC929" s="146"/>
      <c r="AD929" s="146"/>
      <c r="AE929" s="146"/>
      <c r="AF929" s="146"/>
      <c r="AG929" s="146"/>
      <c r="AH929" s="273">
        <f t="shared" ref="AH929:AH992" si="46">SUM(Z929:AF929)</f>
        <v>0</v>
      </c>
      <c r="AI929" s="146"/>
      <c r="AJ929" s="146"/>
      <c r="AK929" s="146"/>
      <c r="AL929" s="146"/>
      <c r="AM929" s="146"/>
      <c r="AN929" s="146"/>
      <c r="AO929" s="146"/>
      <c r="AP929" s="146"/>
      <c r="AQ929" s="146"/>
      <c r="AR929" s="146"/>
      <c r="AS929" s="146"/>
    </row>
    <row r="930" spans="1:45" x14ac:dyDescent="0.25">
      <c r="A930" s="146"/>
      <c r="B930" s="146"/>
      <c r="C930" s="146"/>
      <c r="D930" s="146"/>
      <c r="E930" s="146"/>
      <c r="F930" s="146"/>
      <c r="G930" s="146"/>
      <c r="H930" s="146"/>
      <c r="I930" s="146"/>
      <c r="J930" s="146"/>
      <c r="K930" s="146"/>
      <c r="L930" s="146"/>
      <c r="M930" s="146"/>
      <c r="N930" s="146"/>
      <c r="O930" s="146"/>
      <c r="P930" s="288">
        <f t="shared" si="44"/>
        <v>0</v>
      </c>
      <c r="Q930" s="146"/>
      <c r="R930" s="146"/>
      <c r="S930" s="146"/>
      <c r="T930" s="146"/>
      <c r="U930" s="146"/>
      <c r="V930" s="146"/>
      <c r="W930" s="146"/>
      <c r="X930" s="146"/>
      <c r="Y930" s="273">
        <f t="shared" si="45"/>
        <v>0</v>
      </c>
      <c r="Z930" s="146"/>
      <c r="AA930" s="146"/>
      <c r="AB930" s="146"/>
      <c r="AC930" s="146"/>
      <c r="AD930" s="146"/>
      <c r="AE930" s="146"/>
      <c r="AF930" s="146"/>
      <c r="AG930" s="146"/>
      <c r="AH930" s="273">
        <f t="shared" si="46"/>
        <v>0</v>
      </c>
      <c r="AI930" s="146"/>
      <c r="AJ930" s="146"/>
      <c r="AK930" s="146"/>
      <c r="AL930" s="146"/>
      <c r="AM930" s="146"/>
      <c r="AN930" s="146"/>
      <c r="AO930" s="146"/>
      <c r="AP930" s="146"/>
      <c r="AQ930" s="146"/>
      <c r="AR930" s="146"/>
      <c r="AS930" s="146"/>
    </row>
    <row r="931" spans="1:45" x14ac:dyDescent="0.25">
      <c r="A931" s="146"/>
      <c r="B931" s="146"/>
      <c r="C931" s="146"/>
      <c r="D931" s="146"/>
      <c r="E931" s="146"/>
      <c r="F931" s="146"/>
      <c r="G931" s="146"/>
      <c r="H931" s="146"/>
      <c r="I931" s="146"/>
      <c r="J931" s="146"/>
      <c r="K931" s="146"/>
      <c r="L931" s="146"/>
      <c r="M931" s="146"/>
      <c r="N931" s="146"/>
      <c r="O931" s="146"/>
      <c r="P931" s="288">
        <f t="shared" si="44"/>
        <v>0</v>
      </c>
      <c r="Q931" s="146"/>
      <c r="R931" s="146"/>
      <c r="S931" s="146"/>
      <c r="T931" s="146"/>
      <c r="U931" s="146"/>
      <c r="V931" s="146"/>
      <c r="W931" s="146"/>
      <c r="X931" s="146"/>
      <c r="Y931" s="273">
        <f t="shared" si="45"/>
        <v>0</v>
      </c>
      <c r="Z931" s="146"/>
      <c r="AA931" s="146"/>
      <c r="AB931" s="146"/>
      <c r="AC931" s="146"/>
      <c r="AD931" s="146"/>
      <c r="AE931" s="146"/>
      <c r="AF931" s="146"/>
      <c r="AG931" s="146"/>
      <c r="AH931" s="273">
        <f t="shared" si="46"/>
        <v>0</v>
      </c>
      <c r="AI931" s="146"/>
      <c r="AJ931" s="146"/>
      <c r="AK931" s="146"/>
      <c r="AL931" s="146"/>
      <c r="AM931" s="146"/>
      <c r="AN931" s="146"/>
      <c r="AO931" s="146"/>
      <c r="AP931" s="146"/>
      <c r="AQ931" s="146"/>
      <c r="AR931" s="146"/>
      <c r="AS931" s="146"/>
    </row>
    <row r="932" spans="1:45" x14ac:dyDescent="0.25">
      <c r="A932" s="146"/>
      <c r="B932" s="146"/>
      <c r="C932" s="146"/>
      <c r="D932" s="146"/>
      <c r="E932" s="146"/>
      <c r="F932" s="146"/>
      <c r="G932" s="146"/>
      <c r="H932" s="146"/>
      <c r="I932" s="146"/>
      <c r="J932" s="146"/>
      <c r="K932" s="146"/>
      <c r="L932" s="146"/>
      <c r="M932" s="146"/>
      <c r="N932" s="146"/>
      <c r="O932" s="146"/>
      <c r="P932" s="288">
        <f t="shared" si="44"/>
        <v>0</v>
      </c>
      <c r="Q932" s="146"/>
      <c r="R932" s="146"/>
      <c r="S932" s="146"/>
      <c r="T932" s="146"/>
      <c r="U932" s="146"/>
      <c r="V932" s="146"/>
      <c r="W932" s="146"/>
      <c r="X932" s="146"/>
      <c r="Y932" s="273">
        <f t="shared" si="45"/>
        <v>0</v>
      </c>
      <c r="Z932" s="146"/>
      <c r="AA932" s="146"/>
      <c r="AB932" s="146"/>
      <c r="AC932" s="146"/>
      <c r="AD932" s="146"/>
      <c r="AE932" s="146"/>
      <c r="AF932" s="146"/>
      <c r="AG932" s="146"/>
      <c r="AH932" s="273">
        <f t="shared" si="46"/>
        <v>0</v>
      </c>
      <c r="AI932" s="146"/>
      <c r="AJ932" s="146"/>
      <c r="AK932" s="146"/>
      <c r="AL932" s="146"/>
      <c r="AM932" s="146"/>
      <c r="AN932" s="146"/>
      <c r="AO932" s="146"/>
      <c r="AP932" s="146"/>
      <c r="AQ932" s="146"/>
      <c r="AR932" s="146"/>
      <c r="AS932" s="146"/>
    </row>
    <row r="933" spans="1:45" x14ac:dyDescent="0.25">
      <c r="A933" s="146"/>
      <c r="B933" s="146"/>
      <c r="C933" s="146"/>
      <c r="D933" s="146"/>
      <c r="E933" s="146"/>
      <c r="F933" s="146"/>
      <c r="G933" s="146"/>
      <c r="H933" s="146"/>
      <c r="I933" s="146"/>
      <c r="J933" s="146"/>
      <c r="K933" s="146"/>
      <c r="L933" s="146"/>
      <c r="M933" s="146"/>
      <c r="N933" s="146"/>
      <c r="O933" s="146"/>
      <c r="P933" s="288">
        <f t="shared" si="44"/>
        <v>0</v>
      </c>
      <c r="Q933" s="146"/>
      <c r="R933" s="146"/>
      <c r="S933" s="146"/>
      <c r="T933" s="146"/>
      <c r="U933" s="146"/>
      <c r="V933" s="146"/>
      <c r="W933" s="146"/>
      <c r="X933" s="146"/>
      <c r="Y933" s="273">
        <f t="shared" si="45"/>
        <v>0</v>
      </c>
      <c r="Z933" s="146"/>
      <c r="AA933" s="146"/>
      <c r="AB933" s="146"/>
      <c r="AC933" s="146"/>
      <c r="AD933" s="146"/>
      <c r="AE933" s="146"/>
      <c r="AF933" s="146"/>
      <c r="AG933" s="146"/>
      <c r="AH933" s="273">
        <f t="shared" si="46"/>
        <v>0</v>
      </c>
      <c r="AI933" s="146"/>
      <c r="AJ933" s="146"/>
      <c r="AK933" s="146"/>
      <c r="AL933" s="146"/>
      <c r="AM933" s="146"/>
      <c r="AN933" s="146"/>
      <c r="AO933" s="146"/>
      <c r="AP933" s="146"/>
      <c r="AQ933" s="146"/>
      <c r="AR933" s="146"/>
      <c r="AS933" s="146"/>
    </row>
    <row r="934" spans="1:45" x14ac:dyDescent="0.25">
      <c r="A934" s="146"/>
      <c r="B934" s="146"/>
      <c r="C934" s="146"/>
      <c r="D934" s="146"/>
      <c r="E934" s="146"/>
      <c r="F934" s="146"/>
      <c r="G934" s="146"/>
      <c r="H934" s="146"/>
      <c r="I934" s="146"/>
      <c r="J934" s="146"/>
      <c r="K934" s="146"/>
      <c r="L934" s="146"/>
      <c r="M934" s="146"/>
      <c r="N934" s="146"/>
      <c r="O934" s="146"/>
      <c r="P934" s="288">
        <f t="shared" si="44"/>
        <v>0</v>
      </c>
      <c r="Q934" s="146"/>
      <c r="R934" s="146"/>
      <c r="S934" s="146"/>
      <c r="T934" s="146"/>
      <c r="U934" s="146"/>
      <c r="V934" s="146"/>
      <c r="W934" s="146"/>
      <c r="X934" s="146"/>
      <c r="Y934" s="273">
        <f t="shared" si="45"/>
        <v>0</v>
      </c>
      <c r="Z934" s="146"/>
      <c r="AA934" s="146"/>
      <c r="AB934" s="146"/>
      <c r="AC934" s="146"/>
      <c r="AD934" s="146"/>
      <c r="AE934" s="146"/>
      <c r="AF934" s="146"/>
      <c r="AG934" s="146"/>
      <c r="AH934" s="273">
        <f t="shared" si="46"/>
        <v>0</v>
      </c>
      <c r="AI934" s="146"/>
      <c r="AJ934" s="146"/>
      <c r="AK934" s="146"/>
      <c r="AL934" s="146"/>
      <c r="AM934" s="146"/>
      <c r="AN934" s="146"/>
      <c r="AO934" s="146"/>
      <c r="AP934" s="146"/>
      <c r="AQ934" s="146"/>
      <c r="AR934" s="146"/>
      <c r="AS934" s="146"/>
    </row>
    <row r="935" spans="1:45" x14ac:dyDescent="0.25">
      <c r="A935" s="146"/>
      <c r="B935" s="146"/>
      <c r="C935" s="146"/>
      <c r="D935" s="146"/>
      <c r="E935" s="146"/>
      <c r="F935" s="146"/>
      <c r="G935" s="146"/>
      <c r="H935" s="146"/>
      <c r="I935" s="146"/>
      <c r="J935" s="146"/>
      <c r="K935" s="146"/>
      <c r="L935" s="146"/>
      <c r="M935" s="146"/>
      <c r="N935" s="146"/>
      <c r="O935" s="146"/>
      <c r="P935" s="288">
        <f t="shared" si="44"/>
        <v>0</v>
      </c>
      <c r="Q935" s="146"/>
      <c r="R935" s="146"/>
      <c r="S935" s="146"/>
      <c r="T935" s="146"/>
      <c r="U935" s="146"/>
      <c r="V935" s="146"/>
      <c r="W935" s="146"/>
      <c r="X935" s="146"/>
      <c r="Y935" s="273">
        <f t="shared" si="45"/>
        <v>0</v>
      </c>
      <c r="Z935" s="146"/>
      <c r="AA935" s="146"/>
      <c r="AB935" s="146"/>
      <c r="AC935" s="146"/>
      <c r="AD935" s="146"/>
      <c r="AE935" s="146"/>
      <c r="AF935" s="146"/>
      <c r="AG935" s="146"/>
      <c r="AH935" s="273">
        <f t="shared" si="46"/>
        <v>0</v>
      </c>
      <c r="AI935" s="146"/>
      <c r="AJ935" s="146"/>
      <c r="AK935" s="146"/>
      <c r="AL935" s="146"/>
      <c r="AM935" s="146"/>
      <c r="AN935" s="146"/>
      <c r="AO935" s="146"/>
      <c r="AP935" s="146"/>
      <c r="AQ935" s="146"/>
      <c r="AR935" s="146"/>
      <c r="AS935" s="146"/>
    </row>
    <row r="936" spans="1:45" x14ac:dyDescent="0.25">
      <c r="A936" s="146"/>
      <c r="B936" s="146"/>
      <c r="C936" s="146"/>
      <c r="D936" s="146"/>
      <c r="E936" s="146"/>
      <c r="F936" s="146"/>
      <c r="G936" s="146"/>
      <c r="H936" s="146"/>
      <c r="I936" s="146"/>
      <c r="J936" s="146"/>
      <c r="K936" s="146"/>
      <c r="L936" s="146"/>
      <c r="M936" s="146"/>
      <c r="N936" s="146"/>
      <c r="O936" s="146"/>
      <c r="P936" s="288">
        <f t="shared" si="44"/>
        <v>0</v>
      </c>
      <c r="Q936" s="146"/>
      <c r="R936" s="146"/>
      <c r="S936" s="146"/>
      <c r="T936" s="146"/>
      <c r="U936" s="146"/>
      <c r="V936" s="146"/>
      <c r="W936" s="146"/>
      <c r="X936" s="146"/>
      <c r="Y936" s="273">
        <f t="shared" si="45"/>
        <v>0</v>
      </c>
      <c r="Z936" s="146"/>
      <c r="AA936" s="146"/>
      <c r="AB936" s="146"/>
      <c r="AC936" s="146"/>
      <c r="AD936" s="146"/>
      <c r="AE936" s="146"/>
      <c r="AF936" s="146"/>
      <c r="AG936" s="146"/>
      <c r="AH936" s="273">
        <f t="shared" si="46"/>
        <v>0</v>
      </c>
      <c r="AI936" s="146"/>
      <c r="AJ936" s="146"/>
      <c r="AK936" s="146"/>
      <c r="AL936" s="146"/>
      <c r="AM936" s="146"/>
      <c r="AN936" s="146"/>
      <c r="AO936" s="146"/>
      <c r="AP936" s="146"/>
      <c r="AQ936" s="146"/>
      <c r="AR936" s="146"/>
      <c r="AS936" s="146"/>
    </row>
    <row r="937" spans="1:45" x14ac:dyDescent="0.25">
      <c r="A937" s="146"/>
      <c r="B937" s="146"/>
      <c r="C937" s="146"/>
      <c r="D937" s="146"/>
      <c r="E937" s="146"/>
      <c r="F937" s="146"/>
      <c r="G937" s="146"/>
      <c r="H937" s="146"/>
      <c r="I937" s="146"/>
      <c r="J937" s="146"/>
      <c r="K937" s="146"/>
      <c r="L937" s="146"/>
      <c r="M937" s="146"/>
      <c r="N937" s="146"/>
      <c r="O937" s="146"/>
      <c r="P937" s="288">
        <f t="shared" si="44"/>
        <v>0</v>
      </c>
      <c r="Q937" s="146"/>
      <c r="R937" s="146"/>
      <c r="S937" s="146"/>
      <c r="T937" s="146"/>
      <c r="U937" s="146"/>
      <c r="V937" s="146"/>
      <c r="W937" s="146"/>
      <c r="X937" s="146"/>
      <c r="Y937" s="273">
        <f t="shared" si="45"/>
        <v>0</v>
      </c>
      <c r="Z937" s="146"/>
      <c r="AA937" s="146"/>
      <c r="AB937" s="146"/>
      <c r="AC937" s="146"/>
      <c r="AD937" s="146"/>
      <c r="AE937" s="146"/>
      <c r="AF937" s="146"/>
      <c r="AG937" s="146"/>
      <c r="AH937" s="273">
        <f t="shared" si="46"/>
        <v>0</v>
      </c>
      <c r="AI937" s="146"/>
      <c r="AJ937" s="146"/>
      <c r="AK937" s="146"/>
      <c r="AL937" s="146"/>
      <c r="AM937" s="146"/>
      <c r="AN937" s="146"/>
      <c r="AO937" s="146"/>
      <c r="AP937" s="146"/>
      <c r="AQ937" s="146"/>
      <c r="AR937" s="146"/>
      <c r="AS937" s="146"/>
    </row>
    <row r="938" spans="1:45" x14ac:dyDescent="0.25">
      <c r="A938" s="146"/>
      <c r="B938" s="146"/>
      <c r="C938" s="146"/>
      <c r="D938" s="146"/>
      <c r="E938" s="146"/>
      <c r="F938" s="146"/>
      <c r="G938" s="146"/>
      <c r="H938" s="146"/>
      <c r="I938" s="146"/>
      <c r="J938" s="146"/>
      <c r="K938" s="146"/>
      <c r="L938" s="146"/>
      <c r="M938" s="146"/>
      <c r="N938" s="146"/>
      <c r="O938" s="146"/>
      <c r="P938" s="288">
        <f t="shared" si="44"/>
        <v>0</v>
      </c>
      <c r="Q938" s="146"/>
      <c r="R938" s="146"/>
      <c r="S938" s="146"/>
      <c r="T938" s="146"/>
      <c r="U938" s="146"/>
      <c r="V938" s="146"/>
      <c r="W938" s="146"/>
      <c r="X938" s="146"/>
      <c r="Y938" s="273">
        <f t="shared" si="45"/>
        <v>0</v>
      </c>
      <c r="Z938" s="146"/>
      <c r="AA938" s="146"/>
      <c r="AB938" s="146"/>
      <c r="AC938" s="146"/>
      <c r="AD938" s="146"/>
      <c r="AE938" s="146"/>
      <c r="AF938" s="146"/>
      <c r="AG938" s="146"/>
      <c r="AH938" s="273">
        <f t="shared" si="46"/>
        <v>0</v>
      </c>
      <c r="AI938" s="146"/>
      <c r="AJ938" s="146"/>
      <c r="AK938" s="146"/>
      <c r="AL938" s="146"/>
      <c r="AM938" s="146"/>
      <c r="AN938" s="146"/>
      <c r="AO938" s="146"/>
      <c r="AP938" s="146"/>
      <c r="AQ938" s="146"/>
      <c r="AR938" s="146"/>
      <c r="AS938" s="146"/>
    </row>
    <row r="939" spans="1:45" x14ac:dyDescent="0.25">
      <c r="A939" s="146"/>
      <c r="B939" s="146"/>
      <c r="C939" s="146"/>
      <c r="D939" s="146"/>
      <c r="E939" s="146"/>
      <c r="F939" s="146"/>
      <c r="G939" s="146"/>
      <c r="H939" s="146"/>
      <c r="I939" s="146"/>
      <c r="J939" s="146"/>
      <c r="K939" s="146"/>
      <c r="L939" s="146"/>
      <c r="M939" s="146"/>
      <c r="N939" s="146"/>
      <c r="O939" s="146"/>
      <c r="P939" s="288">
        <f t="shared" si="44"/>
        <v>0</v>
      </c>
      <c r="Q939" s="146"/>
      <c r="R939" s="146"/>
      <c r="S939" s="146"/>
      <c r="T939" s="146"/>
      <c r="U939" s="146"/>
      <c r="V939" s="146"/>
      <c r="W939" s="146"/>
      <c r="X939" s="146"/>
      <c r="Y939" s="273">
        <f t="shared" si="45"/>
        <v>0</v>
      </c>
      <c r="Z939" s="146"/>
      <c r="AA939" s="146"/>
      <c r="AB939" s="146"/>
      <c r="AC939" s="146"/>
      <c r="AD939" s="146"/>
      <c r="AE939" s="146"/>
      <c r="AF939" s="146"/>
      <c r="AG939" s="146"/>
      <c r="AH939" s="273">
        <f t="shared" si="46"/>
        <v>0</v>
      </c>
      <c r="AI939" s="146"/>
      <c r="AJ939" s="146"/>
      <c r="AK939" s="146"/>
      <c r="AL939" s="146"/>
      <c r="AM939" s="146"/>
      <c r="AN939" s="146"/>
      <c r="AO939" s="146"/>
      <c r="AP939" s="146"/>
      <c r="AQ939" s="146"/>
      <c r="AR939" s="146"/>
      <c r="AS939" s="146"/>
    </row>
    <row r="940" spans="1:45" x14ac:dyDescent="0.25">
      <c r="A940" s="146"/>
      <c r="B940" s="146"/>
      <c r="C940" s="146"/>
      <c r="D940" s="146"/>
      <c r="E940" s="146"/>
      <c r="F940" s="146"/>
      <c r="G940" s="146"/>
      <c r="H940" s="146"/>
      <c r="I940" s="146"/>
      <c r="J940" s="146"/>
      <c r="K940" s="146"/>
      <c r="L940" s="146"/>
      <c r="M940" s="146"/>
      <c r="N940" s="146"/>
      <c r="O940" s="146"/>
      <c r="P940" s="288">
        <f t="shared" si="44"/>
        <v>0</v>
      </c>
      <c r="Q940" s="146"/>
      <c r="R940" s="146"/>
      <c r="S940" s="146"/>
      <c r="T940" s="146"/>
      <c r="U940" s="146"/>
      <c r="V940" s="146"/>
      <c r="W940" s="146"/>
      <c r="X940" s="146"/>
      <c r="Y940" s="273">
        <f t="shared" si="45"/>
        <v>0</v>
      </c>
      <c r="Z940" s="146"/>
      <c r="AA940" s="146"/>
      <c r="AB940" s="146"/>
      <c r="AC940" s="146"/>
      <c r="AD940" s="146"/>
      <c r="AE940" s="146"/>
      <c r="AF940" s="146"/>
      <c r="AG940" s="146"/>
      <c r="AH940" s="273">
        <f t="shared" si="46"/>
        <v>0</v>
      </c>
      <c r="AI940" s="146"/>
      <c r="AJ940" s="146"/>
      <c r="AK940" s="146"/>
      <c r="AL940" s="146"/>
      <c r="AM940" s="146"/>
      <c r="AN940" s="146"/>
      <c r="AO940" s="146"/>
      <c r="AP940" s="146"/>
      <c r="AQ940" s="146"/>
      <c r="AR940" s="146"/>
      <c r="AS940" s="146"/>
    </row>
    <row r="941" spans="1:45" x14ac:dyDescent="0.25">
      <c r="A941" s="146"/>
      <c r="B941" s="146"/>
      <c r="C941" s="146"/>
      <c r="D941" s="146"/>
      <c r="E941" s="146"/>
      <c r="F941" s="146"/>
      <c r="G941" s="146"/>
      <c r="H941" s="146"/>
      <c r="I941" s="146"/>
      <c r="J941" s="146"/>
      <c r="K941" s="146"/>
      <c r="L941" s="146"/>
      <c r="M941" s="146"/>
      <c r="N941" s="146"/>
      <c r="O941" s="146"/>
      <c r="P941" s="288">
        <f t="shared" si="44"/>
        <v>0</v>
      </c>
      <c r="Q941" s="146"/>
      <c r="R941" s="146"/>
      <c r="S941" s="146"/>
      <c r="T941" s="146"/>
      <c r="U941" s="146"/>
      <c r="V941" s="146"/>
      <c r="W941" s="146"/>
      <c r="X941" s="146"/>
      <c r="Y941" s="273">
        <f t="shared" si="45"/>
        <v>0</v>
      </c>
      <c r="Z941" s="146"/>
      <c r="AA941" s="146"/>
      <c r="AB941" s="146"/>
      <c r="AC941" s="146"/>
      <c r="AD941" s="146"/>
      <c r="AE941" s="146"/>
      <c r="AF941" s="146"/>
      <c r="AG941" s="146"/>
      <c r="AH941" s="273">
        <f t="shared" si="46"/>
        <v>0</v>
      </c>
      <c r="AI941" s="146"/>
      <c r="AJ941" s="146"/>
      <c r="AK941" s="146"/>
      <c r="AL941" s="146"/>
      <c r="AM941" s="146"/>
      <c r="AN941" s="146"/>
      <c r="AO941" s="146"/>
      <c r="AP941" s="146"/>
      <c r="AQ941" s="146"/>
      <c r="AR941" s="146"/>
      <c r="AS941" s="146"/>
    </row>
    <row r="942" spans="1:45" x14ac:dyDescent="0.25">
      <c r="A942" s="146"/>
      <c r="B942" s="146"/>
      <c r="C942" s="146"/>
      <c r="D942" s="146"/>
      <c r="E942" s="146"/>
      <c r="F942" s="146"/>
      <c r="G942" s="146"/>
      <c r="H942" s="146"/>
      <c r="I942" s="146"/>
      <c r="J942" s="146"/>
      <c r="K942" s="146"/>
      <c r="L942" s="146"/>
      <c r="M942" s="146"/>
      <c r="N942" s="146"/>
      <c r="O942" s="146"/>
      <c r="P942" s="288">
        <f t="shared" si="44"/>
        <v>0</v>
      </c>
      <c r="Q942" s="146"/>
      <c r="R942" s="146"/>
      <c r="S942" s="146"/>
      <c r="T942" s="146"/>
      <c r="U942" s="146"/>
      <c r="V942" s="146"/>
      <c r="W942" s="146"/>
      <c r="X942" s="146"/>
      <c r="Y942" s="273">
        <f t="shared" si="45"/>
        <v>0</v>
      </c>
      <c r="Z942" s="146"/>
      <c r="AA942" s="146"/>
      <c r="AB942" s="146"/>
      <c r="AC942" s="146"/>
      <c r="AD942" s="146"/>
      <c r="AE942" s="146"/>
      <c r="AF942" s="146"/>
      <c r="AG942" s="146"/>
      <c r="AH942" s="273">
        <f t="shared" si="46"/>
        <v>0</v>
      </c>
      <c r="AI942" s="146"/>
      <c r="AJ942" s="146"/>
      <c r="AK942" s="146"/>
      <c r="AL942" s="146"/>
      <c r="AM942" s="146"/>
      <c r="AN942" s="146"/>
      <c r="AO942" s="146"/>
      <c r="AP942" s="146"/>
      <c r="AQ942" s="146"/>
      <c r="AR942" s="146"/>
      <c r="AS942" s="146"/>
    </row>
    <row r="943" spans="1:45" x14ac:dyDescent="0.25">
      <c r="A943" s="146"/>
      <c r="B943" s="146"/>
      <c r="C943" s="146"/>
      <c r="D943" s="146"/>
      <c r="E943" s="146"/>
      <c r="F943" s="146"/>
      <c r="G943" s="146"/>
      <c r="H943" s="146"/>
      <c r="I943" s="146"/>
      <c r="J943" s="146"/>
      <c r="K943" s="146"/>
      <c r="L943" s="146"/>
      <c r="M943" s="146"/>
      <c r="N943" s="146"/>
      <c r="O943" s="146"/>
      <c r="P943" s="288">
        <f t="shared" si="44"/>
        <v>0</v>
      </c>
      <c r="Q943" s="146"/>
      <c r="R943" s="146"/>
      <c r="S943" s="146"/>
      <c r="T943" s="146"/>
      <c r="U943" s="146"/>
      <c r="V943" s="146"/>
      <c r="W943" s="146"/>
      <c r="X943" s="146"/>
      <c r="Y943" s="273">
        <f t="shared" si="45"/>
        <v>0</v>
      </c>
      <c r="Z943" s="146"/>
      <c r="AA943" s="146"/>
      <c r="AB943" s="146"/>
      <c r="AC943" s="146"/>
      <c r="AD943" s="146"/>
      <c r="AE943" s="146"/>
      <c r="AF943" s="146"/>
      <c r="AG943" s="146"/>
      <c r="AH943" s="273">
        <f t="shared" si="46"/>
        <v>0</v>
      </c>
      <c r="AI943" s="146"/>
      <c r="AJ943" s="146"/>
      <c r="AK943" s="146"/>
      <c r="AL943" s="146"/>
      <c r="AM943" s="146"/>
      <c r="AN943" s="146"/>
      <c r="AO943" s="146"/>
      <c r="AP943" s="146"/>
      <c r="AQ943" s="146"/>
      <c r="AR943" s="146"/>
      <c r="AS943" s="146"/>
    </row>
    <row r="944" spans="1:45" x14ac:dyDescent="0.25">
      <c r="A944" s="146"/>
      <c r="B944" s="146"/>
      <c r="C944" s="146"/>
      <c r="D944" s="146"/>
      <c r="E944" s="146"/>
      <c r="F944" s="146"/>
      <c r="G944" s="146"/>
      <c r="H944" s="146"/>
      <c r="I944" s="146"/>
      <c r="J944" s="146"/>
      <c r="K944" s="146"/>
      <c r="L944" s="146"/>
      <c r="M944" s="146"/>
      <c r="N944" s="146"/>
      <c r="O944" s="146"/>
      <c r="P944" s="288">
        <f t="shared" si="44"/>
        <v>0</v>
      </c>
      <c r="Q944" s="146"/>
      <c r="R944" s="146"/>
      <c r="S944" s="146"/>
      <c r="T944" s="146"/>
      <c r="U944" s="146"/>
      <c r="V944" s="146"/>
      <c r="W944" s="146"/>
      <c r="X944" s="146"/>
      <c r="Y944" s="273">
        <f t="shared" si="45"/>
        <v>0</v>
      </c>
      <c r="Z944" s="146"/>
      <c r="AA944" s="146"/>
      <c r="AB944" s="146"/>
      <c r="AC944" s="146"/>
      <c r="AD944" s="146"/>
      <c r="AE944" s="146"/>
      <c r="AF944" s="146"/>
      <c r="AG944" s="146"/>
      <c r="AH944" s="273">
        <f t="shared" si="46"/>
        <v>0</v>
      </c>
      <c r="AI944" s="146"/>
      <c r="AJ944" s="146"/>
      <c r="AK944" s="146"/>
      <c r="AL944" s="146"/>
      <c r="AM944" s="146"/>
      <c r="AN944" s="146"/>
      <c r="AO944" s="146"/>
      <c r="AP944" s="146"/>
      <c r="AQ944" s="146"/>
      <c r="AR944" s="146"/>
      <c r="AS944" s="146"/>
    </row>
    <row r="945" spans="1:45" x14ac:dyDescent="0.25">
      <c r="A945" s="146"/>
      <c r="B945" s="146"/>
      <c r="C945" s="146"/>
      <c r="D945" s="146"/>
      <c r="E945" s="146"/>
      <c r="F945" s="146"/>
      <c r="G945" s="146"/>
      <c r="H945" s="146"/>
      <c r="I945" s="146"/>
      <c r="J945" s="146"/>
      <c r="K945" s="146"/>
      <c r="L945" s="146"/>
      <c r="M945" s="146"/>
      <c r="N945" s="146"/>
      <c r="O945" s="146"/>
      <c r="P945" s="288">
        <f t="shared" si="44"/>
        <v>0</v>
      </c>
      <c r="Q945" s="146"/>
      <c r="R945" s="146"/>
      <c r="S945" s="146"/>
      <c r="T945" s="146"/>
      <c r="U945" s="146"/>
      <c r="V945" s="146"/>
      <c r="W945" s="146"/>
      <c r="X945" s="146"/>
      <c r="Y945" s="273">
        <f t="shared" si="45"/>
        <v>0</v>
      </c>
      <c r="Z945" s="146"/>
      <c r="AA945" s="146"/>
      <c r="AB945" s="146"/>
      <c r="AC945" s="146"/>
      <c r="AD945" s="146"/>
      <c r="AE945" s="146"/>
      <c r="AF945" s="146"/>
      <c r="AG945" s="146"/>
      <c r="AH945" s="273">
        <f t="shared" si="46"/>
        <v>0</v>
      </c>
      <c r="AI945" s="146"/>
      <c r="AJ945" s="146"/>
      <c r="AK945" s="146"/>
      <c r="AL945" s="146"/>
      <c r="AM945" s="146"/>
      <c r="AN945" s="146"/>
      <c r="AO945" s="146"/>
      <c r="AP945" s="146"/>
      <c r="AQ945" s="146"/>
      <c r="AR945" s="146"/>
      <c r="AS945" s="146"/>
    </row>
    <row r="946" spans="1:45" x14ac:dyDescent="0.25">
      <c r="A946" s="146"/>
      <c r="B946" s="146"/>
      <c r="C946" s="146"/>
      <c r="D946" s="146"/>
      <c r="E946" s="146"/>
      <c r="F946" s="146"/>
      <c r="G946" s="146"/>
      <c r="H946" s="146"/>
      <c r="I946" s="146"/>
      <c r="J946" s="146"/>
      <c r="K946" s="146"/>
      <c r="L946" s="146"/>
      <c r="M946" s="146"/>
      <c r="N946" s="146"/>
      <c r="O946" s="146"/>
      <c r="P946" s="288">
        <f t="shared" si="44"/>
        <v>0</v>
      </c>
      <c r="Q946" s="146"/>
      <c r="R946" s="146"/>
      <c r="S946" s="146"/>
      <c r="T946" s="146"/>
      <c r="U946" s="146"/>
      <c r="V946" s="146"/>
      <c r="W946" s="146"/>
      <c r="X946" s="146"/>
      <c r="Y946" s="273">
        <f t="shared" si="45"/>
        <v>0</v>
      </c>
      <c r="Z946" s="146"/>
      <c r="AA946" s="146"/>
      <c r="AB946" s="146"/>
      <c r="AC946" s="146"/>
      <c r="AD946" s="146"/>
      <c r="AE946" s="146"/>
      <c r="AF946" s="146"/>
      <c r="AG946" s="146"/>
      <c r="AH946" s="273">
        <f t="shared" si="46"/>
        <v>0</v>
      </c>
      <c r="AI946" s="146"/>
      <c r="AJ946" s="146"/>
      <c r="AK946" s="146"/>
      <c r="AL946" s="146"/>
      <c r="AM946" s="146"/>
      <c r="AN946" s="146"/>
      <c r="AO946" s="146"/>
      <c r="AP946" s="146"/>
      <c r="AQ946" s="146"/>
      <c r="AR946" s="146"/>
      <c r="AS946" s="146"/>
    </row>
    <row r="947" spans="1:45" x14ac:dyDescent="0.25">
      <c r="A947" s="146"/>
      <c r="B947" s="146"/>
      <c r="C947" s="146"/>
      <c r="D947" s="146"/>
      <c r="E947" s="146"/>
      <c r="F947" s="146"/>
      <c r="G947" s="146"/>
      <c r="H947" s="146"/>
      <c r="I947" s="146"/>
      <c r="J947" s="146"/>
      <c r="K947" s="146"/>
      <c r="L947" s="146"/>
      <c r="M947" s="146"/>
      <c r="N947" s="146"/>
      <c r="O947" s="146"/>
      <c r="P947" s="288">
        <f t="shared" si="44"/>
        <v>0</v>
      </c>
      <c r="Q947" s="146"/>
      <c r="R947" s="146"/>
      <c r="S947" s="146"/>
      <c r="T947" s="146"/>
      <c r="U947" s="146"/>
      <c r="V947" s="146"/>
      <c r="W947" s="146"/>
      <c r="X947" s="146"/>
      <c r="Y947" s="273">
        <f t="shared" si="45"/>
        <v>0</v>
      </c>
      <c r="Z947" s="146"/>
      <c r="AA947" s="146"/>
      <c r="AB947" s="146"/>
      <c r="AC947" s="146"/>
      <c r="AD947" s="146"/>
      <c r="AE947" s="146"/>
      <c r="AF947" s="146"/>
      <c r="AG947" s="146"/>
      <c r="AH947" s="273">
        <f t="shared" si="46"/>
        <v>0</v>
      </c>
      <c r="AI947" s="146"/>
      <c r="AJ947" s="146"/>
      <c r="AK947" s="146"/>
      <c r="AL947" s="146"/>
      <c r="AM947" s="146"/>
      <c r="AN947" s="146"/>
      <c r="AO947" s="146"/>
      <c r="AP947" s="146"/>
      <c r="AQ947" s="146"/>
      <c r="AR947" s="146"/>
      <c r="AS947" s="146"/>
    </row>
    <row r="948" spans="1:45" x14ac:dyDescent="0.25">
      <c r="A948" s="146"/>
      <c r="B948" s="146"/>
      <c r="C948" s="146"/>
      <c r="D948" s="146"/>
      <c r="E948" s="146"/>
      <c r="F948" s="146"/>
      <c r="G948" s="146"/>
      <c r="H948" s="146"/>
      <c r="I948" s="146"/>
      <c r="J948" s="146"/>
      <c r="K948" s="146"/>
      <c r="L948" s="146"/>
      <c r="M948" s="146"/>
      <c r="N948" s="146"/>
      <c r="O948" s="146"/>
      <c r="P948" s="288">
        <f t="shared" si="44"/>
        <v>0</v>
      </c>
      <c r="Q948" s="146"/>
      <c r="R948" s="146"/>
      <c r="S948" s="146"/>
      <c r="T948" s="146"/>
      <c r="U948" s="146"/>
      <c r="V948" s="146"/>
      <c r="W948" s="146"/>
      <c r="X948" s="146"/>
      <c r="Y948" s="273">
        <f t="shared" si="45"/>
        <v>0</v>
      </c>
      <c r="Z948" s="146"/>
      <c r="AA948" s="146"/>
      <c r="AB948" s="146"/>
      <c r="AC948" s="146"/>
      <c r="AD948" s="146"/>
      <c r="AE948" s="146"/>
      <c r="AF948" s="146"/>
      <c r="AG948" s="146"/>
      <c r="AH948" s="273">
        <f t="shared" si="46"/>
        <v>0</v>
      </c>
      <c r="AI948" s="146"/>
      <c r="AJ948" s="146"/>
      <c r="AK948" s="146"/>
      <c r="AL948" s="146"/>
      <c r="AM948" s="146"/>
      <c r="AN948" s="146"/>
      <c r="AO948" s="146"/>
      <c r="AP948" s="146"/>
      <c r="AQ948" s="146"/>
      <c r="AR948" s="146"/>
      <c r="AS948" s="146"/>
    </row>
    <row r="949" spans="1:45" x14ac:dyDescent="0.25">
      <c r="A949" s="146"/>
      <c r="B949" s="146"/>
      <c r="C949" s="146"/>
      <c r="D949" s="146"/>
      <c r="E949" s="146"/>
      <c r="F949" s="146"/>
      <c r="G949" s="146"/>
      <c r="H949" s="146"/>
      <c r="I949" s="146"/>
      <c r="J949" s="146"/>
      <c r="K949" s="146"/>
      <c r="L949" s="146"/>
      <c r="M949" s="146"/>
      <c r="N949" s="146"/>
      <c r="O949" s="146"/>
      <c r="P949" s="288">
        <f t="shared" si="44"/>
        <v>0</v>
      </c>
      <c r="Q949" s="146"/>
      <c r="R949" s="146"/>
      <c r="S949" s="146"/>
      <c r="T949" s="146"/>
      <c r="U949" s="146"/>
      <c r="V949" s="146"/>
      <c r="W949" s="146"/>
      <c r="X949" s="146"/>
      <c r="Y949" s="273">
        <f t="shared" si="45"/>
        <v>0</v>
      </c>
      <c r="Z949" s="146"/>
      <c r="AA949" s="146"/>
      <c r="AB949" s="146"/>
      <c r="AC949" s="146"/>
      <c r="AD949" s="146"/>
      <c r="AE949" s="146"/>
      <c r="AF949" s="146"/>
      <c r="AG949" s="146"/>
      <c r="AH949" s="273">
        <f t="shared" si="46"/>
        <v>0</v>
      </c>
      <c r="AI949" s="146"/>
      <c r="AJ949" s="146"/>
      <c r="AK949" s="146"/>
      <c r="AL949" s="146"/>
      <c r="AM949" s="146"/>
      <c r="AN949" s="146"/>
      <c r="AO949" s="146"/>
      <c r="AP949" s="146"/>
      <c r="AQ949" s="146"/>
      <c r="AR949" s="146"/>
      <c r="AS949" s="146"/>
    </row>
    <row r="950" spans="1:45" x14ac:dyDescent="0.25">
      <c r="A950" s="146"/>
      <c r="B950" s="146"/>
      <c r="C950" s="146"/>
      <c r="D950" s="146"/>
      <c r="E950" s="146"/>
      <c r="F950" s="146"/>
      <c r="G950" s="146"/>
      <c r="H950" s="146"/>
      <c r="I950" s="146"/>
      <c r="J950" s="146"/>
      <c r="K950" s="146"/>
      <c r="L950" s="146"/>
      <c r="M950" s="146"/>
      <c r="N950" s="146"/>
      <c r="O950" s="146"/>
      <c r="P950" s="288">
        <f t="shared" si="44"/>
        <v>0</v>
      </c>
      <c r="Q950" s="146"/>
      <c r="R950" s="146"/>
      <c r="S950" s="146"/>
      <c r="T950" s="146"/>
      <c r="U950" s="146"/>
      <c r="V950" s="146"/>
      <c r="W950" s="146"/>
      <c r="X950" s="146"/>
      <c r="Y950" s="273">
        <f t="shared" si="45"/>
        <v>0</v>
      </c>
      <c r="Z950" s="146"/>
      <c r="AA950" s="146"/>
      <c r="AB950" s="146"/>
      <c r="AC950" s="146"/>
      <c r="AD950" s="146"/>
      <c r="AE950" s="146"/>
      <c r="AF950" s="146"/>
      <c r="AG950" s="146"/>
      <c r="AH950" s="273">
        <f t="shared" si="46"/>
        <v>0</v>
      </c>
      <c r="AI950" s="146"/>
      <c r="AJ950" s="146"/>
      <c r="AK950" s="146"/>
      <c r="AL950" s="146"/>
      <c r="AM950" s="146"/>
      <c r="AN950" s="146"/>
      <c r="AO950" s="146"/>
      <c r="AP950" s="146"/>
      <c r="AQ950" s="146"/>
      <c r="AR950" s="146"/>
      <c r="AS950" s="146"/>
    </row>
    <row r="951" spans="1:45" x14ac:dyDescent="0.25">
      <c r="A951" s="146"/>
      <c r="B951" s="146"/>
      <c r="C951" s="146"/>
      <c r="D951" s="146"/>
      <c r="E951" s="146"/>
      <c r="F951" s="146"/>
      <c r="G951" s="146"/>
      <c r="H951" s="146"/>
      <c r="I951" s="146"/>
      <c r="J951" s="146"/>
      <c r="K951" s="146"/>
      <c r="L951" s="146"/>
      <c r="M951" s="146"/>
      <c r="N951" s="146"/>
      <c r="O951" s="146"/>
      <c r="P951" s="288">
        <f t="shared" si="44"/>
        <v>0</v>
      </c>
      <c r="Q951" s="146"/>
      <c r="R951" s="146"/>
      <c r="S951" s="146"/>
      <c r="T951" s="146"/>
      <c r="U951" s="146"/>
      <c r="V951" s="146"/>
      <c r="W951" s="146"/>
      <c r="X951" s="146"/>
      <c r="Y951" s="273">
        <f t="shared" si="45"/>
        <v>0</v>
      </c>
      <c r="Z951" s="146"/>
      <c r="AA951" s="146"/>
      <c r="AB951" s="146"/>
      <c r="AC951" s="146"/>
      <c r="AD951" s="146"/>
      <c r="AE951" s="146"/>
      <c r="AF951" s="146"/>
      <c r="AG951" s="146"/>
      <c r="AH951" s="273">
        <f t="shared" si="46"/>
        <v>0</v>
      </c>
      <c r="AI951" s="146"/>
      <c r="AJ951" s="146"/>
      <c r="AK951" s="146"/>
      <c r="AL951" s="146"/>
      <c r="AM951" s="146"/>
      <c r="AN951" s="146"/>
      <c r="AO951" s="146"/>
      <c r="AP951" s="146"/>
      <c r="AQ951" s="146"/>
      <c r="AR951" s="146"/>
      <c r="AS951" s="146"/>
    </row>
    <row r="952" spans="1:45" x14ac:dyDescent="0.25">
      <c r="A952" s="146"/>
      <c r="B952" s="146"/>
      <c r="C952" s="146"/>
      <c r="D952" s="146"/>
      <c r="E952" s="146"/>
      <c r="F952" s="146"/>
      <c r="G952" s="146"/>
      <c r="H952" s="146"/>
      <c r="I952" s="146"/>
      <c r="J952" s="146"/>
      <c r="K952" s="146"/>
      <c r="L952" s="146"/>
      <c r="M952" s="146"/>
      <c r="N952" s="146"/>
      <c r="O952" s="146"/>
      <c r="P952" s="288">
        <f t="shared" si="44"/>
        <v>0</v>
      </c>
      <c r="Q952" s="146"/>
      <c r="R952" s="146"/>
      <c r="S952" s="146"/>
      <c r="T952" s="146"/>
      <c r="U952" s="146"/>
      <c r="V952" s="146"/>
      <c r="W952" s="146"/>
      <c r="X952" s="146"/>
      <c r="Y952" s="273">
        <f t="shared" si="45"/>
        <v>0</v>
      </c>
      <c r="Z952" s="146"/>
      <c r="AA952" s="146"/>
      <c r="AB952" s="146"/>
      <c r="AC952" s="146"/>
      <c r="AD952" s="146"/>
      <c r="AE952" s="146"/>
      <c r="AF952" s="146"/>
      <c r="AG952" s="146"/>
      <c r="AH952" s="273">
        <f t="shared" si="46"/>
        <v>0</v>
      </c>
      <c r="AI952" s="146"/>
      <c r="AJ952" s="146"/>
      <c r="AK952" s="146"/>
      <c r="AL952" s="146"/>
      <c r="AM952" s="146"/>
      <c r="AN952" s="146"/>
      <c r="AO952" s="146"/>
      <c r="AP952" s="146"/>
      <c r="AQ952" s="146"/>
      <c r="AR952" s="146"/>
      <c r="AS952" s="146"/>
    </row>
    <row r="953" spans="1:45" x14ac:dyDescent="0.25">
      <c r="A953" s="146"/>
      <c r="B953" s="146"/>
      <c r="C953" s="146"/>
      <c r="D953" s="146"/>
      <c r="E953" s="146"/>
      <c r="F953" s="146"/>
      <c r="G953" s="146"/>
      <c r="H953" s="146"/>
      <c r="I953" s="146"/>
      <c r="J953" s="146"/>
      <c r="K953" s="146"/>
      <c r="L953" s="146"/>
      <c r="M953" s="146"/>
      <c r="N953" s="146"/>
      <c r="O953" s="146"/>
      <c r="P953" s="288">
        <f t="shared" si="44"/>
        <v>0</v>
      </c>
      <c r="Q953" s="146"/>
      <c r="R953" s="146"/>
      <c r="S953" s="146"/>
      <c r="T953" s="146"/>
      <c r="U953" s="146"/>
      <c r="V953" s="146"/>
      <c r="W953" s="146"/>
      <c r="X953" s="146"/>
      <c r="Y953" s="273">
        <f t="shared" si="45"/>
        <v>0</v>
      </c>
      <c r="Z953" s="146"/>
      <c r="AA953" s="146"/>
      <c r="AB953" s="146"/>
      <c r="AC953" s="146"/>
      <c r="AD953" s="146"/>
      <c r="AE953" s="146"/>
      <c r="AF953" s="146"/>
      <c r="AG953" s="146"/>
      <c r="AH953" s="273">
        <f t="shared" si="46"/>
        <v>0</v>
      </c>
      <c r="AI953" s="146"/>
      <c r="AJ953" s="146"/>
      <c r="AK953" s="146"/>
      <c r="AL953" s="146"/>
      <c r="AM953" s="146"/>
      <c r="AN953" s="146"/>
      <c r="AO953" s="146"/>
      <c r="AP953" s="146"/>
      <c r="AQ953" s="146"/>
      <c r="AR953" s="146"/>
      <c r="AS953" s="146"/>
    </row>
    <row r="954" spans="1:45" x14ac:dyDescent="0.25">
      <c r="A954" s="146"/>
      <c r="B954" s="146"/>
      <c r="C954" s="146"/>
      <c r="D954" s="146"/>
      <c r="E954" s="146"/>
      <c r="F954" s="146"/>
      <c r="G954" s="146"/>
      <c r="H954" s="146"/>
      <c r="I954" s="146"/>
      <c r="J954" s="146"/>
      <c r="K954" s="146"/>
      <c r="L954" s="146"/>
      <c r="M954" s="146"/>
      <c r="N954" s="146"/>
      <c r="O954" s="146"/>
      <c r="P954" s="288">
        <f t="shared" si="44"/>
        <v>0</v>
      </c>
      <c r="Q954" s="146"/>
      <c r="R954" s="146"/>
      <c r="S954" s="146"/>
      <c r="T954" s="146"/>
      <c r="U954" s="146"/>
      <c r="V954" s="146"/>
      <c r="W954" s="146"/>
      <c r="X954" s="146"/>
      <c r="Y954" s="273">
        <f t="shared" si="45"/>
        <v>0</v>
      </c>
      <c r="Z954" s="146"/>
      <c r="AA954" s="146"/>
      <c r="AB954" s="146"/>
      <c r="AC954" s="146"/>
      <c r="AD954" s="146"/>
      <c r="AE954" s="146"/>
      <c r="AF954" s="146"/>
      <c r="AG954" s="146"/>
      <c r="AH954" s="273">
        <f t="shared" si="46"/>
        <v>0</v>
      </c>
      <c r="AI954" s="146"/>
      <c r="AJ954" s="146"/>
      <c r="AK954" s="146"/>
      <c r="AL954" s="146"/>
      <c r="AM954" s="146"/>
      <c r="AN954" s="146"/>
      <c r="AO954" s="146"/>
      <c r="AP954" s="146"/>
      <c r="AQ954" s="146"/>
      <c r="AR954" s="146"/>
      <c r="AS954" s="146"/>
    </row>
    <row r="955" spans="1:45" x14ac:dyDescent="0.25">
      <c r="A955" s="146"/>
      <c r="B955" s="146"/>
      <c r="C955" s="146"/>
      <c r="D955" s="146"/>
      <c r="E955" s="146"/>
      <c r="F955" s="146"/>
      <c r="G955" s="146"/>
      <c r="H955" s="146"/>
      <c r="I955" s="146"/>
      <c r="J955" s="146"/>
      <c r="K955" s="146"/>
      <c r="L955" s="146"/>
      <c r="M955" s="146"/>
      <c r="N955" s="146"/>
      <c r="O955" s="146"/>
      <c r="P955" s="288">
        <f t="shared" si="44"/>
        <v>0</v>
      </c>
      <c r="Q955" s="146"/>
      <c r="R955" s="146"/>
      <c r="S955" s="146"/>
      <c r="T955" s="146"/>
      <c r="U955" s="146"/>
      <c r="V955" s="146"/>
      <c r="W955" s="146"/>
      <c r="X955" s="146"/>
      <c r="Y955" s="273">
        <f t="shared" si="45"/>
        <v>0</v>
      </c>
      <c r="Z955" s="146"/>
      <c r="AA955" s="146"/>
      <c r="AB955" s="146"/>
      <c r="AC955" s="146"/>
      <c r="AD955" s="146"/>
      <c r="AE955" s="146"/>
      <c r="AF955" s="146"/>
      <c r="AG955" s="146"/>
      <c r="AH955" s="273">
        <f t="shared" si="46"/>
        <v>0</v>
      </c>
      <c r="AI955" s="146"/>
      <c r="AJ955" s="146"/>
      <c r="AK955" s="146"/>
      <c r="AL955" s="146"/>
      <c r="AM955" s="146"/>
      <c r="AN955" s="146"/>
      <c r="AO955" s="146"/>
      <c r="AP955" s="146"/>
      <c r="AQ955" s="146"/>
      <c r="AR955" s="146"/>
      <c r="AS955" s="146"/>
    </row>
    <row r="956" spans="1:45" x14ac:dyDescent="0.25">
      <c r="A956" s="146"/>
      <c r="B956" s="146"/>
      <c r="C956" s="146"/>
      <c r="D956" s="146"/>
      <c r="E956" s="146"/>
      <c r="F956" s="146"/>
      <c r="G956" s="146"/>
      <c r="H956" s="146"/>
      <c r="I956" s="146"/>
      <c r="J956" s="146"/>
      <c r="K956" s="146"/>
      <c r="L956" s="146"/>
      <c r="M956" s="146"/>
      <c r="N956" s="146"/>
      <c r="O956" s="146"/>
      <c r="P956" s="288">
        <f t="shared" si="44"/>
        <v>0</v>
      </c>
      <c r="Q956" s="146"/>
      <c r="R956" s="146"/>
      <c r="S956" s="146"/>
      <c r="T956" s="146"/>
      <c r="U956" s="146"/>
      <c r="V956" s="146"/>
      <c r="W956" s="146"/>
      <c r="X956" s="146"/>
      <c r="Y956" s="273">
        <f t="shared" si="45"/>
        <v>0</v>
      </c>
      <c r="Z956" s="146"/>
      <c r="AA956" s="146"/>
      <c r="AB956" s="146"/>
      <c r="AC956" s="146"/>
      <c r="AD956" s="146"/>
      <c r="AE956" s="146"/>
      <c r="AF956" s="146"/>
      <c r="AG956" s="146"/>
      <c r="AH956" s="273">
        <f t="shared" si="46"/>
        <v>0</v>
      </c>
      <c r="AI956" s="146"/>
      <c r="AJ956" s="146"/>
      <c r="AK956" s="146"/>
      <c r="AL956" s="146"/>
      <c r="AM956" s="146"/>
      <c r="AN956" s="146"/>
      <c r="AO956" s="146"/>
      <c r="AP956" s="146"/>
      <c r="AQ956" s="146"/>
      <c r="AR956" s="146"/>
      <c r="AS956" s="146"/>
    </row>
    <row r="957" spans="1:45" x14ac:dyDescent="0.25">
      <c r="A957" s="146"/>
      <c r="B957" s="146"/>
      <c r="C957" s="146"/>
      <c r="D957" s="146"/>
      <c r="E957" s="146"/>
      <c r="F957" s="146"/>
      <c r="G957" s="146"/>
      <c r="H957" s="146"/>
      <c r="I957" s="146"/>
      <c r="J957" s="146"/>
      <c r="K957" s="146"/>
      <c r="L957" s="146"/>
      <c r="M957" s="146"/>
      <c r="N957" s="146"/>
      <c r="O957" s="146"/>
      <c r="P957" s="288">
        <f t="shared" si="44"/>
        <v>0</v>
      </c>
      <c r="Q957" s="146"/>
      <c r="R957" s="146"/>
      <c r="S957" s="146"/>
      <c r="T957" s="146"/>
      <c r="U957" s="146"/>
      <c r="V957" s="146"/>
      <c r="W957" s="146"/>
      <c r="X957" s="146"/>
      <c r="Y957" s="273">
        <f t="shared" si="45"/>
        <v>0</v>
      </c>
      <c r="Z957" s="146"/>
      <c r="AA957" s="146"/>
      <c r="AB957" s="146"/>
      <c r="AC957" s="146"/>
      <c r="AD957" s="146"/>
      <c r="AE957" s="146"/>
      <c r="AF957" s="146"/>
      <c r="AG957" s="146"/>
      <c r="AH957" s="273">
        <f t="shared" si="46"/>
        <v>0</v>
      </c>
      <c r="AI957" s="146"/>
      <c r="AJ957" s="146"/>
      <c r="AK957" s="146"/>
      <c r="AL957" s="146"/>
      <c r="AM957" s="146"/>
      <c r="AN957" s="146"/>
      <c r="AO957" s="146"/>
      <c r="AP957" s="146"/>
      <c r="AQ957" s="146"/>
      <c r="AR957" s="146"/>
      <c r="AS957" s="146"/>
    </row>
    <row r="958" spans="1:45" x14ac:dyDescent="0.25">
      <c r="A958" s="146"/>
      <c r="B958" s="146"/>
      <c r="C958" s="146"/>
      <c r="D958" s="146"/>
      <c r="E958" s="146"/>
      <c r="F958" s="146"/>
      <c r="G958" s="146"/>
      <c r="H958" s="146"/>
      <c r="I958" s="146"/>
      <c r="J958" s="146"/>
      <c r="K958" s="146"/>
      <c r="L958" s="146"/>
      <c r="M958" s="146"/>
      <c r="N958" s="146"/>
      <c r="O958" s="146"/>
      <c r="P958" s="288">
        <f t="shared" si="44"/>
        <v>0</v>
      </c>
      <c r="Q958" s="146"/>
      <c r="R958" s="146"/>
      <c r="S958" s="146"/>
      <c r="T958" s="146"/>
      <c r="U958" s="146"/>
      <c r="V958" s="146"/>
      <c r="W958" s="146"/>
      <c r="X958" s="146"/>
      <c r="Y958" s="273">
        <f t="shared" si="45"/>
        <v>0</v>
      </c>
      <c r="Z958" s="146"/>
      <c r="AA958" s="146"/>
      <c r="AB958" s="146"/>
      <c r="AC958" s="146"/>
      <c r="AD958" s="146"/>
      <c r="AE958" s="146"/>
      <c r="AF958" s="146"/>
      <c r="AG958" s="146"/>
      <c r="AH958" s="273">
        <f t="shared" si="46"/>
        <v>0</v>
      </c>
      <c r="AI958" s="146"/>
      <c r="AJ958" s="146"/>
      <c r="AK958" s="146"/>
      <c r="AL958" s="146"/>
      <c r="AM958" s="146"/>
      <c r="AN958" s="146"/>
      <c r="AO958" s="146"/>
      <c r="AP958" s="146"/>
      <c r="AQ958" s="146"/>
      <c r="AR958" s="146"/>
      <c r="AS958" s="146"/>
    </row>
    <row r="959" spans="1:45" x14ac:dyDescent="0.25">
      <c r="A959" s="146"/>
      <c r="B959" s="146"/>
      <c r="C959" s="146"/>
      <c r="D959" s="146"/>
      <c r="E959" s="146"/>
      <c r="F959" s="146"/>
      <c r="G959" s="146"/>
      <c r="H959" s="146"/>
      <c r="I959" s="146"/>
      <c r="J959" s="146"/>
      <c r="K959" s="146"/>
      <c r="L959" s="146"/>
      <c r="M959" s="146"/>
      <c r="N959" s="146"/>
      <c r="O959" s="146"/>
      <c r="P959" s="288">
        <f t="shared" si="44"/>
        <v>0</v>
      </c>
      <c r="Q959" s="146"/>
      <c r="R959" s="146"/>
      <c r="S959" s="146"/>
      <c r="T959" s="146"/>
      <c r="U959" s="146"/>
      <c r="V959" s="146"/>
      <c r="W959" s="146"/>
      <c r="X959" s="146"/>
      <c r="Y959" s="273">
        <f t="shared" si="45"/>
        <v>0</v>
      </c>
      <c r="Z959" s="146"/>
      <c r="AA959" s="146"/>
      <c r="AB959" s="146"/>
      <c r="AC959" s="146"/>
      <c r="AD959" s="146"/>
      <c r="AE959" s="146"/>
      <c r="AF959" s="146"/>
      <c r="AG959" s="146"/>
      <c r="AH959" s="273">
        <f t="shared" si="46"/>
        <v>0</v>
      </c>
      <c r="AI959" s="146"/>
      <c r="AJ959" s="146"/>
      <c r="AK959" s="146"/>
      <c r="AL959" s="146"/>
      <c r="AM959" s="146"/>
      <c r="AN959" s="146"/>
      <c r="AO959" s="146"/>
      <c r="AP959" s="146"/>
      <c r="AQ959" s="146"/>
      <c r="AR959" s="146"/>
      <c r="AS959" s="146"/>
    </row>
    <row r="960" spans="1:45" x14ac:dyDescent="0.25">
      <c r="A960" s="146"/>
      <c r="B960" s="146"/>
      <c r="C960" s="146"/>
      <c r="D960" s="146"/>
      <c r="E960" s="146"/>
      <c r="F960" s="146"/>
      <c r="G960" s="146"/>
      <c r="H960" s="146"/>
      <c r="I960" s="146"/>
      <c r="J960" s="146"/>
      <c r="K960" s="146"/>
      <c r="L960" s="146"/>
      <c r="M960" s="146"/>
      <c r="N960" s="146"/>
      <c r="O960" s="146"/>
      <c r="P960" s="288">
        <f t="shared" si="44"/>
        <v>0</v>
      </c>
      <c r="Q960" s="146"/>
      <c r="R960" s="146"/>
      <c r="S960" s="146"/>
      <c r="T960" s="146"/>
      <c r="U960" s="146"/>
      <c r="V960" s="146"/>
      <c r="W960" s="146"/>
      <c r="X960" s="146"/>
      <c r="Y960" s="273">
        <f t="shared" si="45"/>
        <v>0</v>
      </c>
      <c r="Z960" s="146"/>
      <c r="AA960" s="146"/>
      <c r="AB960" s="146"/>
      <c r="AC960" s="146"/>
      <c r="AD960" s="146"/>
      <c r="AE960" s="146"/>
      <c r="AF960" s="146"/>
      <c r="AG960" s="146"/>
      <c r="AH960" s="273">
        <f t="shared" si="46"/>
        <v>0</v>
      </c>
      <c r="AI960" s="146"/>
      <c r="AJ960" s="146"/>
      <c r="AK960" s="146"/>
      <c r="AL960" s="146"/>
      <c r="AM960" s="146"/>
      <c r="AN960" s="146"/>
      <c r="AO960" s="146"/>
      <c r="AP960" s="146"/>
      <c r="AQ960" s="146"/>
      <c r="AR960" s="146"/>
      <c r="AS960" s="146"/>
    </row>
    <row r="961" spans="1:45" x14ac:dyDescent="0.25">
      <c r="A961" s="146"/>
      <c r="B961" s="146"/>
      <c r="C961" s="146"/>
      <c r="D961" s="146"/>
      <c r="E961" s="146"/>
      <c r="F961" s="146"/>
      <c r="G961" s="146"/>
      <c r="H961" s="146"/>
      <c r="I961" s="146"/>
      <c r="J961" s="146"/>
      <c r="K961" s="146"/>
      <c r="L961" s="146"/>
      <c r="M961" s="146"/>
      <c r="N961" s="146"/>
      <c r="O961" s="146"/>
      <c r="P961" s="288">
        <f t="shared" si="44"/>
        <v>0</v>
      </c>
      <c r="Q961" s="146"/>
      <c r="R961" s="146"/>
      <c r="S961" s="146"/>
      <c r="T961" s="146"/>
      <c r="U961" s="146"/>
      <c r="V961" s="146"/>
      <c r="W961" s="146"/>
      <c r="X961" s="146"/>
      <c r="Y961" s="273">
        <f t="shared" si="45"/>
        <v>0</v>
      </c>
      <c r="Z961" s="146"/>
      <c r="AA961" s="146"/>
      <c r="AB961" s="146"/>
      <c r="AC961" s="146"/>
      <c r="AD961" s="146"/>
      <c r="AE961" s="146"/>
      <c r="AF961" s="146"/>
      <c r="AG961" s="146"/>
      <c r="AH961" s="273">
        <f t="shared" si="46"/>
        <v>0</v>
      </c>
      <c r="AI961" s="146"/>
      <c r="AJ961" s="146"/>
      <c r="AK961" s="146"/>
      <c r="AL961" s="146"/>
      <c r="AM961" s="146"/>
      <c r="AN961" s="146"/>
      <c r="AO961" s="146"/>
      <c r="AP961" s="146"/>
      <c r="AQ961" s="146"/>
      <c r="AR961" s="146"/>
      <c r="AS961" s="146"/>
    </row>
    <row r="962" spans="1:45" x14ac:dyDescent="0.25">
      <c r="A962" s="146"/>
      <c r="B962" s="146"/>
      <c r="C962" s="146"/>
      <c r="D962" s="146"/>
      <c r="E962" s="146"/>
      <c r="F962" s="146"/>
      <c r="G962" s="146"/>
      <c r="H962" s="146"/>
      <c r="I962" s="146"/>
      <c r="J962" s="146"/>
      <c r="K962" s="146"/>
      <c r="L962" s="146"/>
      <c r="M962" s="146"/>
      <c r="N962" s="146"/>
      <c r="O962" s="146"/>
      <c r="P962" s="288">
        <f t="shared" si="44"/>
        <v>0</v>
      </c>
      <c r="Q962" s="146"/>
      <c r="R962" s="146"/>
      <c r="S962" s="146"/>
      <c r="T962" s="146"/>
      <c r="U962" s="146"/>
      <c r="V962" s="146"/>
      <c r="W962" s="146"/>
      <c r="X962" s="146"/>
      <c r="Y962" s="273">
        <f t="shared" si="45"/>
        <v>0</v>
      </c>
      <c r="Z962" s="146"/>
      <c r="AA962" s="146"/>
      <c r="AB962" s="146"/>
      <c r="AC962" s="146"/>
      <c r="AD962" s="146"/>
      <c r="AE962" s="146"/>
      <c r="AF962" s="146"/>
      <c r="AG962" s="146"/>
      <c r="AH962" s="273">
        <f t="shared" si="46"/>
        <v>0</v>
      </c>
      <c r="AI962" s="146"/>
      <c r="AJ962" s="146"/>
      <c r="AK962" s="146"/>
      <c r="AL962" s="146"/>
      <c r="AM962" s="146"/>
      <c r="AN962" s="146"/>
      <c r="AO962" s="146"/>
      <c r="AP962" s="146"/>
      <c r="AQ962" s="146"/>
      <c r="AR962" s="146"/>
      <c r="AS962" s="146"/>
    </row>
    <row r="963" spans="1:45" x14ac:dyDescent="0.25">
      <c r="A963" s="146"/>
      <c r="B963" s="146"/>
      <c r="C963" s="146"/>
      <c r="D963" s="146"/>
      <c r="E963" s="146"/>
      <c r="F963" s="146"/>
      <c r="G963" s="146"/>
      <c r="H963" s="146"/>
      <c r="I963" s="146"/>
      <c r="J963" s="146"/>
      <c r="K963" s="146"/>
      <c r="L963" s="146"/>
      <c r="M963" s="146"/>
      <c r="N963" s="146"/>
      <c r="O963" s="146"/>
      <c r="P963" s="288">
        <f t="shared" si="44"/>
        <v>0</v>
      </c>
      <c r="Q963" s="146"/>
      <c r="R963" s="146"/>
      <c r="S963" s="146"/>
      <c r="T963" s="146"/>
      <c r="U963" s="146"/>
      <c r="V963" s="146"/>
      <c r="W963" s="146"/>
      <c r="X963" s="146"/>
      <c r="Y963" s="273">
        <f t="shared" si="45"/>
        <v>0</v>
      </c>
      <c r="Z963" s="146"/>
      <c r="AA963" s="146"/>
      <c r="AB963" s="146"/>
      <c r="AC963" s="146"/>
      <c r="AD963" s="146"/>
      <c r="AE963" s="146"/>
      <c r="AF963" s="146"/>
      <c r="AG963" s="146"/>
      <c r="AH963" s="273">
        <f t="shared" si="46"/>
        <v>0</v>
      </c>
      <c r="AI963" s="146"/>
      <c r="AJ963" s="146"/>
      <c r="AK963" s="146"/>
      <c r="AL963" s="146"/>
      <c r="AM963" s="146"/>
      <c r="AN963" s="146"/>
      <c r="AO963" s="146"/>
      <c r="AP963" s="146"/>
      <c r="AQ963" s="146"/>
      <c r="AR963" s="146"/>
      <c r="AS963" s="146"/>
    </row>
    <row r="964" spans="1:45" x14ac:dyDescent="0.25">
      <c r="A964" s="146"/>
      <c r="B964" s="146"/>
      <c r="C964" s="146"/>
      <c r="D964" s="146"/>
      <c r="E964" s="146"/>
      <c r="F964" s="146"/>
      <c r="G964" s="146"/>
      <c r="H964" s="146"/>
      <c r="I964" s="146"/>
      <c r="J964" s="146"/>
      <c r="K964" s="146"/>
      <c r="L964" s="146"/>
      <c r="M964" s="146"/>
      <c r="N964" s="146"/>
      <c r="O964" s="146"/>
      <c r="P964" s="288">
        <f t="shared" si="44"/>
        <v>0</v>
      </c>
      <c r="Q964" s="146"/>
      <c r="R964" s="146"/>
      <c r="S964" s="146"/>
      <c r="T964" s="146"/>
      <c r="U964" s="146"/>
      <c r="V964" s="146"/>
      <c r="W964" s="146"/>
      <c r="X964" s="146"/>
      <c r="Y964" s="273">
        <f t="shared" si="45"/>
        <v>0</v>
      </c>
      <c r="Z964" s="146"/>
      <c r="AA964" s="146"/>
      <c r="AB964" s="146"/>
      <c r="AC964" s="146"/>
      <c r="AD964" s="146"/>
      <c r="AE964" s="146"/>
      <c r="AF964" s="146"/>
      <c r="AG964" s="146"/>
      <c r="AH964" s="273">
        <f t="shared" si="46"/>
        <v>0</v>
      </c>
      <c r="AI964" s="146"/>
      <c r="AJ964" s="146"/>
      <c r="AK964" s="146"/>
      <c r="AL964" s="146"/>
      <c r="AM964" s="146"/>
      <c r="AN964" s="146"/>
      <c r="AO964" s="146"/>
      <c r="AP964" s="146"/>
      <c r="AQ964" s="146"/>
      <c r="AR964" s="146"/>
      <c r="AS964" s="146"/>
    </row>
    <row r="965" spans="1:45" x14ac:dyDescent="0.25">
      <c r="A965" s="146"/>
      <c r="B965" s="146"/>
      <c r="C965" s="146"/>
      <c r="D965" s="146"/>
      <c r="E965" s="146"/>
      <c r="F965" s="146"/>
      <c r="G965" s="146"/>
      <c r="H965" s="146"/>
      <c r="I965" s="146"/>
      <c r="J965" s="146"/>
      <c r="K965" s="146"/>
      <c r="L965" s="146"/>
      <c r="M965" s="146"/>
      <c r="N965" s="146"/>
      <c r="O965" s="146"/>
      <c r="P965" s="288">
        <f t="shared" si="44"/>
        <v>0</v>
      </c>
      <c r="Q965" s="146"/>
      <c r="R965" s="146"/>
      <c r="S965" s="146"/>
      <c r="T965" s="146"/>
      <c r="U965" s="146"/>
      <c r="V965" s="146"/>
      <c r="W965" s="146"/>
      <c r="X965" s="146"/>
      <c r="Y965" s="273">
        <f t="shared" si="45"/>
        <v>0</v>
      </c>
      <c r="Z965" s="146"/>
      <c r="AA965" s="146"/>
      <c r="AB965" s="146"/>
      <c r="AC965" s="146"/>
      <c r="AD965" s="146"/>
      <c r="AE965" s="146"/>
      <c r="AF965" s="146"/>
      <c r="AG965" s="146"/>
      <c r="AH965" s="273">
        <f t="shared" si="46"/>
        <v>0</v>
      </c>
      <c r="AI965" s="146"/>
      <c r="AJ965" s="146"/>
      <c r="AK965" s="146"/>
      <c r="AL965" s="146"/>
      <c r="AM965" s="146"/>
      <c r="AN965" s="146"/>
      <c r="AO965" s="146"/>
      <c r="AP965" s="146"/>
      <c r="AQ965" s="146"/>
      <c r="AR965" s="146"/>
      <c r="AS965" s="146"/>
    </row>
    <row r="966" spans="1:45" x14ac:dyDescent="0.25">
      <c r="A966" s="146"/>
      <c r="B966" s="146"/>
      <c r="C966" s="146"/>
      <c r="D966" s="146"/>
      <c r="E966" s="146"/>
      <c r="F966" s="146"/>
      <c r="G966" s="146"/>
      <c r="H966" s="146"/>
      <c r="I966" s="146"/>
      <c r="J966" s="146"/>
      <c r="K966" s="146"/>
      <c r="L966" s="146"/>
      <c r="M966" s="146"/>
      <c r="N966" s="146"/>
      <c r="O966" s="146"/>
      <c r="P966" s="288">
        <f t="shared" si="44"/>
        <v>0</v>
      </c>
      <c r="Q966" s="146"/>
      <c r="R966" s="146"/>
      <c r="S966" s="146"/>
      <c r="T966" s="146"/>
      <c r="U966" s="146"/>
      <c r="V966" s="146"/>
      <c r="W966" s="146"/>
      <c r="X966" s="146"/>
      <c r="Y966" s="273">
        <f t="shared" si="45"/>
        <v>0</v>
      </c>
      <c r="Z966" s="146"/>
      <c r="AA966" s="146"/>
      <c r="AB966" s="146"/>
      <c r="AC966" s="146"/>
      <c r="AD966" s="146"/>
      <c r="AE966" s="146"/>
      <c r="AF966" s="146"/>
      <c r="AG966" s="146"/>
      <c r="AH966" s="273">
        <f t="shared" si="46"/>
        <v>0</v>
      </c>
      <c r="AI966" s="146"/>
      <c r="AJ966" s="146"/>
      <c r="AK966" s="146"/>
      <c r="AL966" s="146"/>
      <c r="AM966" s="146"/>
      <c r="AN966" s="146"/>
      <c r="AO966" s="146"/>
      <c r="AP966" s="146"/>
      <c r="AQ966" s="146"/>
      <c r="AR966" s="146"/>
      <c r="AS966" s="146"/>
    </row>
    <row r="967" spans="1:45" x14ac:dyDescent="0.25">
      <c r="A967" s="146"/>
      <c r="B967" s="146"/>
      <c r="C967" s="146"/>
      <c r="D967" s="146"/>
      <c r="E967" s="146"/>
      <c r="F967" s="146"/>
      <c r="G967" s="146"/>
      <c r="H967" s="146"/>
      <c r="I967" s="146"/>
      <c r="J967" s="146"/>
      <c r="K967" s="146"/>
      <c r="L967" s="146"/>
      <c r="M967" s="146"/>
      <c r="N967" s="146"/>
      <c r="O967" s="146"/>
      <c r="P967" s="288">
        <f t="shared" si="44"/>
        <v>0</v>
      </c>
      <c r="Q967" s="146"/>
      <c r="R967" s="146"/>
      <c r="S967" s="146"/>
      <c r="T967" s="146"/>
      <c r="U967" s="146"/>
      <c r="V967" s="146"/>
      <c r="W967" s="146"/>
      <c r="X967" s="146"/>
      <c r="Y967" s="273">
        <f t="shared" si="45"/>
        <v>0</v>
      </c>
      <c r="Z967" s="146"/>
      <c r="AA967" s="146"/>
      <c r="AB967" s="146"/>
      <c r="AC967" s="146"/>
      <c r="AD967" s="146"/>
      <c r="AE967" s="146"/>
      <c r="AF967" s="146"/>
      <c r="AG967" s="146"/>
      <c r="AH967" s="273">
        <f t="shared" si="46"/>
        <v>0</v>
      </c>
      <c r="AI967" s="146"/>
      <c r="AJ967" s="146"/>
      <c r="AK967" s="146"/>
      <c r="AL967" s="146"/>
      <c r="AM967" s="146"/>
      <c r="AN967" s="146"/>
      <c r="AO967" s="146"/>
      <c r="AP967" s="146"/>
      <c r="AQ967" s="146"/>
      <c r="AR967" s="146"/>
      <c r="AS967" s="146"/>
    </row>
    <row r="968" spans="1:45" x14ac:dyDescent="0.25">
      <c r="A968" s="146"/>
      <c r="B968" s="146"/>
      <c r="C968" s="146"/>
      <c r="D968" s="146"/>
      <c r="E968" s="146"/>
      <c r="F968" s="146"/>
      <c r="G968" s="146"/>
      <c r="H968" s="146"/>
      <c r="I968" s="146"/>
      <c r="J968" s="146"/>
      <c r="K968" s="146"/>
      <c r="L968" s="146"/>
      <c r="M968" s="146"/>
      <c r="N968" s="146"/>
      <c r="O968" s="146"/>
      <c r="P968" s="288">
        <f t="shared" si="44"/>
        <v>0</v>
      </c>
      <c r="Q968" s="146"/>
      <c r="R968" s="146"/>
      <c r="S968" s="146"/>
      <c r="T968" s="146"/>
      <c r="U968" s="146"/>
      <c r="V968" s="146"/>
      <c r="W968" s="146"/>
      <c r="X968" s="146"/>
      <c r="Y968" s="273">
        <f t="shared" si="45"/>
        <v>0</v>
      </c>
      <c r="Z968" s="146"/>
      <c r="AA968" s="146"/>
      <c r="AB968" s="146"/>
      <c r="AC968" s="146"/>
      <c r="AD968" s="146"/>
      <c r="AE968" s="146"/>
      <c r="AF968" s="146"/>
      <c r="AG968" s="146"/>
      <c r="AH968" s="273">
        <f t="shared" si="46"/>
        <v>0</v>
      </c>
      <c r="AI968" s="146"/>
      <c r="AJ968" s="146"/>
      <c r="AK968" s="146"/>
      <c r="AL968" s="146"/>
      <c r="AM968" s="146"/>
      <c r="AN968" s="146"/>
      <c r="AO968" s="146"/>
      <c r="AP968" s="146"/>
      <c r="AQ968" s="146"/>
      <c r="AR968" s="146"/>
      <c r="AS968" s="146"/>
    </row>
    <row r="969" spans="1:45" x14ac:dyDescent="0.25">
      <c r="A969" s="146"/>
      <c r="B969" s="146"/>
      <c r="C969" s="146"/>
      <c r="D969" s="146"/>
      <c r="E969" s="146"/>
      <c r="F969" s="146"/>
      <c r="G969" s="146"/>
      <c r="H969" s="146"/>
      <c r="I969" s="146"/>
      <c r="J969" s="146"/>
      <c r="K969" s="146"/>
      <c r="L969" s="146"/>
      <c r="M969" s="146"/>
      <c r="N969" s="146"/>
      <c r="O969" s="146"/>
      <c r="P969" s="288">
        <f t="shared" si="44"/>
        <v>0</v>
      </c>
      <c r="Q969" s="146"/>
      <c r="R969" s="146"/>
      <c r="S969" s="146"/>
      <c r="T969" s="146"/>
      <c r="U969" s="146"/>
      <c r="V969" s="146"/>
      <c r="W969" s="146"/>
      <c r="X969" s="146"/>
      <c r="Y969" s="273">
        <f t="shared" si="45"/>
        <v>0</v>
      </c>
      <c r="Z969" s="146"/>
      <c r="AA969" s="146"/>
      <c r="AB969" s="146"/>
      <c r="AC969" s="146"/>
      <c r="AD969" s="146"/>
      <c r="AE969" s="146"/>
      <c r="AF969" s="146"/>
      <c r="AG969" s="146"/>
      <c r="AH969" s="273">
        <f t="shared" si="46"/>
        <v>0</v>
      </c>
      <c r="AI969" s="146"/>
      <c r="AJ969" s="146"/>
      <c r="AK969" s="146"/>
      <c r="AL969" s="146"/>
      <c r="AM969" s="146"/>
      <c r="AN969" s="146"/>
      <c r="AO969" s="146"/>
      <c r="AP969" s="146"/>
      <c r="AQ969" s="146"/>
      <c r="AR969" s="146"/>
      <c r="AS969" s="146"/>
    </row>
    <row r="970" spans="1:45" x14ac:dyDescent="0.25">
      <c r="A970" s="146"/>
      <c r="B970" s="146"/>
      <c r="C970" s="146"/>
      <c r="D970" s="146"/>
      <c r="E970" s="146"/>
      <c r="F970" s="146"/>
      <c r="G970" s="146"/>
      <c r="H970" s="146"/>
      <c r="I970" s="146"/>
      <c r="J970" s="146"/>
      <c r="K970" s="146"/>
      <c r="L970" s="146"/>
      <c r="M970" s="146"/>
      <c r="N970" s="146"/>
      <c r="O970" s="146"/>
      <c r="P970" s="288">
        <f t="shared" si="44"/>
        <v>0</v>
      </c>
      <c r="Q970" s="146"/>
      <c r="R970" s="146"/>
      <c r="S970" s="146"/>
      <c r="T970" s="146"/>
      <c r="U970" s="146"/>
      <c r="V970" s="146"/>
      <c r="W970" s="146"/>
      <c r="X970" s="146"/>
      <c r="Y970" s="273">
        <f t="shared" si="45"/>
        <v>0</v>
      </c>
      <c r="Z970" s="146"/>
      <c r="AA970" s="146"/>
      <c r="AB970" s="146"/>
      <c r="AC970" s="146"/>
      <c r="AD970" s="146"/>
      <c r="AE970" s="146"/>
      <c r="AF970" s="146"/>
      <c r="AG970" s="146"/>
      <c r="AH970" s="273">
        <f t="shared" si="46"/>
        <v>0</v>
      </c>
      <c r="AI970" s="146"/>
      <c r="AJ970" s="146"/>
      <c r="AK970" s="146"/>
      <c r="AL970" s="146"/>
      <c r="AM970" s="146"/>
      <c r="AN970" s="146"/>
      <c r="AO970" s="146"/>
      <c r="AP970" s="146"/>
      <c r="AQ970" s="146"/>
      <c r="AR970" s="146"/>
      <c r="AS970" s="146"/>
    </row>
    <row r="971" spans="1:45" x14ac:dyDescent="0.25">
      <c r="A971" s="146"/>
      <c r="B971" s="146"/>
      <c r="C971" s="146"/>
      <c r="D971" s="146"/>
      <c r="E971" s="146"/>
      <c r="F971" s="146"/>
      <c r="G971" s="146"/>
      <c r="H971" s="146"/>
      <c r="I971" s="146"/>
      <c r="J971" s="146"/>
      <c r="K971" s="146"/>
      <c r="L971" s="146"/>
      <c r="M971" s="146"/>
      <c r="N971" s="146"/>
      <c r="O971" s="146"/>
      <c r="P971" s="288">
        <f t="shared" si="44"/>
        <v>0</v>
      </c>
      <c r="Q971" s="146"/>
      <c r="R971" s="146"/>
      <c r="S971" s="146"/>
      <c r="T971" s="146"/>
      <c r="U971" s="146"/>
      <c r="V971" s="146"/>
      <c r="W971" s="146"/>
      <c r="X971" s="146"/>
      <c r="Y971" s="273">
        <f t="shared" si="45"/>
        <v>0</v>
      </c>
      <c r="Z971" s="146"/>
      <c r="AA971" s="146"/>
      <c r="AB971" s="146"/>
      <c r="AC971" s="146"/>
      <c r="AD971" s="146"/>
      <c r="AE971" s="146"/>
      <c r="AF971" s="146"/>
      <c r="AG971" s="146"/>
      <c r="AH971" s="273">
        <f t="shared" si="46"/>
        <v>0</v>
      </c>
      <c r="AI971" s="146"/>
      <c r="AJ971" s="146"/>
      <c r="AK971" s="146"/>
      <c r="AL971" s="146"/>
      <c r="AM971" s="146"/>
      <c r="AN971" s="146"/>
      <c r="AO971" s="146"/>
      <c r="AP971" s="146"/>
      <c r="AQ971" s="146"/>
      <c r="AR971" s="146"/>
      <c r="AS971" s="146"/>
    </row>
    <row r="972" spans="1:45" x14ac:dyDescent="0.25">
      <c r="A972" s="146"/>
      <c r="B972" s="146"/>
      <c r="C972" s="146"/>
      <c r="D972" s="146"/>
      <c r="E972" s="146"/>
      <c r="F972" s="146"/>
      <c r="G972" s="146"/>
      <c r="H972" s="146"/>
      <c r="I972" s="146"/>
      <c r="J972" s="146"/>
      <c r="K972" s="146"/>
      <c r="L972" s="146"/>
      <c r="M972" s="146"/>
      <c r="N972" s="146"/>
      <c r="O972" s="146"/>
      <c r="P972" s="288">
        <f t="shared" si="44"/>
        <v>0</v>
      </c>
      <c r="Q972" s="146"/>
      <c r="R972" s="146"/>
      <c r="S972" s="146"/>
      <c r="T972" s="146"/>
      <c r="U972" s="146"/>
      <c r="V972" s="146"/>
      <c r="W972" s="146"/>
      <c r="X972" s="146"/>
      <c r="Y972" s="273">
        <f t="shared" si="45"/>
        <v>0</v>
      </c>
      <c r="Z972" s="146"/>
      <c r="AA972" s="146"/>
      <c r="AB972" s="146"/>
      <c r="AC972" s="146"/>
      <c r="AD972" s="146"/>
      <c r="AE972" s="146"/>
      <c r="AF972" s="146"/>
      <c r="AG972" s="146"/>
      <c r="AH972" s="273">
        <f t="shared" si="46"/>
        <v>0</v>
      </c>
      <c r="AI972" s="146"/>
      <c r="AJ972" s="146"/>
      <c r="AK972" s="146"/>
      <c r="AL972" s="146"/>
      <c r="AM972" s="146"/>
      <c r="AN972" s="146"/>
      <c r="AO972" s="146"/>
      <c r="AP972" s="146"/>
      <c r="AQ972" s="146"/>
      <c r="AR972" s="146"/>
      <c r="AS972" s="146"/>
    </row>
    <row r="973" spans="1:45" x14ac:dyDescent="0.25">
      <c r="A973" s="146"/>
      <c r="B973" s="146"/>
      <c r="C973" s="146"/>
      <c r="D973" s="146"/>
      <c r="E973" s="146"/>
      <c r="F973" s="146"/>
      <c r="G973" s="146"/>
      <c r="H973" s="146"/>
      <c r="I973" s="146"/>
      <c r="J973" s="146"/>
      <c r="K973" s="146"/>
      <c r="L973" s="146"/>
      <c r="M973" s="146"/>
      <c r="N973" s="146"/>
      <c r="O973" s="146"/>
      <c r="P973" s="288">
        <f t="shared" ref="P973:P1000" si="47">SUM(H973:N973)</f>
        <v>0</v>
      </c>
      <c r="Q973" s="146"/>
      <c r="R973" s="146"/>
      <c r="S973" s="146"/>
      <c r="T973" s="146"/>
      <c r="U973" s="146"/>
      <c r="V973" s="146"/>
      <c r="W973" s="146"/>
      <c r="X973" s="146"/>
      <c r="Y973" s="273">
        <f t="shared" ref="Y973:Y1000" si="48">SUM(Q973:W973)</f>
        <v>0</v>
      </c>
      <c r="Z973" s="146"/>
      <c r="AA973" s="146"/>
      <c r="AB973" s="146"/>
      <c r="AC973" s="146"/>
      <c r="AD973" s="146"/>
      <c r="AE973" s="146"/>
      <c r="AF973" s="146"/>
      <c r="AG973" s="146"/>
      <c r="AH973" s="273">
        <f t="shared" si="46"/>
        <v>0</v>
      </c>
      <c r="AI973" s="146"/>
      <c r="AJ973" s="146"/>
      <c r="AK973" s="146"/>
      <c r="AL973" s="146"/>
      <c r="AM973" s="146"/>
      <c r="AN973" s="146"/>
      <c r="AO973" s="146"/>
      <c r="AP973" s="146"/>
      <c r="AQ973" s="146"/>
      <c r="AR973" s="146"/>
      <c r="AS973" s="146"/>
    </row>
    <row r="974" spans="1:45" x14ac:dyDescent="0.25">
      <c r="A974" s="146"/>
      <c r="B974" s="146"/>
      <c r="C974" s="146"/>
      <c r="D974" s="146"/>
      <c r="E974" s="146"/>
      <c r="F974" s="146"/>
      <c r="G974" s="146"/>
      <c r="H974" s="146"/>
      <c r="I974" s="146"/>
      <c r="J974" s="146"/>
      <c r="K974" s="146"/>
      <c r="L974" s="146"/>
      <c r="M974" s="146"/>
      <c r="N974" s="146"/>
      <c r="O974" s="146"/>
      <c r="P974" s="288">
        <f t="shared" si="47"/>
        <v>0</v>
      </c>
      <c r="Q974" s="146"/>
      <c r="R974" s="146"/>
      <c r="S974" s="146"/>
      <c r="T974" s="146"/>
      <c r="U974" s="146"/>
      <c r="V974" s="146"/>
      <c r="W974" s="146"/>
      <c r="X974" s="146"/>
      <c r="Y974" s="273">
        <f t="shared" si="48"/>
        <v>0</v>
      </c>
      <c r="Z974" s="146"/>
      <c r="AA974" s="146"/>
      <c r="AB974" s="146"/>
      <c r="AC974" s="146"/>
      <c r="AD974" s="146"/>
      <c r="AE974" s="146"/>
      <c r="AF974" s="146"/>
      <c r="AG974" s="146"/>
      <c r="AH974" s="273">
        <f t="shared" si="46"/>
        <v>0</v>
      </c>
      <c r="AI974" s="146"/>
      <c r="AJ974" s="146"/>
      <c r="AK974" s="146"/>
      <c r="AL974" s="146"/>
      <c r="AM974" s="146"/>
      <c r="AN974" s="146"/>
      <c r="AO974" s="146"/>
      <c r="AP974" s="146"/>
      <c r="AQ974" s="146"/>
      <c r="AR974" s="146"/>
      <c r="AS974" s="146"/>
    </row>
    <row r="975" spans="1:45" x14ac:dyDescent="0.25">
      <c r="A975" s="146"/>
      <c r="B975" s="146"/>
      <c r="C975" s="146"/>
      <c r="D975" s="146"/>
      <c r="E975" s="146"/>
      <c r="F975" s="146"/>
      <c r="G975" s="146"/>
      <c r="H975" s="146"/>
      <c r="I975" s="146"/>
      <c r="J975" s="146"/>
      <c r="K975" s="146"/>
      <c r="L975" s="146"/>
      <c r="M975" s="146"/>
      <c r="N975" s="146"/>
      <c r="O975" s="146"/>
      <c r="P975" s="288">
        <f t="shared" si="47"/>
        <v>0</v>
      </c>
      <c r="Q975" s="146"/>
      <c r="R975" s="146"/>
      <c r="S975" s="146"/>
      <c r="T975" s="146"/>
      <c r="U975" s="146"/>
      <c r="V975" s="146"/>
      <c r="W975" s="146"/>
      <c r="X975" s="146"/>
      <c r="Y975" s="273">
        <f t="shared" si="48"/>
        <v>0</v>
      </c>
      <c r="Z975" s="146"/>
      <c r="AA975" s="146"/>
      <c r="AB975" s="146"/>
      <c r="AC975" s="146"/>
      <c r="AD975" s="146"/>
      <c r="AE975" s="146"/>
      <c r="AF975" s="146"/>
      <c r="AG975" s="146"/>
      <c r="AH975" s="273">
        <f t="shared" si="46"/>
        <v>0</v>
      </c>
      <c r="AI975" s="146"/>
      <c r="AJ975" s="146"/>
      <c r="AK975" s="146"/>
      <c r="AL975" s="146"/>
      <c r="AM975" s="146"/>
      <c r="AN975" s="146"/>
      <c r="AO975" s="146"/>
      <c r="AP975" s="146"/>
      <c r="AQ975" s="146"/>
      <c r="AR975" s="146"/>
      <c r="AS975" s="146"/>
    </row>
    <row r="976" spans="1:45" x14ac:dyDescent="0.25">
      <c r="A976" s="146"/>
      <c r="B976" s="146"/>
      <c r="C976" s="146"/>
      <c r="D976" s="146"/>
      <c r="E976" s="146"/>
      <c r="F976" s="146"/>
      <c r="G976" s="146"/>
      <c r="H976" s="146"/>
      <c r="I976" s="146"/>
      <c r="J976" s="146"/>
      <c r="K976" s="146"/>
      <c r="L976" s="146"/>
      <c r="M976" s="146"/>
      <c r="N976" s="146"/>
      <c r="O976" s="146"/>
      <c r="P976" s="288">
        <f t="shared" si="47"/>
        <v>0</v>
      </c>
      <c r="Q976" s="146"/>
      <c r="R976" s="146"/>
      <c r="S976" s="146"/>
      <c r="T976" s="146"/>
      <c r="U976" s="146"/>
      <c r="V976" s="146"/>
      <c r="W976" s="146"/>
      <c r="X976" s="146"/>
      <c r="Y976" s="273">
        <f t="shared" si="48"/>
        <v>0</v>
      </c>
      <c r="Z976" s="146"/>
      <c r="AA976" s="146"/>
      <c r="AB976" s="146"/>
      <c r="AC976" s="146"/>
      <c r="AD976" s="146"/>
      <c r="AE976" s="146"/>
      <c r="AF976" s="146"/>
      <c r="AG976" s="146"/>
      <c r="AH976" s="273">
        <f t="shared" si="46"/>
        <v>0</v>
      </c>
      <c r="AI976" s="146"/>
      <c r="AJ976" s="146"/>
      <c r="AK976" s="146"/>
      <c r="AL976" s="146"/>
      <c r="AM976" s="146"/>
      <c r="AN976" s="146"/>
      <c r="AO976" s="146"/>
      <c r="AP976" s="146"/>
      <c r="AQ976" s="146"/>
      <c r="AR976" s="146"/>
      <c r="AS976" s="146"/>
    </row>
    <row r="977" spans="1:45" x14ac:dyDescent="0.25">
      <c r="A977" s="146"/>
      <c r="B977" s="146"/>
      <c r="C977" s="146"/>
      <c r="D977" s="146"/>
      <c r="E977" s="146"/>
      <c r="F977" s="146"/>
      <c r="G977" s="146"/>
      <c r="H977" s="146"/>
      <c r="I977" s="146"/>
      <c r="J977" s="146"/>
      <c r="K977" s="146"/>
      <c r="L977" s="146"/>
      <c r="M977" s="146"/>
      <c r="N977" s="146"/>
      <c r="O977" s="146"/>
      <c r="P977" s="288">
        <f t="shared" si="47"/>
        <v>0</v>
      </c>
      <c r="Q977" s="146"/>
      <c r="R977" s="146"/>
      <c r="S977" s="146"/>
      <c r="T977" s="146"/>
      <c r="U977" s="146"/>
      <c r="V977" s="146"/>
      <c r="W977" s="146"/>
      <c r="X977" s="146"/>
      <c r="Y977" s="273">
        <f t="shared" si="48"/>
        <v>0</v>
      </c>
      <c r="Z977" s="146"/>
      <c r="AA977" s="146"/>
      <c r="AB977" s="146"/>
      <c r="AC977" s="146"/>
      <c r="AD977" s="146"/>
      <c r="AE977" s="146"/>
      <c r="AF977" s="146"/>
      <c r="AG977" s="146"/>
      <c r="AH977" s="273">
        <f t="shared" si="46"/>
        <v>0</v>
      </c>
      <c r="AI977" s="146"/>
      <c r="AJ977" s="146"/>
      <c r="AK977" s="146"/>
      <c r="AL977" s="146"/>
      <c r="AM977" s="146"/>
      <c r="AN977" s="146"/>
      <c r="AO977" s="146"/>
      <c r="AP977" s="146"/>
      <c r="AQ977" s="146"/>
      <c r="AR977" s="146"/>
      <c r="AS977" s="146"/>
    </row>
    <row r="978" spans="1:45" x14ac:dyDescent="0.25">
      <c r="A978" s="146"/>
      <c r="B978" s="146"/>
      <c r="C978" s="146"/>
      <c r="D978" s="146"/>
      <c r="E978" s="146"/>
      <c r="F978" s="146"/>
      <c r="G978" s="146"/>
      <c r="H978" s="146"/>
      <c r="I978" s="146"/>
      <c r="J978" s="146"/>
      <c r="K978" s="146"/>
      <c r="L978" s="146"/>
      <c r="M978" s="146"/>
      <c r="N978" s="146"/>
      <c r="O978" s="146"/>
      <c r="P978" s="288">
        <f t="shared" si="47"/>
        <v>0</v>
      </c>
      <c r="Q978" s="146"/>
      <c r="R978" s="146"/>
      <c r="S978" s="146"/>
      <c r="T978" s="146"/>
      <c r="U978" s="146"/>
      <c r="V978" s="146"/>
      <c r="W978" s="146"/>
      <c r="X978" s="146"/>
      <c r="Y978" s="273">
        <f t="shared" si="48"/>
        <v>0</v>
      </c>
      <c r="Z978" s="146"/>
      <c r="AA978" s="146"/>
      <c r="AB978" s="146"/>
      <c r="AC978" s="146"/>
      <c r="AD978" s="146"/>
      <c r="AE978" s="146"/>
      <c r="AF978" s="146"/>
      <c r="AG978" s="146"/>
      <c r="AH978" s="273">
        <f t="shared" si="46"/>
        <v>0</v>
      </c>
      <c r="AI978" s="146"/>
      <c r="AJ978" s="146"/>
      <c r="AK978" s="146"/>
      <c r="AL978" s="146"/>
      <c r="AM978" s="146"/>
      <c r="AN978" s="146"/>
      <c r="AO978" s="146"/>
      <c r="AP978" s="146"/>
      <c r="AQ978" s="146"/>
      <c r="AR978" s="146"/>
      <c r="AS978" s="146"/>
    </row>
    <row r="979" spans="1:45" x14ac:dyDescent="0.25">
      <c r="A979" s="146"/>
      <c r="B979" s="146"/>
      <c r="C979" s="146"/>
      <c r="D979" s="146"/>
      <c r="E979" s="146"/>
      <c r="F979" s="146"/>
      <c r="G979" s="146"/>
      <c r="H979" s="146"/>
      <c r="I979" s="146"/>
      <c r="J979" s="146"/>
      <c r="K979" s="146"/>
      <c r="L979" s="146"/>
      <c r="M979" s="146"/>
      <c r="N979" s="146"/>
      <c r="O979" s="146"/>
      <c r="P979" s="288">
        <f t="shared" si="47"/>
        <v>0</v>
      </c>
      <c r="Q979" s="146"/>
      <c r="R979" s="146"/>
      <c r="S979" s="146"/>
      <c r="T979" s="146"/>
      <c r="U979" s="146"/>
      <c r="V979" s="146"/>
      <c r="W979" s="146"/>
      <c r="X979" s="146"/>
      <c r="Y979" s="273">
        <f t="shared" si="48"/>
        <v>0</v>
      </c>
      <c r="Z979" s="146"/>
      <c r="AA979" s="146"/>
      <c r="AB979" s="146"/>
      <c r="AC979" s="146"/>
      <c r="AD979" s="146"/>
      <c r="AE979" s="146"/>
      <c r="AF979" s="146"/>
      <c r="AG979" s="146"/>
      <c r="AH979" s="273">
        <f t="shared" si="46"/>
        <v>0</v>
      </c>
      <c r="AI979" s="146"/>
      <c r="AJ979" s="146"/>
      <c r="AK979" s="146"/>
      <c r="AL979" s="146"/>
      <c r="AM979" s="146"/>
      <c r="AN979" s="146"/>
      <c r="AO979" s="146"/>
      <c r="AP979" s="146"/>
      <c r="AQ979" s="146"/>
      <c r="AR979" s="146"/>
      <c r="AS979" s="146"/>
    </row>
    <row r="980" spans="1:45" x14ac:dyDescent="0.25">
      <c r="A980" s="146"/>
      <c r="B980" s="146"/>
      <c r="C980" s="146"/>
      <c r="D980" s="146"/>
      <c r="E980" s="146"/>
      <c r="F980" s="146"/>
      <c r="G980" s="146"/>
      <c r="H980" s="146"/>
      <c r="I980" s="146"/>
      <c r="J980" s="146"/>
      <c r="K980" s="146"/>
      <c r="L980" s="146"/>
      <c r="M980" s="146"/>
      <c r="N980" s="146"/>
      <c r="O980" s="146"/>
      <c r="P980" s="288">
        <f t="shared" si="47"/>
        <v>0</v>
      </c>
      <c r="Q980" s="146"/>
      <c r="R980" s="146"/>
      <c r="S980" s="146"/>
      <c r="T980" s="146"/>
      <c r="U980" s="146"/>
      <c r="V980" s="146"/>
      <c r="W980" s="146"/>
      <c r="X980" s="146"/>
      <c r="Y980" s="273">
        <f t="shared" si="48"/>
        <v>0</v>
      </c>
      <c r="Z980" s="146"/>
      <c r="AA980" s="146"/>
      <c r="AB980" s="146"/>
      <c r="AC980" s="146"/>
      <c r="AD980" s="146"/>
      <c r="AE980" s="146"/>
      <c r="AF980" s="146"/>
      <c r="AG980" s="146"/>
      <c r="AH980" s="273">
        <f t="shared" si="46"/>
        <v>0</v>
      </c>
      <c r="AI980" s="146"/>
      <c r="AJ980" s="146"/>
      <c r="AK980" s="146"/>
      <c r="AL980" s="146"/>
      <c r="AM980" s="146"/>
      <c r="AN980" s="146"/>
      <c r="AO980" s="146"/>
      <c r="AP980" s="146"/>
      <c r="AQ980" s="146"/>
      <c r="AR980" s="146"/>
      <c r="AS980" s="146"/>
    </row>
    <row r="981" spans="1:45" x14ac:dyDescent="0.25">
      <c r="A981" s="146"/>
      <c r="B981" s="146"/>
      <c r="C981" s="146"/>
      <c r="D981" s="146"/>
      <c r="E981" s="146"/>
      <c r="F981" s="146"/>
      <c r="G981" s="146"/>
      <c r="H981" s="146"/>
      <c r="I981" s="146"/>
      <c r="J981" s="146"/>
      <c r="K981" s="146"/>
      <c r="L981" s="146"/>
      <c r="M981" s="146"/>
      <c r="N981" s="146"/>
      <c r="O981" s="146"/>
      <c r="P981" s="288">
        <f t="shared" si="47"/>
        <v>0</v>
      </c>
      <c r="Q981" s="146"/>
      <c r="R981" s="146"/>
      <c r="S981" s="146"/>
      <c r="T981" s="146"/>
      <c r="U981" s="146"/>
      <c r="V981" s="146"/>
      <c r="W981" s="146"/>
      <c r="X981" s="146"/>
      <c r="Y981" s="273">
        <f t="shared" si="48"/>
        <v>0</v>
      </c>
      <c r="Z981" s="146"/>
      <c r="AA981" s="146"/>
      <c r="AB981" s="146"/>
      <c r="AC981" s="146"/>
      <c r="AD981" s="146"/>
      <c r="AE981" s="146"/>
      <c r="AF981" s="146"/>
      <c r="AG981" s="146"/>
      <c r="AH981" s="273">
        <f t="shared" si="46"/>
        <v>0</v>
      </c>
      <c r="AI981" s="146"/>
      <c r="AJ981" s="146"/>
      <c r="AK981" s="146"/>
      <c r="AL981" s="146"/>
      <c r="AM981" s="146"/>
      <c r="AN981" s="146"/>
      <c r="AO981" s="146"/>
      <c r="AP981" s="146"/>
      <c r="AQ981" s="146"/>
      <c r="AR981" s="146"/>
      <c r="AS981" s="146"/>
    </row>
    <row r="982" spans="1:45" x14ac:dyDescent="0.25">
      <c r="A982" s="146"/>
      <c r="B982" s="146"/>
      <c r="C982" s="146"/>
      <c r="D982" s="146"/>
      <c r="E982" s="146"/>
      <c r="F982" s="146"/>
      <c r="G982" s="146"/>
      <c r="H982" s="146"/>
      <c r="I982" s="146"/>
      <c r="J982" s="146"/>
      <c r="K982" s="146"/>
      <c r="L982" s="146"/>
      <c r="M982" s="146"/>
      <c r="N982" s="146"/>
      <c r="O982" s="146"/>
      <c r="P982" s="288">
        <f t="shared" si="47"/>
        <v>0</v>
      </c>
      <c r="Q982" s="146"/>
      <c r="R982" s="146"/>
      <c r="S982" s="146"/>
      <c r="T982" s="146"/>
      <c r="U982" s="146"/>
      <c r="V982" s="146"/>
      <c r="W982" s="146"/>
      <c r="X982" s="146"/>
      <c r="Y982" s="273">
        <f t="shared" si="48"/>
        <v>0</v>
      </c>
      <c r="Z982" s="146"/>
      <c r="AA982" s="146"/>
      <c r="AB982" s="146"/>
      <c r="AC982" s="146"/>
      <c r="AD982" s="146"/>
      <c r="AE982" s="146"/>
      <c r="AF982" s="146"/>
      <c r="AG982" s="146"/>
      <c r="AH982" s="273">
        <f t="shared" si="46"/>
        <v>0</v>
      </c>
      <c r="AI982" s="146"/>
      <c r="AJ982" s="146"/>
      <c r="AK982" s="146"/>
      <c r="AL982" s="146"/>
      <c r="AM982" s="146"/>
      <c r="AN982" s="146"/>
      <c r="AO982" s="146"/>
      <c r="AP982" s="146"/>
      <c r="AQ982" s="146"/>
      <c r="AR982" s="146"/>
      <c r="AS982" s="146"/>
    </row>
    <row r="983" spans="1:45" x14ac:dyDescent="0.25">
      <c r="A983" s="146"/>
      <c r="B983" s="146"/>
      <c r="C983" s="146"/>
      <c r="D983" s="146"/>
      <c r="E983" s="146"/>
      <c r="F983" s="146"/>
      <c r="G983" s="146"/>
      <c r="H983" s="146"/>
      <c r="I983" s="146"/>
      <c r="J983" s="146"/>
      <c r="K983" s="146"/>
      <c r="L983" s="146"/>
      <c r="M983" s="146"/>
      <c r="N983" s="146"/>
      <c r="O983" s="146"/>
      <c r="P983" s="288">
        <f t="shared" si="47"/>
        <v>0</v>
      </c>
      <c r="Q983" s="146"/>
      <c r="R983" s="146"/>
      <c r="S983" s="146"/>
      <c r="T983" s="146"/>
      <c r="U983" s="146"/>
      <c r="V983" s="146"/>
      <c r="W983" s="146"/>
      <c r="X983" s="146"/>
      <c r="Y983" s="273">
        <f t="shared" si="48"/>
        <v>0</v>
      </c>
      <c r="Z983" s="146"/>
      <c r="AA983" s="146"/>
      <c r="AB983" s="146"/>
      <c r="AC983" s="146"/>
      <c r="AD983" s="146"/>
      <c r="AE983" s="146"/>
      <c r="AF983" s="146"/>
      <c r="AG983" s="146"/>
      <c r="AH983" s="273">
        <f t="shared" si="46"/>
        <v>0</v>
      </c>
      <c r="AI983" s="146"/>
      <c r="AJ983" s="146"/>
      <c r="AK983" s="146"/>
      <c r="AL983" s="146"/>
      <c r="AM983" s="146"/>
      <c r="AN983" s="146"/>
      <c r="AO983" s="146"/>
      <c r="AP983" s="146"/>
      <c r="AQ983" s="146"/>
      <c r="AR983" s="146"/>
      <c r="AS983" s="146"/>
    </row>
    <row r="984" spans="1:45" x14ac:dyDescent="0.25">
      <c r="A984" s="146"/>
      <c r="B984" s="146"/>
      <c r="C984" s="146"/>
      <c r="D984" s="146"/>
      <c r="E984" s="146"/>
      <c r="F984" s="146"/>
      <c r="G984" s="146"/>
      <c r="H984" s="146"/>
      <c r="I984" s="146"/>
      <c r="J984" s="146"/>
      <c r="K984" s="146"/>
      <c r="L984" s="146"/>
      <c r="M984" s="146"/>
      <c r="N984" s="146"/>
      <c r="O984" s="146"/>
      <c r="P984" s="288">
        <f t="shared" si="47"/>
        <v>0</v>
      </c>
      <c r="Q984" s="146"/>
      <c r="R984" s="146"/>
      <c r="S984" s="146"/>
      <c r="T984" s="146"/>
      <c r="U984" s="146"/>
      <c r="V984" s="146"/>
      <c r="W984" s="146"/>
      <c r="X984" s="146"/>
      <c r="Y984" s="273">
        <f t="shared" si="48"/>
        <v>0</v>
      </c>
      <c r="Z984" s="146"/>
      <c r="AA984" s="146"/>
      <c r="AB984" s="146"/>
      <c r="AC984" s="146"/>
      <c r="AD984" s="146"/>
      <c r="AE984" s="146"/>
      <c r="AF984" s="146"/>
      <c r="AG984" s="146"/>
      <c r="AH984" s="273">
        <f t="shared" si="46"/>
        <v>0</v>
      </c>
      <c r="AI984" s="146"/>
      <c r="AJ984" s="146"/>
      <c r="AK984" s="146"/>
      <c r="AL984" s="146"/>
      <c r="AM984" s="146"/>
      <c r="AN984" s="146"/>
      <c r="AO984" s="146"/>
      <c r="AP984" s="146"/>
      <c r="AQ984" s="146"/>
      <c r="AR984" s="146"/>
      <c r="AS984" s="146"/>
    </row>
    <row r="985" spans="1:45" x14ac:dyDescent="0.25">
      <c r="A985" s="146"/>
      <c r="B985" s="146"/>
      <c r="C985" s="146"/>
      <c r="D985" s="146"/>
      <c r="E985" s="146"/>
      <c r="F985" s="146"/>
      <c r="G985" s="146"/>
      <c r="H985" s="146"/>
      <c r="I985" s="146"/>
      <c r="J985" s="146"/>
      <c r="K985" s="146"/>
      <c r="L985" s="146"/>
      <c r="M985" s="146"/>
      <c r="N985" s="146"/>
      <c r="O985" s="146"/>
      <c r="P985" s="288">
        <f t="shared" si="47"/>
        <v>0</v>
      </c>
      <c r="Q985" s="146"/>
      <c r="R985" s="146"/>
      <c r="S985" s="146"/>
      <c r="T985" s="146"/>
      <c r="U985" s="146"/>
      <c r="V985" s="146"/>
      <c r="W985" s="146"/>
      <c r="X985" s="146"/>
      <c r="Y985" s="273">
        <f t="shared" si="48"/>
        <v>0</v>
      </c>
      <c r="Z985" s="146"/>
      <c r="AA985" s="146"/>
      <c r="AB985" s="146"/>
      <c r="AC985" s="146"/>
      <c r="AD985" s="146"/>
      <c r="AE985" s="146"/>
      <c r="AF985" s="146"/>
      <c r="AG985" s="146"/>
      <c r="AH985" s="273">
        <f t="shared" si="46"/>
        <v>0</v>
      </c>
      <c r="AI985" s="146"/>
      <c r="AJ985" s="146"/>
      <c r="AK985" s="146"/>
      <c r="AL985" s="146"/>
      <c r="AM985" s="146"/>
      <c r="AN985" s="146"/>
      <c r="AO985" s="146"/>
      <c r="AP985" s="146"/>
      <c r="AQ985" s="146"/>
      <c r="AR985" s="146"/>
      <c r="AS985" s="146"/>
    </row>
    <row r="986" spans="1:45" x14ac:dyDescent="0.25">
      <c r="A986" s="146"/>
      <c r="B986" s="146"/>
      <c r="C986" s="146"/>
      <c r="D986" s="146"/>
      <c r="E986" s="146"/>
      <c r="F986" s="146"/>
      <c r="G986" s="146"/>
      <c r="H986" s="146"/>
      <c r="I986" s="146"/>
      <c r="J986" s="146"/>
      <c r="K986" s="146"/>
      <c r="L986" s="146"/>
      <c r="M986" s="146"/>
      <c r="N986" s="146"/>
      <c r="O986" s="146"/>
      <c r="P986" s="288">
        <f t="shared" si="47"/>
        <v>0</v>
      </c>
      <c r="Q986" s="146"/>
      <c r="R986" s="146"/>
      <c r="S986" s="146"/>
      <c r="T986" s="146"/>
      <c r="U986" s="146"/>
      <c r="V986" s="146"/>
      <c r="W986" s="146"/>
      <c r="X986" s="146"/>
      <c r="Y986" s="273">
        <f t="shared" si="48"/>
        <v>0</v>
      </c>
      <c r="Z986" s="146"/>
      <c r="AA986" s="146"/>
      <c r="AB986" s="146"/>
      <c r="AC986" s="146"/>
      <c r="AD986" s="146"/>
      <c r="AE986" s="146"/>
      <c r="AF986" s="146"/>
      <c r="AG986" s="146"/>
      <c r="AH986" s="273">
        <f t="shared" si="46"/>
        <v>0</v>
      </c>
      <c r="AI986" s="146"/>
      <c r="AJ986" s="146"/>
      <c r="AK986" s="146"/>
      <c r="AL986" s="146"/>
      <c r="AM986" s="146"/>
      <c r="AN986" s="146"/>
      <c r="AO986" s="146"/>
      <c r="AP986" s="146"/>
      <c r="AQ986" s="146"/>
      <c r="AR986" s="146"/>
      <c r="AS986" s="146"/>
    </row>
    <row r="987" spans="1:45" x14ac:dyDescent="0.25">
      <c r="A987" s="146"/>
      <c r="B987" s="146"/>
      <c r="C987" s="146"/>
      <c r="D987" s="146"/>
      <c r="E987" s="146"/>
      <c r="F987" s="146"/>
      <c r="G987" s="146"/>
      <c r="H987" s="146"/>
      <c r="I987" s="146"/>
      <c r="J987" s="146"/>
      <c r="K987" s="146"/>
      <c r="L987" s="146"/>
      <c r="M987" s="146"/>
      <c r="N987" s="146"/>
      <c r="O987" s="146"/>
      <c r="P987" s="288">
        <f t="shared" si="47"/>
        <v>0</v>
      </c>
      <c r="Q987" s="146"/>
      <c r="R987" s="146"/>
      <c r="S987" s="146"/>
      <c r="T987" s="146"/>
      <c r="U987" s="146"/>
      <c r="V987" s="146"/>
      <c r="W987" s="146"/>
      <c r="X987" s="146"/>
      <c r="Y987" s="273">
        <f t="shared" si="48"/>
        <v>0</v>
      </c>
      <c r="Z987" s="146"/>
      <c r="AA987" s="146"/>
      <c r="AB987" s="146"/>
      <c r="AC987" s="146"/>
      <c r="AD987" s="146"/>
      <c r="AE987" s="146"/>
      <c r="AF987" s="146"/>
      <c r="AG987" s="146"/>
      <c r="AH987" s="273">
        <f t="shared" si="46"/>
        <v>0</v>
      </c>
      <c r="AI987" s="146"/>
      <c r="AJ987" s="146"/>
      <c r="AK987" s="146"/>
      <c r="AL987" s="146"/>
      <c r="AM987" s="146"/>
      <c r="AN987" s="146"/>
      <c r="AO987" s="146"/>
      <c r="AP987" s="146"/>
      <c r="AQ987" s="146"/>
      <c r="AR987" s="146"/>
      <c r="AS987" s="146"/>
    </row>
    <row r="988" spans="1:45" x14ac:dyDescent="0.25">
      <c r="A988" s="146"/>
      <c r="B988" s="146"/>
      <c r="C988" s="146"/>
      <c r="D988" s="146"/>
      <c r="E988" s="146"/>
      <c r="F988" s="146"/>
      <c r="G988" s="146"/>
      <c r="H988" s="146"/>
      <c r="I988" s="146"/>
      <c r="J988" s="146"/>
      <c r="K988" s="146"/>
      <c r="L988" s="146"/>
      <c r="M988" s="146"/>
      <c r="N988" s="146"/>
      <c r="O988" s="146"/>
      <c r="P988" s="288">
        <f t="shared" si="47"/>
        <v>0</v>
      </c>
      <c r="Q988" s="146"/>
      <c r="R988" s="146"/>
      <c r="S988" s="146"/>
      <c r="T988" s="146"/>
      <c r="U988" s="146"/>
      <c r="V988" s="146"/>
      <c r="W988" s="146"/>
      <c r="X988" s="146"/>
      <c r="Y988" s="273">
        <f t="shared" si="48"/>
        <v>0</v>
      </c>
      <c r="Z988" s="146"/>
      <c r="AA988" s="146"/>
      <c r="AB988" s="146"/>
      <c r="AC988" s="146"/>
      <c r="AD988" s="146"/>
      <c r="AE988" s="146"/>
      <c r="AF988" s="146"/>
      <c r="AG988" s="146"/>
      <c r="AH988" s="273">
        <f t="shared" si="46"/>
        <v>0</v>
      </c>
      <c r="AI988" s="146"/>
      <c r="AJ988" s="146"/>
      <c r="AK988" s="146"/>
      <c r="AL988" s="146"/>
      <c r="AM988" s="146"/>
      <c r="AN988" s="146"/>
      <c r="AO988" s="146"/>
      <c r="AP988" s="146"/>
      <c r="AQ988" s="146"/>
      <c r="AR988" s="146"/>
      <c r="AS988" s="146"/>
    </row>
    <row r="989" spans="1:45" x14ac:dyDescent="0.25">
      <c r="A989" s="146"/>
      <c r="B989" s="146"/>
      <c r="C989" s="146"/>
      <c r="D989" s="146"/>
      <c r="E989" s="146"/>
      <c r="F989" s="146"/>
      <c r="G989" s="146"/>
      <c r="H989" s="146"/>
      <c r="I989" s="146"/>
      <c r="J989" s="146"/>
      <c r="K989" s="146"/>
      <c r="L989" s="146"/>
      <c r="M989" s="146"/>
      <c r="N989" s="146"/>
      <c r="O989" s="146"/>
      <c r="P989" s="288">
        <f t="shared" si="47"/>
        <v>0</v>
      </c>
      <c r="Q989" s="146"/>
      <c r="R989" s="146"/>
      <c r="S989" s="146"/>
      <c r="T989" s="146"/>
      <c r="U989" s="146"/>
      <c r="V989" s="146"/>
      <c r="W989" s="146"/>
      <c r="X989" s="146"/>
      <c r="Y989" s="273">
        <f t="shared" si="48"/>
        <v>0</v>
      </c>
      <c r="Z989" s="146"/>
      <c r="AA989" s="146"/>
      <c r="AB989" s="146"/>
      <c r="AC989" s="146"/>
      <c r="AD989" s="146"/>
      <c r="AE989" s="146"/>
      <c r="AF989" s="146"/>
      <c r="AG989" s="146"/>
      <c r="AH989" s="273">
        <f t="shared" si="46"/>
        <v>0</v>
      </c>
      <c r="AI989" s="146"/>
      <c r="AJ989" s="146"/>
      <c r="AK989" s="146"/>
      <c r="AL989" s="146"/>
      <c r="AM989" s="146"/>
      <c r="AN989" s="146"/>
      <c r="AO989" s="146"/>
      <c r="AP989" s="146"/>
      <c r="AQ989" s="146"/>
      <c r="AR989" s="146"/>
      <c r="AS989" s="146"/>
    </row>
    <row r="990" spans="1:45" x14ac:dyDescent="0.25">
      <c r="A990" s="146"/>
      <c r="B990" s="146"/>
      <c r="C990" s="146"/>
      <c r="D990" s="146"/>
      <c r="E990" s="146"/>
      <c r="F990" s="146"/>
      <c r="G990" s="146"/>
      <c r="H990" s="146"/>
      <c r="I990" s="146"/>
      <c r="J990" s="146"/>
      <c r="K990" s="146"/>
      <c r="L990" s="146"/>
      <c r="M990" s="146"/>
      <c r="N990" s="146"/>
      <c r="O990" s="146"/>
      <c r="P990" s="288">
        <f t="shared" si="47"/>
        <v>0</v>
      </c>
      <c r="Q990" s="146"/>
      <c r="R990" s="146"/>
      <c r="S990" s="146"/>
      <c r="T990" s="146"/>
      <c r="U990" s="146"/>
      <c r="V990" s="146"/>
      <c r="W990" s="146"/>
      <c r="X990" s="146"/>
      <c r="Y990" s="273">
        <f t="shared" si="48"/>
        <v>0</v>
      </c>
      <c r="Z990" s="146"/>
      <c r="AA990" s="146"/>
      <c r="AB990" s="146"/>
      <c r="AC990" s="146"/>
      <c r="AD990" s="146"/>
      <c r="AE990" s="146"/>
      <c r="AF990" s="146"/>
      <c r="AG990" s="146"/>
      <c r="AH990" s="273">
        <f t="shared" si="46"/>
        <v>0</v>
      </c>
      <c r="AI990" s="146"/>
      <c r="AJ990" s="146"/>
      <c r="AK990" s="146"/>
      <c r="AL990" s="146"/>
      <c r="AM990" s="146"/>
      <c r="AN990" s="146"/>
      <c r="AO990" s="146"/>
      <c r="AP990" s="146"/>
      <c r="AQ990" s="146"/>
      <c r="AR990" s="146"/>
      <c r="AS990" s="146"/>
    </row>
    <row r="991" spans="1:45" x14ac:dyDescent="0.25">
      <c r="A991" s="146"/>
      <c r="B991" s="146"/>
      <c r="C991" s="146"/>
      <c r="D991" s="146"/>
      <c r="E991" s="146"/>
      <c r="F991" s="146"/>
      <c r="G991" s="146"/>
      <c r="H991" s="146"/>
      <c r="I991" s="146"/>
      <c r="J991" s="146"/>
      <c r="K991" s="146"/>
      <c r="L991" s="146"/>
      <c r="M991" s="146"/>
      <c r="N991" s="146"/>
      <c r="O991" s="146"/>
      <c r="P991" s="288">
        <f t="shared" si="47"/>
        <v>0</v>
      </c>
      <c r="Q991" s="146"/>
      <c r="R991" s="146"/>
      <c r="S991" s="146"/>
      <c r="T991" s="146"/>
      <c r="U991" s="146"/>
      <c r="V991" s="146"/>
      <c r="W991" s="146"/>
      <c r="X991" s="146"/>
      <c r="Y991" s="273">
        <f t="shared" si="48"/>
        <v>0</v>
      </c>
      <c r="Z991" s="146"/>
      <c r="AA991" s="146"/>
      <c r="AB991" s="146"/>
      <c r="AC991" s="146"/>
      <c r="AD991" s="146"/>
      <c r="AE991" s="146"/>
      <c r="AF991" s="146"/>
      <c r="AG991" s="146"/>
      <c r="AH991" s="273">
        <f t="shared" si="46"/>
        <v>0</v>
      </c>
      <c r="AI991" s="146"/>
      <c r="AJ991" s="146"/>
      <c r="AK991" s="146"/>
      <c r="AL991" s="146"/>
      <c r="AM991" s="146"/>
      <c r="AN991" s="146"/>
      <c r="AO991" s="146"/>
      <c r="AP991" s="146"/>
      <c r="AQ991" s="146"/>
      <c r="AR991" s="146"/>
      <c r="AS991" s="146"/>
    </row>
    <row r="992" spans="1:45" x14ac:dyDescent="0.25">
      <c r="A992" s="146"/>
      <c r="B992" s="146"/>
      <c r="C992" s="146"/>
      <c r="D992" s="146"/>
      <c r="E992" s="146"/>
      <c r="F992" s="146"/>
      <c r="G992" s="146"/>
      <c r="H992" s="146"/>
      <c r="I992" s="146"/>
      <c r="J992" s="146"/>
      <c r="K992" s="146"/>
      <c r="L992" s="146"/>
      <c r="M992" s="146"/>
      <c r="N992" s="146"/>
      <c r="O992" s="146"/>
      <c r="P992" s="288">
        <f t="shared" si="47"/>
        <v>0</v>
      </c>
      <c r="Q992" s="146"/>
      <c r="R992" s="146"/>
      <c r="S992" s="146"/>
      <c r="T992" s="146"/>
      <c r="U992" s="146"/>
      <c r="V992" s="146"/>
      <c r="W992" s="146"/>
      <c r="X992" s="146"/>
      <c r="Y992" s="273">
        <f t="shared" si="48"/>
        <v>0</v>
      </c>
      <c r="Z992" s="146"/>
      <c r="AA992" s="146"/>
      <c r="AB992" s="146"/>
      <c r="AC992" s="146"/>
      <c r="AD992" s="146"/>
      <c r="AE992" s="146"/>
      <c r="AF992" s="146"/>
      <c r="AG992" s="146"/>
      <c r="AH992" s="273">
        <f t="shared" si="46"/>
        <v>0</v>
      </c>
      <c r="AI992" s="146"/>
      <c r="AJ992" s="146"/>
      <c r="AK992" s="146"/>
      <c r="AL992" s="146"/>
      <c r="AM992" s="146"/>
      <c r="AN992" s="146"/>
      <c r="AO992" s="146"/>
      <c r="AP992" s="146"/>
      <c r="AQ992" s="146"/>
      <c r="AR992" s="146"/>
      <c r="AS992" s="146"/>
    </row>
    <row r="993" spans="1:45" x14ac:dyDescent="0.25">
      <c r="A993" s="146"/>
      <c r="B993" s="146"/>
      <c r="C993" s="146"/>
      <c r="D993" s="146"/>
      <c r="E993" s="146"/>
      <c r="F993" s="146"/>
      <c r="G993" s="146"/>
      <c r="H993" s="146"/>
      <c r="I993" s="146"/>
      <c r="J993" s="146"/>
      <c r="K993" s="146"/>
      <c r="L993" s="146"/>
      <c r="M993" s="146"/>
      <c r="N993" s="146"/>
      <c r="O993" s="146"/>
      <c r="P993" s="288">
        <f t="shared" si="47"/>
        <v>0</v>
      </c>
      <c r="Q993" s="146"/>
      <c r="R993" s="146"/>
      <c r="S993" s="146"/>
      <c r="T993" s="146"/>
      <c r="U993" s="146"/>
      <c r="V993" s="146"/>
      <c r="W993" s="146"/>
      <c r="X993" s="146"/>
      <c r="Y993" s="273">
        <f t="shared" si="48"/>
        <v>0</v>
      </c>
      <c r="Z993" s="146"/>
      <c r="AA993" s="146"/>
      <c r="AB993" s="146"/>
      <c r="AC993" s="146"/>
      <c r="AD993" s="146"/>
      <c r="AE993" s="146"/>
      <c r="AF993" s="146"/>
      <c r="AG993" s="146"/>
      <c r="AH993" s="273">
        <f t="shared" ref="AH993:AH1000" si="49">SUM(Z993:AF993)</f>
        <v>0</v>
      </c>
      <c r="AI993" s="146"/>
      <c r="AJ993" s="146"/>
      <c r="AK993" s="146"/>
      <c r="AL993" s="146"/>
      <c r="AM993" s="146"/>
      <c r="AN993" s="146"/>
      <c r="AO993" s="146"/>
      <c r="AP993" s="146"/>
      <c r="AQ993" s="146"/>
      <c r="AR993" s="146"/>
      <c r="AS993" s="146"/>
    </row>
    <row r="994" spans="1:45" x14ac:dyDescent="0.25">
      <c r="A994" s="146"/>
      <c r="B994" s="146"/>
      <c r="C994" s="146"/>
      <c r="D994" s="146"/>
      <c r="E994" s="146"/>
      <c r="F994" s="146"/>
      <c r="G994" s="146"/>
      <c r="H994" s="146"/>
      <c r="I994" s="146"/>
      <c r="J994" s="146"/>
      <c r="K994" s="146"/>
      <c r="L994" s="146"/>
      <c r="M994" s="146"/>
      <c r="N994" s="146"/>
      <c r="O994" s="146"/>
      <c r="P994" s="288">
        <f t="shared" si="47"/>
        <v>0</v>
      </c>
      <c r="Q994" s="146"/>
      <c r="R994" s="146"/>
      <c r="S994" s="146"/>
      <c r="T994" s="146"/>
      <c r="U994" s="146"/>
      <c r="V994" s="146"/>
      <c r="W994" s="146"/>
      <c r="X994" s="146"/>
      <c r="Y994" s="273">
        <f t="shared" si="48"/>
        <v>0</v>
      </c>
      <c r="Z994" s="146"/>
      <c r="AA994" s="146"/>
      <c r="AB994" s="146"/>
      <c r="AC994" s="146"/>
      <c r="AD994" s="146"/>
      <c r="AE994" s="146"/>
      <c r="AF994" s="146"/>
      <c r="AG994" s="146"/>
      <c r="AH994" s="273">
        <f t="shared" si="49"/>
        <v>0</v>
      </c>
      <c r="AI994" s="146"/>
      <c r="AJ994" s="146"/>
      <c r="AK994" s="146"/>
      <c r="AL994" s="146"/>
      <c r="AM994" s="146"/>
      <c r="AN994" s="146"/>
      <c r="AO994" s="146"/>
      <c r="AP994" s="146"/>
      <c r="AQ994" s="146"/>
      <c r="AR994" s="146"/>
      <c r="AS994" s="146"/>
    </row>
    <row r="995" spans="1:45" x14ac:dyDescent="0.25">
      <c r="A995" s="146"/>
      <c r="B995" s="146"/>
      <c r="C995" s="146"/>
      <c r="D995" s="146"/>
      <c r="E995" s="146"/>
      <c r="F995" s="146"/>
      <c r="G995" s="146"/>
      <c r="H995" s="146"/>
      <c r="I995" s="146"/>
      <c r="J995" s="146"/>
      <c r="K995" s="146"/>
      <c r="L995" s="146"/>
      <c r="M995" s="146"/>
      <c r="N995" s="146"/>
      <c r="O995" s="146"/>
      <c r="P995" s="288">
        <f t="shared" si="47"/>
        <v>0</v>
      </c>
      <c r="Q995" s="146"/>
      <c r="R995" s="146"/>
      <c r="S995" s="146"/>
      <c r="T995" s="146"/>
      <c r="U995" s="146"/>
      <c r="V995" s="146"/>
      <c r="W995" s="146"/>
      <c r="X995" s="146"/>
      <c r="Y995" s="273">
        <f t="shared" si="48"/>
        <v>0</v>
      </c>
      <c r="Z995" s="146"/>
      <c r="AA995" s="146"/>
      <c r="AB995" s="146"/>
      <c r="AC995" s="146"/>
      <c r="AD995" s="146"/>
      <c r="AE995" s="146"/>
      <c r="AF995" s="146"/>
      <c r="AG995" s="146"/>
      <c r="AH995" s="273">
        <f t="shared" si="49"/>
        <v>0</v>
      </c>
      <c r="AI995" s="146"/>
      <c r="AJ995" s="146"/>
      <c r="AK995" s="146"/>
      <c r="AL995" s="146"/>
      <c r="AM995" s="146"/>
      <c r="AN995" s="146"/>
      <c r="AO995" s="146"/>
      <c r="AP995" s="146"/>
      <c r="AQ995" s="146"/>
      <c r="AR995" s="146"/>
      <c r="AS995" s="146"/>
    </row>
    <row r="996" spans="1:45" x14ac:dyDescent="0.25">
      <c r="A996" s="146"/>
      <c r="B996" s="146"/>
      <c r="C996" s="146"/>
      <c r="D996" s="146"/>
      <c r="E996" s="146"/>
      <c r="F996" s="146"/>
      <c r="G996" s="146"/>
      <c r="H996" s="146"/>
      <c r="I996" s="146"/>
      <c r="J996" s="146"/>
      <c r="K996" s="146"/>
      <c r="L996" s="146"/>
      <c r="M996" s="146"/>
      <c r="N996" s="146"/>
      <c r="O996" s="146"/>
      <c r="P996" s="288">
        <f t="shared" si="47"/>
        <v>0</v>
      </c>
      <c r="Q996" s="146"/>
      <c r="R996" s="146"/>
      <c r="S996" s="146"/>
      <c r="T996" s="146"/>
      <c r="U996" s="146"/>
      <c r="V996" s="146"/>
      <c r="W996" s="146"/>
      <c r="X996" s="146"/>
      <c r="Y996" s="273">
        <f t="shared" si="48"/>
        <v>0</v>
      </c>
      <c r="Z996" s="146"/>
      <c r="AA996" s="146"/>
      <c r="AB996" s="146"/>
      <c r="AC996" s="146"/>
      <c r="AD996" s="146"/>
      <c r="AE996" s="146"/>
      <c r="AF996" s="146"/>
      <c r="AG996" s="146"/>
      <c r="AH996" s="273">
        <f t="shared" si="49"/>
        <v>0</v>
      </c>
      <c r="AI996" s="146"/>
      <c r="AJ996" s="146"/>
      <c r="AK996" s="146"/>
      <c r="AL996" s="146"/>
      <c r="AM996" s="146"/>
      <c r="AN996" s="146"/>
      <c r="AO996" s="146"/>
      <c r="AP996" s="146"/>
      <c r="AQ996" s="146"/>
      <c r="AR996" s="146"/>
      <c r="AS996" s="146"/>
    </row>
    <row r="997" spans="1:45" x14ac:dyDescent="0.25">
      <c r="A997" s="146"/>
      <c r="B997" s="146"/>
      <c r="C997" s="146"/>
      <c r="D997" s="146"/>
      <c r="E997" s="146"/>
      <c r="F997" s="146"/>
      <c r="G997" s="146"/>
      <c r="H997" s="146"/>
      <c r="I997" s="146"/>
      <c r="J997" s="146"/>
      <c r="K997" s="146"/>
      <c r="L997" s="146"/>
      <c r="M997" s="146"/>
      <c r="N997" s="146"/>
      <c r="O997" s="146"/>
      <c r="P997" s="288">
        <f t="shared" si="47"/>
        <v>0</v>
      </c>
      <c r="Q997" s="146"/>
      <c r="R997" s="146"/>
      <c r="S997" s="146"/>
      <c r="T997" s="146"/>
      <c r="U997" s="146"/>
      <c r="V997" s="146"/>
      <c r="W997" s="146"/>
      <c r="X997" s="146"/>
      <c r="Y997" s="273">
        <f t="shared" si="48"/>
        <v>0</v>
      </c>
      <c r="Z997" s="146"/>
      <c r="AA997" s="146"/>
      <c r="AB997" s="146"/>
      <c r="AC997" s="146"/>
      <c r="AD997" s="146"/>
      <c r="AE997" s="146"/>
      <c r="AF997" s="146"/>
      <c r="AG997" s="146"/>
      <c r="AH997" s="273">
        <f t="shared" si="49"/>
        <v>0</v>
      </c>
      <c r="AI997" s="146"/>
      <c r="AJ997" s="146"/>
      <c r="AK997" s="146"/>
      <c r="AL997" s="146"/>
      <c r="AM997" s="146"/>
      <c r="AN997" s="146"/>
      <c r="AO997" s="146"/>
      <c r="AP997" s="146"/>
      <c r="AQ997" s="146"/>
      <c r="AR997" s="146"/>
      <c r="AS997" s="146"/>
    </row>
    <row r="998" spans="1:45" x14ac:dyDescent="0.25">
      <c r="A998" s="146"/>
      <c r="B998" s="146"/>
      <c r="C998" s="146"/>
      <c r="D998" s="146"/>
      <c r="E998" s="146"/>
      <c r="F998" s="146"/>
      <c r="G998" s="146"/>
      <c r="H998" s="146"/>
      <c r="I998" s="146"/>
      <c r="J998" s="146"/>
      <c r="K998" s="146"/>
      <c r="L998" s="146"/>
      <c r="M998" s="146"/>
      <c r="N998" s="146"/>
      <c r="O998" s="146"/>
      <c r="P998" s="288">
        <f t="shared" si="47"/>
        <v>0</v>
      </c>
      <c r="Q998" s="146"/>
      <c r="R998" s="146"/>
      <c r="S998" s="146"/>
      <c r="T998" s="146"/>
      <c r="U998" s="146"/>
      <c r="V998" s="146"/>
      <c r="W998" s="146"/>
      <c r="X998" s="146"/>
      <c r="Y998" s="273">
        <f t="shared" si="48"/>
        <v>0</v>
      </c>
      <c r="Z998" s="146"/>
      <c r="AA998" s="146"/>
      <c r="AB998" s="146"/>
      <c r="AC998" s="146"/>
      <c r="AD998" s="146"/>
      <c r="AE998" s="146"/>
      <c r="AF998" s="146"/>
      <c r="AG998" s="146"/>
      <c r="AH998" s="273">
        <f t="shared" si="49"/>
        <v>0</v>
      </c>
      <c r="AI998" s="146"/>
      <c r="AJ998" s="146"/>
      <c r="AK998" s="146"/>
      <c r="AL998" s="146"/>
      <c r="AM998" s="146"/>
      <c r="AN998" s="146"/>
      <c r="AO998" s="146"/>
      <c r="AP998" s="146"/>
      <c r="AQ998" s="146"/>
      <c r="AR998" s="146"/>
      <c r="AS998" s="146"/>
    </row>
    <row r="999" spans="1:45" x14ac:dyDescent="0.25">
      <c r="A999" s="146"/>
      <c r="B999" s="146"/>
      <c r="C999" s="146"/>
      <c r="D999" s="146"/>
      <c r="E999" s="146"/>
      <c r="F999" s="146"/>
      <c r="G999" s="146"/>
      <c r="H999" s="146"/>
      <c r="I999" s="146"/>
      <c r="J999" s="146"/>
      <c r="K999" s="146"/>
      <c r="L999" s="146"/>
      <c r="M999" s="146"/>
      <c r="N999" s="146"/>
      <c r="O999" s="146"/>
      <c r="P999" s="288">
        <f t="shared" si="47"/>
        <v>0</v>
      </c>
      <c r="Q999" s="146"/>
      <c r="R999" s="146"/>
      <c r="S999" s="146"/>
      <c r="T999" s="146"/>
      <c r="U999" s="146"/>
      <c r="V999" s="146"/>
      <c r="W999" s="146"/>
      <c r="X999" s="146"/>
      <c r="Y999" s="273">
        <f t="shared" si="48"/>
        <v>0</v>
      </c>
      <c r="Z999" s="146"/>
      <c r="AA999" s="146"/>
      <c r="AB999" s="146"/>
      <c r="AC999" s="146"/>
      <c r="AD999" s="146"/>
      <c r="AE999" s="146"/>
      <c r="AF999" s="146"/>
      <c r="AG999" s="146"/>
      <c r="AH999" s="273">
        <f t="shared" si="49"/>
        <v>0</v>
      </c>
      <c r="AI999" s="146"/>
      <c r="AJ999" s="146"/>
      <c r="AK999" s="146"/>
      <c r="AL999" s="146"/>
      <c r="AM999" s="146"/>
      <c r="AN999" s="146"/>
      <c r="AO999" s="146"/>
      <c r="AP999" s="146"/>
      <c r="AQ999" s="146"/>
      <c r="AR999" s="146"/>
      <c r="AS999" s="146"/>
    </row>
    <row r="1000" spans="1:45" x14ac:dyDescent="0.25">
      <c r="A1000" s="146"/>
      <c r="B1000" s="146"/>
      <c r="C1000" s="146"/>
      <c r="D1000" s="146"/>
      <c r="E1000" s="146"/>
      <c r="F1000" s="146"/>
      <c r="G1000" s="146"/>
      <c r="H1000" s="146"/>
      <c r="I1000" s="146"/>
      <c r="J1000" s="146"/>
      <c r="K1000" s="146"/>
      <c r="L1000" s="146"/>
      <c r="M1000" s="146"/>
      <c r="N1000" s="146"/>
      <c r="O1000" s="146"/>
      <c r="P1000" s="288">
        <f t="shared" si="47"/>
        <v>0</v>
      </c>
      <c r="Q1000" s="146"/>
      <c r="R1000" s="146"/>
      <c r="S1000" s="146"/>
      <c r="T1000" s="146"/>
      <c r="U1000" s="146"/>
      <c r="V1000" s="146"/>
      <c r="W1000" s="146"/>
      <c r="X1000" s="146"/>
      <c r="Y1000" s="273">
        <f t="shared" si="48"/>
        <v>0</v>
      </c>
      <c r="Z1000" s="146"/>
      <c r="AA1000" s="146"/>
      <c r="AB1000" s="146"/>
      <c r="AC1000" s="146"/>
      <c r="AD1000" s="146"/>
      <c r="AE1000" s="146"/>
      <c r="AF1000" s="146"/>
      <c r="AG1000" s="146"/>
      <c r="AH1000" s="273">
        <f t="shared" si="49"/>
        <v>0</v>
      </c>
      <c r="AI1000" s="146"/>
      <c r="AJ1000" s="146"/>
      <c r="AK1000" s="146"/>
      <c r="AL1000" s="146"/>
      <c r="AM1000" s="146"/>
      <c r="AN1000" s="146"/>
      <c r="AO1000" s="146"/>
      <c r="AP1000" s="146"/>
      <c r="AQ1000" s="146"/>
      <c r="AR1000" s="146"/>
      <c r="AS1000" s="146"/>
    </row>
  </sheetData>
  <sheetProtection password="DC37" sheet="1" objects="1" scenarios="1" formatCells="0" formatColumns="0" formatRows="0"/>
  <mergeCells count="9">
    <mergeCell ref="L4:O4"/>
    <mergeCell ref="AL9:AM9"/>
    <mergeCell ref="AP9:AR9"/>
    <mergeCell ref="A9:E9"/>
    <mergeCell ref="A10:E10"/>
    <mergeCell ref="F9:G9"/>
    <mergeCell ref="H9:O9"/>
    <mergeCell ref="Q9:W9"/>
    <mergeCell ref="Z9:AH9"/>
  </mergeCells>
  <dataValidations count="21">
    <dataValidation type="list" allowBlank="1" showInputMessage="1" showErrorMessage="1" sqref="AQ13:AQ1048576" xr:uid="{00000000-0002-0000-0200-000000000000}">
      <formula1>"Demolished,Destroyed"</formula1>
    </dataValidation>
    <dataValidation type="list" allowBlank="1" showInputMessage="1" showErrorMessage="1" sqref="F501:F1048576 F13 F9 F16" xr:uid="{00000000-0002-0000-0200-000001000000}">
      <formula1>"SFA,SFD,2 to 4,5+,ADU,MH"</formula1>
    </dataValidation>
    <dataValidation type="date" allowBlank="1" showInputMessage="1" showErrorMessage="1" sqref="X9:X11 X1:X6" xr:uid="{00000000-0002-0000-0200-000002000000}">
      <formula1>18264</formula1>
      <formula2>54789</formula2>
    </dataValidation>
    <dataValidation type="date" allowBlank="1" showInputMessage="1" showErrorMessage="1" errorTitle="Please enter a date" error="Please Enter a Date" sqref="O14:O1048576 O10 O1:O3 O5:O8" xr:uid="{00000000-0002-0000-0200-000003000000}">
      <formula1>18264</formula1>
      <formula2>54789</formula2>
    </dataValidation>
    <dataValidation type="list" allowBlank="1" showInputMessage="1" showErrorMessage="1" error="Please enter R for Rental or O for Ownership. Please guess if you do not know. " sqref="G13:G1048576" xr:uid="{00000000-0002-0000-0200-000004000000}">
      <formula1>"R,O"</formula1>
    </dataValidation>
    <dataValidation allowBlank="1" showInputMessage="1" showErrorMessage="1" error="Please enter R for Rental or O for Ownership. Please guess if you do not know. " sqref="G11 G1:G8" xr:uid="{00000000-0002-0000-0200-000005000000}"/>
    <dataValidation type="whole" operator="greaterThanOrEqual" allowBlank="1" showInputMessage="1" showErrorMessage="1" error="Please enter a number." sqref="AI1:AI1048576 I1 T16:W23 I3:I8 L15:N15 R1:W8 K13:N14 AA1:AF8 K16:N1048576 R10:W11 R24:W1048576 V13:W14 U15:W15 Q15:Q1048576 H1:H8 K1:K8 AA12:AH12 H13:J1048576 Z1:Z1048576 AA10:AF11 AA13:AF1048576 H12:P12 R12:Y12 H10:N11 Q1:Q12 R15:S23 J4:J7 L1:N3 L5:N8" xr:uid="{00000000-0002-0000-0200-000006000000}">
      <formula1>-1000</formula1>
    </dataValidation>
    <dataValidation type="date" allowBlank="1" showInputMessage="1" showErrorMessage="1" error="Please enter a date" sqref="AG13:AG1048576 AG1:AG8 AG10:AG11 X13:X500" xr:uid="{00000000-0002-0000-0200-000007000000}">
      <formula1>18264</formula1>
      <formula2>54789</formula2>
    </dataValidation>
    <dataValidation type="list" allowBlank="1" showInputMessage="1" showErrorMessage="1" error="Please enter Y for Yes or N for No" sqref="AJ13:AK1048576" xr:uid="{00000000-0002-0000-0200-000008000000}">
      <formula1>"Y,N"</formula1>
    </dataValidation>
    <dataValidation type="whole" allowBlank="1" showInputMessage="1" showErrorMessage="1" error="Please enter the number of years of affordability protections. Enter 1000 if perpetual affordability. " sqref="AO1:AO1048576" xr:uid="{00000000-0002-0000-0200-000009000000}">
      <formula1>0</formula1>
      <formula2>1000</formula2>
    </dataValidation>
    <dataValidation type="whole" operator="greaterThanOrEqual" allowBlank="1" showInputMessage="1" showErrorMessage="1" error="Please enter a number" sqref="AQ12:AR12 AP11:AP1048576" xr:uid="{00000000-0002-0000-0200-00000A000000}">
      <formula1>0</formula1>
    </dataValidation>
    <dataValidation type="list" allowBlank="1" showInputMessage="1" showErrorMessage="1" error="Please enter O for Ownership and R for Renter" sqref="AR13:AR1048576" xr:uid="{00000000-0002-0000-0200-00000B000000}">
      <formula1>"R,O"</formula1>
    </dataValidation>
    <dataValidation type="custom" showInputMessage="1" showErrorMessage="1" error="Please enter the current APN before continuing." sqref="C13:C17 C18:C22" xr:uid="{00000000-0002-0000-0200-00000C000000}">
      <formula1>NOT(ISBLANK(B13))</formula1>
    </dataValidation>
    <dataValidation type="date" showInputMessage="1" showErrorMessage="1" errorTitle="Please enter a date" error="Please Enter a Date" sqref="O13" xr:uid="{00000000-0002-0000-0200-00000D000000}">
      <formula1>18264</formula1>
      <formula2>54789</formula2>
    </dataValidation>
    <dataValidation type="list" allowBlank="1" showInputMessage="1" showErrorMessage="1" error="Please enter the SFA, SFD, 2 to 4, 5+, ADU, or MH" sqref="F14:F15 F17:F500" xr:uid="{00000000-0002-0000-0200-00000E000000}">
      <formula1>"SFA,SFD,2 to 4,5+,ADU,MH"</formula1>
    </dataValidation>
    <dataValidation allowBlank="1" showInputMessage="1" sqref="L4:O4" xr:uid="{00000000-0002-0000-0200-00000F000000}"/>
    <dataValidation allowBlank="1" showInputMessage="1" showErrorMessage="1" error="Please enter Y for Yes or N for No" sqref="AJ12" xr:uid="{00000000-0002-0000-0200-000010000000}"/>
    <dataValidation type="whole" allowBlank="1" showInputMessage="1" showErrorMessage="1" error="Please enter a number greater than 0." sqref="Q13:R13" xr:uid="{00000000-0002-0000-0200-000011000000}">
      <formula1>0</formula1>
      <formula2>30000</formula2>
    </dataValidation>
    <dataValidation type="whole" allowBlank="1" showInputMessage="1" showErrorMessage="1" error="Please enter a number greater than 0" sqref="Q14:R14 S13:U14" xr:uid="{00000000-0002-0000-0200-000012000000}">
      <formula1>0</formula1>
      <formula2>30000</formula2>
    </dataValidation>
    <dataValidation allowBlank="1" showInputMessage="1" showErrorMessage="1" errorTitle="Please enter a date" error="Please Enter a Date" sqref="O11" xr:uid="{00000000-0002-0000-0200-000013000000}"/>
    <dataValidation allowBlank="1" showInputMessage="1" showErrorMessage="1" error="Please enter O for Ownership and R for Renter" sqref="AR11" xr:uid="{00000000-0002-0000-0200-000014000000}"/>
  </dataValidations>
  <printOptions horizontalCentered="1"/>
  <pageMargins left="0.7" right="0.7" top="0.75" bottom="0.75" header="0.3" footer="0.3"/>
  <pageSetup paperSize="17" scale="70" fitToWidth="0" orientation="landscape" r:id="rId1"/>
  <extLst>
    <ext xmlns:x14="http://schemas.microsoft.com/office/spreadsheetml/2009/9/main" uri="{CCE6A557-97BC-4b89-ADB6-D9C93CAAB3DF}">
      <x14:dataValidations xmlns:xm="http://schemas.microsoft.com/office/excel/2006/main" count="2">
        <x14:dataValidation type="list" allowBlank="1" showErrorMessage="1" xr:uid="{00000000-0002-0000-0200-000015000000}">
          <x14:formula1>
            <xm:f>'Deed Rest And Asst Pgm Data'!$A$2:$A$35</xm:f>
          </x14:formula1>
          <xm:sqref>AL13:AL1000</xm:sqref>
        </x14:dataValidation>
        <x14:dataValidation type="list" allowBlank="1" showInputMessage="1" showErrorMessage="1" xr:uid="{00000000-0002-0000-0200-000016000000}">
          <x14:formula1>
            <xm:f>'Deed Rest And Asst Pgm Data'!$B$2:$B$4</xm:f>
          </x14:formula1>
          <xm:sqref>AM13:AM1000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dimension ref="A1:B35"/>
  <sheetViews>
    <sheetView workbookViewId="0">
      <selection activeCell="C12" sqref="C12"/>
    </sheetView>
  </sheetViews>
  <sheetFormatPr defaultColWidth="8.88671875" defaultRowHeight="14.4" x14ac:dyDescent="0.3"/>
  <cols>
    <col min="1" max="1" width="14.44140625" customWidth="1"/>
    <col min="2" max="2" width="16.44140625" customWidth="1"/>
  </cols>
  <sheetData>
    <row r="1" spans="1:2" s="14" customFormat="1" ht="28.8" x14ac:dyDescent="0.3">
      <c r="A1" s="14" t="s">
        <v>1253</v>
      </c>
      <c r="B1" s="14" t="s">
        <v>1260</v>
      </c>
    </row>
    <row r="2" spans="1:2" x14ac:dyDescent="0.3">
      <c r="A2" t="s">
        <v>1282</v>
      </c>
      <c r="B2" s="81" t="s">
        <v>1262</v>
      </c>
    </row>
    <row r="3" spans="1:2" x14ac:dyDescent="0.3">
      <c r="A3" t="s">
        <v>1291</v>
      </c>
      <c r="B3" s="81" t="s">
        <v>1261</v>
      </c>
    </row>
    <row r="4" spans="1:2" x14ac:dyDescent="0.3">
      <c r="A4" t="s">
        <v>1264</v>
      </c>
      <c r="B4" t="s">
        <v>1263</v>
      </c>
    </row>
    <row r="5" spans="1:2" x14ac:dyDescent="0.3">
      <c r="A5" t="s">
        <v>1283</v>
      </c>
    </row>
    <row r="6" spans="1:2" x14ac:dyDescent="0.3">
      <c r="A6" t="s">
        <v>1259</v>
      </c>
    </row>
    <row r="7" spans="1:2" x14ac:dyDescent="0.3">
      <c r="A7" t="s">
        <v>1254</v>
      </c>
    </row>
    <row r="8" spans="1:2" x14ac:dyDescent="0.3">
      <c r="A8" t="s">
        <v>1284</v>
      </c>
    </row>
    <row r="9" spans="1:2" x14ac:dyDescent="0.3">
      <c r="A9" t="s">
        <v>1265</v>
      </c>
    </row>
    <row r="10" spans="1:2" x14ac:dyDescent="0.3">
      <c r="A10" t="s">
        <v>1285</v>
      </c>
    </row>
    <row r="11" spans="1:2" x14ac:dyDescent="0.3">
      <c r="A11" t="s">
        <v>1256</v>
      </c>
    </row>
    <row r="12" spans="1:2" x14ac:dyDescent="0.3">
      <c r="A12" t="s">
        <v>1268</v>
      </c>
    </row>
    <row r="13" spans="1:2" x14ac:dyDescent="0.3">
      <c r="A13" t="s">
        <v>1269</v>
      </c>
    </row>
    <row r="14" spans="1:2" x14ac:dyDescent="0.3">
      <c r="A14" t="s">
        <v>1271</v>
      </c>
    </row>
    <row r="15" spans="1:2" x14ac:dyDescent="0.3">
      <c r="A15" t="s">
        <v>1272</v>
      </c>
    </row>
    <row r="16" spans="1:2" x14ac:dyDescent="0.3">
      <c r="A16" t="s">
        <v>1257</v>
      </c>
    </row>
    <row r="17" spans="1:1" x14ac:dyDescent="0.3">
      <c r="A17" t="s">
        <v>1273</v>
      </c>
    </row>
    <row r="18" spans="1:1" x14ac:dyDescent="0.3">
      <c r="A18" t="s">
        <v>1274</v>
      </c>
    </row>
    <row r="19" spans="1:1" x14ac:dyDescent="0.3">
      <c r="A19" t="s">
        <v>1258</v>
      </c>
    </row>
    <row r="20" spans="1:1" x14ac:dyDescent="0.3">
      <c r="A20" t="s">
        <v>1275</v>
      </c>
    </row>
    <row r="21" spans="1:1" x14ac:dyDescent="0.3">
      <c r="A21" t="s">
        <v>1276</v>
      </c>
    </row>
    <row r="22" spans="1:1" x14ac:dyDescent="0.3">
      <c r="A22" t="s">
        <v>1277</v>
      </c>
    </row>
    <row r="23" spans="1:1" x14ac:dyDescent="0.3">
      <c r="A23" t="s">
        <v>1278</v>
      </c>
    </row>
    <row r="24" spans="1:1" x14ac:dyDescent="0.3">
      <c r="A24" t="s">
        <v>1286</v>
      </c>
    </row>
    <row r="25" spans="1:1" x14ac:dyDescent="0.3">
      <c r="A25" t="s">
        <v>1287</v>
      </c>
    </row>
    <row r="26" spans="1:1" x14ac:dyDescent="0.3">
      <c r="A26" t="s">
        <v>1255</v>
      </c>
    </row>
    <row r="27" spans="1:1" x14ac:dyDescent="0.3">
      <c r="A27" t="s">
        <v>1266</v>
      </c>
    </row>
    <row r="28" spans="1:1" x14ac:dyDescent="0.3">
      <c r="A28" t="s">
        <v>1267</v>
      </c>
    </row>
    <row r="29" spans="1:1" x14ac:dyDescent="0.3">
      <c r="A29" t="s">
        <v>1270</v>
      </c>
    </row>
    <row r="30" spans="1:1" x14ac:dyDescent="0.3">
      <c r="A30" t="s">
        <v>1289</v>
      </c>
    </row>
    <row r="31" spans="1:1" x14ac:dyDescent="0.3">
      <c r="A31" t="s">
        <v>1288</v>
      </c>
    </row>
    <row r="32" spans="1:1" x14ac:dyDescent="0.3">
      <c r="A32" t="s">
        <v>1279</v>
      </c>
    </row>
    <row r="33" spans="1:1" x14ac:dyDescent="0.3">
      <c r="A33" t="s">
        <v>1280</v>
      </c>
    </row>
    <row r="34" spans="1:1" x14ac:dyDescent="0.3">
      <c r="A34" t="s">
        <v>1281</v>
      </c>
    </row>
    <row r="35" spans="1:1" x14ac:dyDescent="0.3">
      <c r="A35" t="s">
        <v>1263</v>
      </c>
    </row>
  </sheetData>
  <sheetProtection algorithmName="SHA-512" hashValue="Wei4guqaMluNW2b344ZZuKBX/CsppO0qbf7c9GJtJkEq+P+87wVoafCwcicLul4omzt/qZgQMRyOSRlVGAs0+g==" saltValue="y8Ad7Mjz1Cu0ayiWCq2lN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U27"/>
  <sheetViews>
    <sheetView showZeros="0" zoomScale="90" zoomScaleNormal="90" zoomScaleSheetLayoutView="70" workbookViewId="0">
      <selection activeCell="G25" sqref="G25"/>
    </sheetView>
  </sheetViews>
  <sheetFormatPr defaultColWidth="0" defaultRowHeight="13.8" x14ac:dyDescent="0.25"/>
  <cols>
    <col min="1" max="1" width="18.44140625" style="16" customWidth="1"/>
    <col min="2" max="2" width="19.88671875" style="16" bestFit="1" customWidth="1"/>
    <col min="3" max="3" width="17.109375" style="16" customWidth="1"/>
    <col min="4" max="14" width="15.6640625" style="16" customWidth="1"/>
    <col min="15" max="15" width="1.6640625" style="16" customWidth="1"/>
    <col min="16" max="16384" width="8.88671875" style="16" hidden="1"/>
  </cols>
  <sheetData>
    <row r="1" spans="1:21" s="217" customFormat="1" ht="20.25" customHeight="1" x14ac:dyDescent="0.4">
      <c r="A1" s="376" t="s">
        <v>8</v>
      </c>
      <c r="B1" s="376"/>
      <c r="C1" s="376"/>
      <c r="D1" s="376"/>
      <c r="E1" s="376"/>
      <c r="F1" s="376"/>
      <c r="G1" s="376"/>
      <c r="H1" s="376"/>
      <c r="I1" s="376"/>
      <c r="J1" s="376"/>
      <c r="K1" s="376"/>
      <c r="L1" s="376"/>
      <c r="M1" s="376"/>
      <c r="N1" s="376"/>
      <c r="O1" s="3"/>
      <c r="P1" s="3"/>
      <c r="Q1" s="3"/>
      <c r="R1" s="3"/>
      <c r="S1" s="3"/>
      <c r="T1" s="3"/>
      <c r="U1" s="3"/>
    </row>
    <row r="2" spans="1:21" s="217" customFormat="1" ht="20.25" customHeight="1" x14ac:dyDescent="0.35">
      <c r="A2" s="377" t="s">
        <v>9</v>
      </c>
      <c r="B2" s="377"/>
      <c r="C2" s="377"/>
      <c r="D2" s="377"/>
      <c r="E2" s="377"/>
      <c r="F2" s="377"/>
      <c r="G2" s="377"/>
      <c r="H2" s="377"/>
      <c r="I2" s="377"/>
      <c r="J2" s="377"/>
      <c r="K2" s="377"/>
      <c r="L2" s="377"/>
      <c r="M2" s="377"/>
      <c r="N2" s="377"/>
      <c r="O2" s="4"/>
      <c r="P2" s="4"/>
      <c r="Q2" s="4"/>
      <c r="R2" s="4"/>
      <c r="S2" s="4"/>
      <c r="T2" s="4"/>
      <c r="U2" s="4"/>
    </row>
    <row r="3" spans="1:21" s="217" customFormat="1" ht="24" customHeight="1" thickBot="1" x14ac:dyDescent="0.3">
      <c r="A3" s="354" t="s">
        <v>1375</v>
      </c>
      <c r="B3" s="354"/>
      <c r="C3" s="354"/>
      <c r="D3" s="354"/>
      <c r="E3" s="354"/>
      <c r="F3" s="354"/>
      <c r="G3" s="354"/>
      <c r="H3" s="354"/>
      <c r="I3" s="354"/>
      <c r="J3" s="354"/>
      <c r="K3" s="354"/>
      <c r="L3" s="354"/>
      <c r="M3" s="354"/>
      <c r="N3" s="354"/>
      <c r="O3" s="21"/>
      <c r="P3" s="21"/>
      <c r="Q3" s="21"/>
      <c r="R3" s="21"/>
      <c r="S3" s="21"/>
      <c r="T3" s="21"/>
      <c r="U3" s="21"/>
    </row>
    <row r="4" spans="1:21" s="2" customFormat="1" ht="33.75" customHeight="1" x14ac:dyDescent="0.25">
      <c r="A4" s="261" t="s">
        <v>10</v>
      </c>
      <c r="B4" s="203" t="str">
        <f>'Start Here'!B4:D4</f>
        <v>Manteca</v>
      </c>
      <c r="C4" s="259"/>
      <c r="I4" s="382" t="s">
        <v>1370</v>
      </c>
      <c r="J4" s="383"/>
      <c r="K4" s="383"/>
      <c r="L4" s="383"/>
      <c r="M4" s="384"/>
    </row>
    <row r="5" spans="1:21" s="2" customFormat="1" ht="22.5" customHeight="1" thickBot="1" x14ac:dyDescent="0.4">
      <c r="A5" s="261" t="s">
        <v>36</v>
      </c>
      <c r="B5" s="202">
        <f>'Start Here'!B5:C5</f>
        <v>2018</v>
      </c>
      <c r="C5" s="260" t="str">
        <f>'Table A'!C5</f>
        <v>(Jan. 1 - Dec. 31)</v>
      </c>
      <c r="E5" s="91"/>
      <c r="F5" s="91"/>
      <c r="G5" s="91"/>
      <c r="H5" s="91"/>
      <c r="I5" s="366" t="s">
        <v>1290</v>
      </c>
      <c r="J5" s="367"/>
      <c r="K5" s="367"/>
      <c r="L5" s="367"/>
      <c r="M5" s="368"/>
    </row>
    <row r="7" spans="1:21" ht="17.399999999999999" x14ac:dyDescent="0.3">
      <c r="A7" s="380" t="s">
        <v>13</v>
      </c>
      <c r="B7" s="380"/>
      <c r="C7" s="380"/>
      <c r="D7" s="380"/>
      <c r="E7" s="380"/>
      <c r="F7" s="380"/>
      <c r="G7" s="380"/>
      <c r="H7" s="380"/>
      <c r="I7" s="380"/>
      <c r="J7" s="380"/>
      <c r="K7" s="380"/>
      <c r="L7" s="380"/>
      <c r="M7" s="380"/>
      <c r="N7" s="380"/>
    </row>
    <row r="8" spans="1:21" ht="17.399999999999999" x14ac:dyDescent="0.3">
      <c r="A8" s="380" t="s">
        <v>83</v>
      </c>
      <c r="B8" s="380"/>
      <c r="C8" s="380"/>
      <c r="D8" s="380"/>
      <c r="E8" s="380"/>
      <c r="F8" s="380"/>
      <c r="G8" s="380"/>
      <c r="H8" s="380"/>
      <c r="I8" s="380"/>
      <c r="J8" s="380"/>
      <c r="K8" s="380"/>
      <c r="L8" s="380"/>
      <c r="M8" s="380"/>
      <c r="N8" s="380"/>
    </row>
    <row r="9" spans="1:21" ht="17.399999999999999" x14ac:dyDescent="0.3">
      <c r="A9" s="380" t="s">
        <v>14</v>
      </c>
      <c r="B9" s="380"/>
      <c r="C9" s="380"/>
      <c r="D9" s="380"/>
      <c r="E9" s="380"/>
      <c r="F9" s="380"/>
      <c r="G9" s="380"/>
      <c r="H9" s="380"/>
      <c r="I9" s="380"/>
      <c r="J9" s="380"/>
      <c r="K9" s="380"/>
      <c r="L9" s="380"/>
      <c r="M9" s="380"/>
      <c r="N9" s="380"/>
    </row>
    <row r="10" spans="1:21" x14ac:dyDescent="0.25">
      <c r="A10" s="92"/>
      <c r="B10" s="92"/>
      <c r="C10" s="79">
        <v>1</v>
      </c>
      <c r="D10" s="379">
        <v>2</v>
      </c>
      <c r="E10" s="379"/>
      <c r="F10" s="379"/>
      <c r="G10" s="379"/>
      <c r="H10" s="379"/>
      <c r="I10" s="379"/>
      <c r="J10" s="379"/>
      <c r="K10" s="379"/>
      <c r="L10" s="379"/>
      <c r="M10" s="79">
        <v>3</v>
      </c>
      <c r="N10" s="79">
        <v>4</v>
      </c>
    </row>
    <row r="11" spans="1:21" ht="58.5" customHeight="1" x14ac:dyDescent="0.25">
      <c r="A11" s="374" t="s">
        <v>15</v>
      </c>
      <c r="B11" s="374"/>
      <c r="C11" s="180" t="s">
        <v>82</v>
      </c>
      <c r="D11" s="180">
        <f>VLOOKUP(B4,'Planning Periods'!E2:M540,8,0)</f>
        <v>2015</v>
      </c>
      <c r="E11" s="180">
        <f>IF(ISNUMBER(D11),(IF(VLOOKUP($B$4,'Planning Periods'!$E$2:$M$540,9,0)=D11," ",(D11+1)))," ")</f>
        <v>2016</v>
      </c>
      <c r="F11" s="180">
        <f>IF(ISNUMBER(E11),(IF(VLOOKUP($B$4,'Planning Periods'!$E$2:$M$540,9,0)=E11," ",(E11+1)))," ")</f>
        <v>2017</v>
      </c>
      <c r="G11" s="180">
        <f>IF(ISNUMBER(F11),(IF(VLOOKUP($B$4,'Planning Periods'!$E$2:$M$540,9,0)=F11," ",(F11+1)))," ")</f>
        <v>2018</v>
      </c>
      <c r="H11" s="180">
        <f>IF(ISNUMBER(G11),(IF(VLOOKUP($B$4,'Planning Periods'!$E$2:$M$540,9,0)=G11," ",(G11+1)))," ")</f>
        <v>2019</v>
      </c>
      <c r="I11" s="180">
        <f>IF(ISNUMBER(H11),(IF(VLOOKUP($B$4,'Planning Periods'!$E$2:$M$540,9,0)=H11," ",(H11+1)))," ")</f>
        <v>2020</v>
      </c>
      <c r="J11" s="180">
        <f>IF(ISNUMBER(I11),(IF(VLOOKUP($B$4,'Planning Periods'!$E$2:$M$540,9,0)=I11," ",(I11+1)))," ")</f>
        <v>2021</v>
      </c>
      <c r="K11" s="180">
        <f>IF(ISNUMBER(J11),(IF(VLOOKUP($B$4,'Planning Periods'!$E$2:$M$540,9,0)=J11," ",(J11+1)))," ")</f>
        <v>2022</v>
      </c>
      <c r="L11" s="180">
        <f>IF(ISNUMBER(K11),(IF(VLOOKUP($B$4,'Planning Periods'!$E$2:$M$540,9,0)=K11," ",(K11+1)))," ")</f>
        <v>2023</v>
      </c>
      <c r="M11" s="180" t="s">
        <v>81</v>
      </c>
      <c r="N11" s="168" t="s">
        <v>80</v>
      </c>
    </row>
    <row r="12" spans="1:21" x14ac:dyDescent="0.25">
      <c r="A12" s="375" t="s">
        <v>16</v>
      </c>
      <c r="B12" s="181" t="s">
        <v>5</v>
      </c>
      <c r="C12" s="378">
        <f>VLOOKUP($B$4,'RHNA Allocations'!$C$2:$H$540,2,0)</f>
        <v>925</v>
      </c>
      <c r="D12" s="11">
        <f>IF(D$11=$B$5,'Table A2'!$Q$12+'Table F'!$F$16+'Table F'!$G$16,IF(D$11&lt;$B$5,(VLOOKUP(CONCATENATE($B$4," ",D$11),'RHNA past year values'!$D$2:$V$2433,4,0)),0))</f>
        <v>0</v>
      </c>
      <c r="E12" s="11">
        <f>IF(E$11=$B$5,'Table A2'!$Q$12+'Table F'!$F$16+'Table F'!$G$16,IF(E$11&lt;$B$5,(VLOOKUP(CONCATENATE($B$4," ",E$11),'RHNA past year values'!$D$2:$V$2433,4,0)),0))</f>
        <v>0</v>
      </c>
      <c r="F12" s="11">
        <f>IF(F$11=$B$5,'Table A2'!$Q$12+'Table F'!$F$16+'Table F'!$G$16,IF(F$11&lt;$B$5,(VLOOKUP(CONCATENATE($B$4," ",F$11),'RHNA past year values'!$D$2:$V$2433,4,0)),0))</f>
        <v>0</v>
      </c>
      <c r="G12" s="11">
        <f>IF(G$11=$B$5,'Table A2'!$Q$12+'Table F'!$F$16+'Table F'!$G$16,IF(G$11&lt;$B$5,(VLOOKUP(CONCATENATE($B$4," ",G$11),'RHNA past year values'!$D$2:$V$2433,4,0)),0))</f>
        <v>0</v>
      </c>
      <c r="H12" s="11">
        <f>IF(H$11=$B$5,'Table A2'!$Q$12+'Table F'!$F$16+'Table F'!$G$16,IF(H$11&lt;$B$5,(VLOOKUP(CONCATENATE($B$4," ",H$11),'RHNA past year values'!$D$2:$V$2433,4,0)),0))</f>
        <v>0</v>
      </c>
      <c r="I12" s="11">
        <f>IF(I$11=$B$5,'Table A2'!$Q$12+'Table F'!$F$16+'Table F'!$G$16,IF(I$11&lt;$B$5,(VLOOKUP(CONCATENATE($B$4," ",I$11),'RHNA past year values'!$D$2:$V$2433,4,0)),0))</f>
        <v>0</v>
      </c>
      <c r="J12" s="11">
        <f>IF(J$11=$B$5,'Table A2'!$Q$12+'Table F'!$F$16+'Table F'!$G$16,IF(J$11&lt;$B$5,(VLOOKUP(CONCATENATE($B$4," ",J$11),'RHNA past year values'!$D$2:$V$2433,4,0)),0))</f>
        <v>0</v>
      </c>
      <c r="K12" s="11">
        <f>IF(K$11=$B$5,'Table A2'!$Q$12+'Table F'!$F$16+'Table F'!$G$16,IF(K$11&lt;$B$5,(VLOOKUP(CONCATENATE($B$4," ",K$11),'RHNA past year values'!$D$2:$V$2433,4,0)),0))</f>
        <v>0</v>
      </c>
      <c r="L12" s="11">
        <f>IF(L$11=$B$5,'Table A2'!$Q$12+'Table F'!$F$16+'Table F'!$G$16,IF(L$11&lt;$B$5,(VLOOKUP(CONCATENATE($B$4," ",L$11),'RHNA past year values'!$D$2:$V$2433,4,0)),0))</f>
        <v>0</v>
      </c>
      <c r="M12" s="369">
        <f>SUM(D12:L12)+SUM(D13:L13)</f>
        <v>4</v>
      </c>
      <c r="N12" s="381">
        <f>MAX(0,C12-M12)</f>
        <v>921</v>
      </c>
    </row>
    <row r="13" spans="1:21" x14ac:dyDescent="0.25">
      <c r="A13" s="375"/>
      <c r="B13" s="181" t="s">
        <v>20</v>
      </c>
      <c r="C13" s="378"/>
      <c r="D13" s="11">
        <f>IF(D$11=$B$5,'Table A2'!$R$12,IF(D$11&lt;$B$5,(VLOOKUP(CONCATENATE($B$4," ",D$11),'RHNA past year values'!$D$2:$V$2433,5,0)),0))</f>
        <v>0</v>
      </c>
      <c r="E13" s="11">
        <f>IF(E$11=$B$5,'Table A2'!$R$12,IF(E$11&lt;$B$5,(VLOOKUP(CONCATENATE($B$4," ",E$11),'RHNA past year values'!$D$2:$V$2433,5,0)),0))</f>
        <v>0</v>
      </c>
      <c r="F13" s="11">
        <f>IF(F$11=$B$5,'Table A2'!$R$12,IF(F$11&lt;$B$5,(VLOOKUP(CONCATENATE($B$4," ",F$11),'RHNA past year values'!$D$2:$V$2433,5,0)),0))</f>
        <v>0</v>
      </c>
      <c r="G13" s="11">
        <f>IF(G$11=$B$5,'Table A2'!$R$12,IF(G$11&lt;$B$5,(VLOOKUP(CONCATENATE($B$4," ",G$11),'RHNA past year values'!$D$2:$V$2433,5,0)),0))</f>
        <v>4</v>
      </c>
      <c r="H13" s="11">
        <f>IF(H$11=$B$5,'Table A2'!$R$12,IF(H$11&lt;$B$5,(VLOOKUP(CONCATENATE($B$4," ",H$11),'RHNA past year values'!$D$2:$V$2433,5,0)),0))</f>
        <v>0</v>
      </c>
      <c r="I13" s="11">
        <f>IF(I$11=$B$5,'Table A2'!$R$12,IF(I$11&lt;$B$5,(VLOOKUP(CONCATENATE($B$4," ",I$11),'RHNA past year values'!$D$2:$V$2433,5,0)),0))</f>
        <v>0</v>
      </c>
      <c r="J13" s="11">
        <f>IF(J$11=$B$5,'Table A2'!$R$12,IF(J$11&lt;$B$5,(VLOOKUP(CONCATENATE($B$4," ",J$11),'RHNA past year values'!$D$2:$V$2433,5,0)),0))</f>
        <v>0</v>
      </c>
      <c r="K13" s="11">
        <f>IF(K$11=$B$5,'Table A2'!$R$12,IF(K$11&lt;$B$5,(VLOOKUP(CONCATENATE($B$4," ",K$11),'RHNA past year values'!$D$2:$V$2433,5,0)),0))</f>
        <v>0</v>
      </c>
      <c r="L13" s="11">
        <f>IF(L$11=$B$5,'Table A2'!$R$12,IF(L$11&lt;$B$5,(VLOOKUP(CONCATENATE($B$4," ",L$11),'RHNA past year values'!$D$2:$V$2433,5,0)),0))</f>
        <v>0</v>
      </c>
      <c r="M13" s="370"/>
      <c r="N13" s="370"/>
    </row>
    <row r="14" spans="1:21" x14ac:dyDescent="0.25">
      <c r="A14" s="375" t="s">
        <v>17</v>
      </c>
      <c r="B14" s="181" t="s">
        <v>5</v>
      </c>
      <c r="C14" s="378">
        <f>VLOOKUP($B$4,'RHNA Allocations'!$C$2:$H$540,3,0)</f>
        <v>693</v>
      </c>
      <c r="D14" s="11">
        <f>IF(D$11=$B$5,'Table A2'!$S$12+'Table F'!$H$16,IF(D$11&lt;$B$5,(VLOOKUP(CONCATENATE($B$4," ",D$11),'RHNA past year values'!$D$2:$V$2433,9,0)),0))</f>
        <v>0</v>
      </c>
      <c r="E14" s="11">
        <f>IF(E$11=$B$5,'Table A2'!$S$12+'Table F'!$H$16,IF(E$11&lt;$B$5,(VLOOKUP(CONCATENATE($B$4," ",E$11),'RHNA past year values'!$D$2:$V$2433,9,0)),0))</f>
        <v>0</v>
      </c>
      <c r="F14" s="11">
        <f>IF(F$11=$B$5,'Table A2'!$S$12+'Table F'!$H$16,IF(F$11&lt;$B$5,(VLOOKUP(CONCATENATE($B$4," ",F$11),'RHNA past year values'!$D$2:$V$2433,9,0)),0))</f>
        <v>0</v>
      </c>
      <c r="G14" s="11">
        <f>IF(G$11=$B$5,'Table A2'!$S$12+'Table F'!$H$16,IF(G$11&lt;$B$5,(VLOOKUP(CONCATENATE($B$4," ",G$11),'RHNA past year values'!$D$2:$V$2433,9,0)),0))</f>
        <v>0</v>
      </c>
      <c r="H14" s="11">
        <f>IF(H$11=$B$5,'Table A2'!$S$12+'Table F'!$H$16,IF(H$11&lt;$B$5,(VLOOKUP(CONCATENATE($B$4," ",H$11),'RHNA past year values'!$D$2:$V$2433,9,0)),0))</f>
        <v>0</v>
      </c>
      <c r="I14" s="11">
        <f>IF(I$11=$B$5,'Table A2'!$S$12+'Table F'!$H$16,IF(I$11&lt;$B$5,(VLOOKUP(CONCATENATE($B$4," ",I$11),'RHNA past year values'!$D$2:$V$2433,9,0)),0))</f>
        <v>0</v>
      </c>
      <c r="J14" s="11">
        <f>IF(J$11=$B$5,'Table A2'!$S$12+'Table F'!$H$16,IF(J$11&lt;$B$5,(VLOOKUP(CONCATENATE($B$4," ",J$11),'RHNA past year values'!$D$2:$V$2433,9,0)),0))</f>
        <v>0</v>
      </c>
      <c r="K14" s="11">
        <f>IF(K$11=$B$5,'Table A2'!$S$12+'Table F'!$H$16,IF(K$11&lt;$B$5,(VLOOKUP(CONCATENATE($B$4," ",K$11),'RHNA past year values'!$D$2:$V$2433,9,0)),0))</f>
        <v>0</v>
      </c>
      <c r="L14" s="11">
        <f>IF(L$11=$B$5,'Table A2'!$S$12+'Table F'!$H$16,IF(L$11&lt;$B$5,(VLOOKUP(CONCATENATE($B$4," ",L$11),'RHNA past year values'!$D$2:$V$2433,9,0)),0))</f>
        <v>0</v>
      </c>
      <c r="M14" s="369">
        <f>SUM(D14:L14)+SUM(D15:L15)</f>
        <v>5</v>
      </c>
      <c r="N14" s="381">
        <f>MAX(0,C14-M14)</f>
        <v>688</v>
      </c>
    </row>
    <row r="15" spans="1:21" x14ac:dyDescent="0.25">
      <c r="A15" s="375"/>
      <c r="B15" s="181" t="s">
        <v>20</v>
      </c>
      <c r="C15" s="378"/>
      <c r="D15" s="11">
        <f>IF(D$11=$B$5,'Table A2'!$T$12,IF(D$11&lt;$B$5,(VLOOKUP(CONCATENATE($B$4," ",D$11),'RHNA past year values'!$D$2:$V$2433,10,0)),0))</f>
        <v>0</v>
      </c>
      <c r="E15" s="11">
        <f>IF(E$11=$B$5,'Table A2'!$T$12,IF(E$11&lt;$B$5,(VLOOKUP(CONCATENATE($B$4," ",E$11),'RHNA past year values'!$D$2:$V$2433,10,0)),0))</f>
        <v>0</v>
      </c>
      <c r="F15" s="11">
        <f>IF(F$11=$B$5,'Table A2'!$T$12,IF(F$11&lt;$B$5,(VLOOKUP(CONCATENATE($B$4," ",F$11),'RHNA past year values'!$D$2:$V$2433,10,0)),0))</f>
        <v>0</v>
      </c>
      <c r="G15" s="11">
        <f>IF(G$11=$B$5,'Table A2'!$T$12,IF(G$11&lt;$B$5,(VLOOKUP(CONCATENATE($B$4," ",G$11),'RHNA past year values'!$D$2:$V$2433,10,0)),0))</f>
        <v>5</v>
      </c>
      <c r="H15" s="11">
        <f>IF(H$11=$B$5,'Table A2'!$T$12,IF(H$11&lt;$B$5,(VLOOKUP(CONCATENATE($B$4," ",H$11),'RHNA past year values'!$D$2:$V$2433,10,0)),0))</f>
        <v>0</v>
      </c>
      <c r="I15" s="11">
        <f>IF(I$11=$B$5,'Table A2'!$T$12,IF(I$11&lt;$B$5,(VLOOKUP(CONCATENATE($B$4," ",I$11),'RHNA past year values'!$D$2:$V$2433,10,0)),0))</f>
        <v>0</v>
      </c>
      <c r="J15" s="11">
        <f>IF(J$11=$B$5,'Table A2'!$T$12,IF(J$11&lt;$B$5,(VLOOKUP(CONCATENATE($B$4," ",J$11),'RHNA past year values'!$D$2:$V$2433,10,0)),0))</f>
        <v>0</v>
      </c>
      <c r="K15" s="11">
        <f>IF(K$11=$B$5,'Table A2'!$T$12,IF(K$11&lt;$B$5,(VLOOKUP(CONCATENATE($B$4," ",K$11),'RHNA past year values'!$D$2:$V$2433,10,0)),0))</f>
        <v>0</v>
      </c>
      <c r="L15" s="11">
        <f>IF(L$11=$B$5,'Table A2'!$T$12,IF(L$11&lt;$B$5,(VLOOKUP(CONCATENATE($B$4," ",L$11),'RHNA past year values'!$D$2:$V$2433,10,0)),0))</f>
        <v>0</v>
      </c>
      <c r="M15" s="370"/>
      <c r="N15" s="370"/>
    </row>
    <row r="16" spans="1:21" x14ac:dyDescent="0.25">
      <c r="A16" s="375" t="s">
        <v>18</v>
      </c>
      <c r="B16" s="181" t="s">
        <v>5</v>
      </c>
      <c r="C16" s="378">
        <f>VLOOKUP($B$4,'RHNA Allocations'!$C$2:$H$540,4,0)</f>
        <v>825</v>
      </c>
      <c r="D16" s="11">
        <f>IF(D$11=$B$5,'Table A2'!$U$12,0)</f>
        <v>0</v>
      </c>
      <c r="E16" s="11">
        <f>IF(E$11=$B$5,'Table A2'!$U$12,0)</f>
        <v>0</v>
      </c>
      <c r="F16" s="11">
        <f>IF(F$11=$B$5,'Table A2'!$U$12,0)</f>
        <v>0</v>
      </c>
      <c r="G16" s="11">
        <f>IF(G$11=$B$5,'Table A2'!$U$12,0)</f>
        <v>0</v>
      </c>
      <c r="H16" s="11">
        <f>IF(H$11=$B$5,'Table A2'!$U$12,0)</f>
        <v>0</v>
      </c>
      <c r="I16" s="11">
        <f>IF(I$11=$B$5,'Table A2'!$U$12,0)</f>
        <v>0</v>
      </c>
      <c r="J16" s="11">
        <f>IF(J$11=$B$5,'Table A2'!$U$12,0)</f>
        <v>0</v>
      </c>
      <c r="K16" s="11">
        <f>IF(K$11=$B$5,'Table A2'!$U$12,0)</f>
        <v>0</v>
      </c>
      <c r="L16" s="11">
        <f>IF(L$11=$B$5,'Table A2'!$U$12,0)</f>
        <v>0</v>
      </c>
      <c r="M16" s="369">
        <f>SUM(D16:L16)+SUM(D17:L17)</f>
        <v>4</v>
      </c>
      <c r="N16" s="381">
        <f>MAX(0,C16-M16)</f>
        <v>821</v>
      </c>
    </row>
    <row r="17" spans="1:14" x14ac:dyDescent="0.25">
      <c r="A17" s="375"/>
      <c r="B17" s="181" t="s">
        <v>20</v>
      </c>
      <c r="C17" s="378"/>
      <c r="D17" s="11">
        <f>IF(D$11=$B$5,'Table A2'!$V$12,IF(D$11&lt;$B$5,(VLOOKUP(CONCATENATE($B$4," ",D$11),'RHNA past year values'!$D$2:$V$2433,13,0)),0))</f>
        <v>0</v>
      </c>
      <c r="E17" s="11">
        <f>IF(E$11=$B$5,'Table A2'!$V$12,IF(E$11&lt;$B$5,(VLOOKUP(CONCATENATE($B$4," ",E$11),'RHNA past year values'!$D$2:$V$2433,13,0)),0))</f>
        <v>0</v>
      </c>
      <c r="F17" s="11">
        <f>IF(F$11=$B$5,'Table A2'!$V$12,IF(F$11&lt;$B$5,(VLOOKUP(CONCATENATE($B$4," ",F$11),'RHNA past year values'!$D$2:$V$2433,13,0)),0))</f>
        <v>0</v>
      </c>
      <c r="G17" s="11">
        <f>IF(G$11=$B$5,'Table A2'!$V$12,IF(G$11&lt;$B$5,(VLOOKUP(CONCATENATE($B$4," ",G$11),'RHNA past year values'!$D$2:$V$2433,13,0)),0))</f>
        <v>4</v>
      </c>
      <c r="H17" s="11">
        <f>IF(H$11=$B$5,'Table A2'!$V$12,IF(H$11&lt;$B$5,(VLOOKUP(CONCATENATE($B$4," ",H$11),'RHNA past year values'!$D$2:$V$2433,13,0)),0))</f>
        <v>0</v>
      </c>
      <c r="I17" s="11">
        <f>IF(I$11=$B$5,'Table A2'!$V$12,IF(I$11&lt;$B$5,(VLOOKUP(CONCATENATE($B$4," ",I$11),'RHNA past year values'!$D$2:$V$2433,13,0)),0))</f>
        <v>0</v>
      </c>
      <c r="J17" s="11">
        <f>IF(J$11=$B$5,'Table A2'!$V$12,IF(J$11&lt;$B$5,(VLOOKUP(CONCATENATE($B$4," ",J$11),'RHNA past year values'!$D$2:$V$2433,13,0)),0))</f>
        <v>0</v>
      </c>
      <c r="K17" s="11">
        <f>IF(K$11=$B$5,'Table A2'!$V$12,IF(K$11&lt;$B$5,(VLOOKUP(CONCATENATE($B$4," ",K$11),'RHNA past year values'!$D$2:$V$2433,13,0)),0))</f>
        <v>0</v>
      </c>
      <c r="L17" s="11">
        <f>IF(L$11=$B$5,'Table A2'!$V$12,IF(L$11&lt;$B$5,(VLOOKUP(CONCATENATE($B$4," ",L$11),'RHNA past year values'!$D$2:$V$2433,13,0)),0))</f>
        <v>0</v>
      </c>
      <c r="M17" s="370"/>
      <c r="N17" s="370"/>
    </row>
    <row r="18" spans="1:14" ht="14.4" thickBot="1" x14ac:dyDescent="0.3">
      <c r="A18" s="169" t="s">
        <v>19</v>
      </c>
      <c r="B18" s="170"/>
      <c r="C18" s="171">
        <f>VLOOKUP($B$4,'RHNA Allocations'!$C$2:$H$540,5,0)</f>
        <v>1958</v>
      </c>
      <c r="D18" s="12">
        <f>IF(D$11=$B$5,'Table A2'!$W$12,IF(D$11&lt;$B$5,(VLOOKUP(CONCATENATE($B$4," ",D$11),'RHNA past year values'!$D$2:$V$2433,16,0)),0))</f>
        <v>0</v>
      </c>
      <c r="E18" s="12">
        <f>IF(E$11=$B$5,'Table A2'!$W$12,IF(E$11&lt;$B$5,(VLOOKUP(CONCATENATE($B$4," ",E$11),'RHNA past year values'!$D$2:$V$2433,16,0)),0))</f>
        <v>0</v>
      </c>
      <c r="F18" s="12">
        <f>IF(F$11=$B$5,'Table A2'!$W$12,IF(F$11&lt;$B$5,(VLOOKUP(CONCATENATE($B$4," ",F$11),'RHNA past year values'!$D$2:$V$2433,16,0)),0))</f>
        <v>0</v>
      </c>
      <c r="G18" s="12">
        <f>IF(G$11=$B$5,'Table A2'!$W$12,IF(G$11&lt;$B$5,(VLOOKUP(CONCATENATE($B$4," ",G$11),'RHNA past year values'!$D$2:$V$2433,16,0)),0))</f>
        <v>476</v>
      </c>
      <c r="H18" s="12">
        <f>IF(H$11=$B$5,'Table A2'!$W$12,IF(H$11&lt;$B$5,(VLOOKUP(CONCATENATE($B$4," ",H$11),'RHNA past year values'!$D$2:$V$2433,16,0)),0))</f>
        <v>0</v>
      </c>
      <c r="I18" s="12">
        <f>IF(I$11=$B$5,'Table A2'!$W$12,IF(I$11&lt;$B$5,(VLOOKUP(CONCATENATE($B$4," ",I$11),'RHNA past year values'!$D$2:$V$2433,16,0)),0))</f>
        <v>0</v>
      </c>
      <c r="J18" s="12">
        <f>IF(J$11=$B$5,'Table A2'!$W$12,IF(J$11&lt;$B$5,(VLOOKUP(CONCATENATE($B$4," ",J$11),'RHNA past year values'!$D$2:$V$2433,16,0)),0))</f>
        <v>0</v>
      </c>
      <c r="K18" s="12">
        <f>IF(K$11=$B$5,'Table A2'!$W$12,IF(K$11&lt;$B$5,(VLOOKUP(CONCATENATE($B$4," ",K$11),'RHNA past year values'!$D$2:$V$2433,16,0)),0))</f>
        <v>0</v>
      </c>
      <c r="L18" s="12">
        <f>IF(L$11=$B$5,'Table A2'!$W$12,IF(L$11&lt;$B$5,(VLOOKUP(CONCATENATE($B$4," ",L$11),'RHNA past year values'!$D$2:$V$2433,16,0)),0))</f>
        <v>0</v>
      </c>
      <c r="M18" s="172">
        <f>SUM(D18:L18)</f>
        <v>476</v>
      </c>
      <c r="N18" s="173">
        <f>MAX(0,C18-M18)</f>
        <v>1482</v>
      </c>
    </row>
    <row r="19" spans="1:14" ht="14.4" thickTop="1" x14ac:dyDescent="0.25">
      <c r="A19" s="371" t="s">
        <v>79</v>
      </c>
      <c r="B19" s="372"/>
      <c r="C19" s="174">
        <f>SUM(C12:C18)</f>
        <v>4401</v>
      </c>
      <c r="D19" s="175"/>
      <c r="E19" s="175"/>
      <c r="F19" s="175"/>
      <c r="G19" s="175"/>
      <c r="H19" s="175"/>
      <c r="I19" s="175"/>
      <c r="J19" s="175"/>
      <c r="K19" s="175"/>
      <c r="L19" s="175"/>
      <c r="M19" s="175"/>
      <c r="N19" s="176"/>
    </row>
    <row r="20" spans="1:14" x14ac:dyDescent="0.25">
      <c r="A20" s="373" t="s">
        <v>1380</v>
      </c>
      <c r="B20" s="373"/>
      <c r="C20" s="373"/>
      <c r="D20" s="177">
        <f t="shared" ref="D20:N20" si="0">SUM(D12:D18)</f>
        <v>0</v>
      </c>
      <c r="E20" s="177">
        <f t="shared" si="0"/>
        <v>0</v>
      </c>
      <c r="F20" s="177">
        <f t="shared" si="0"/>
        <v>0</v>
      </c>
      <c r="G20" s="177">
        <f t="shared" si="0"/>
        <v>489</v>
      </c>
      <c r="H20" s="177">
        <f t="shared" si="0"/>
        <v>0</v>
      </c>
      <c r="I20" s="177">
        <f t="shared" si="0"/>
        <v>0</v>
      </c>
      <c r="J20" s="177">
        <f t="shared" si="0"/>
        <v>0</v>
      </c>
      <c r="K20" s="177">
        <f t="shared" si="0"/>
        <v>0</v>
      </c>
      <c r="L20" s="177">
        <f t="shared" si="0"/>
        <v>0</v>
      </c>
      <c r="M20" s="177">
        <f t="shared" si="0"/>
        <v>489</v>
      </c>
      <c r="N20" s="177">
        <f t="shared" si="0"/>
        <v>3912</v>
      </c>
    </row>
    <row r="21" spans="1:14" x14ac:dyDescent="0.25">
      <c r="A21" s="94" t="s">
        <v>78</v>
      </c>
      <c r="B21" s="232"/>
      <c r="C21" s="232"/>
      <c r="D21" s="95"/>
      <c r="E21" s="95"/>
      <c r="F21" s="2"/>
      <c r="G21" s="2"/>
      <c r="H21" s="2"/>
      <c r="I21" s="2"/>
      <c r="J21" s="2"/>
      <c r="K21" s="2"/>
      <c r="L21" s="2"/>
      <c r="M21" s="2"/>
      <c r="N21" s="217"/>
    </row>
    <row r="22" spans="1:14" x14ac:dyDescent="0.25">
      <c r="A22" s="17" t="s">
        <v>106</v>
      </c>
    </row>
    <row r="26" spans="1:14" ht="40.35" customHeight="1" x14ac:dyDescent="0.25"/>
    <row r="27" spans="1:14" ht="29.4" customHeight="1" x14ac:dyDescent="0.25"/>
  </sheetData>
  <sheetProtection algorithmName="SHA-512" hashValue="Be9dRUO9WdrlTASCgcPvk72Jz3x7vioupfSbjYGIj2rlXHDCNBfVBWO+Nl1ssk+Fuzy4F8XUYiQ9K39Uil5DIQ==" saltValue="UuvpDTnyVKM2xvpB9YYxKQ==" spinCount="100000" sheet="1" objects="1" scenarios="1"/>
  <mergeCells count="24">
    <mergeCell ref="A1:N1"/>
    <mergeCell ref="A2:N2"/>
    <mergeCell ref="A3:N3"/>
    <mergeCell ref="A16:A17"/>
    <mergeCell ref="C12:C13"/>
    <mergeCell ref="C14:C15"/>
    <mergeCell ref="C16:C17"/>
    <mergeCell ref="D10:L10"/>
    <mergeCell ref="A7:N7"/>
    <mergeCell ref="A8:N8"/>
    <mergeCell ref="A9:N9"/>
    <mergeCell ref="N12:N13"/>
    <mergeCell ref="N14:N15"/>
    <mergeCell ref="N16:N17"/>
    <mergeCell ref="M12:M13"/>
    <mergeCell ref="I4:M4"/>
    <mergeCell ref="I5:M5"/>
    <mergeCell ref="M14:M15"/>
    <mergeCell ref="A19:B19"/>
    <mergeCell ref="A20:C20"/>
    <mergeCell ref="A11:B11"/>
    <mergeCell ref="A12:A13"/>
    <mergeCell ref="A14:A15"/>
    <mergeCell ref="M16:M17"/>
  </mergeCells>
  <printOptions horizontalCentered="1"/>
  <pageMargins left="0.7" right="0.7" top="0.75" bottom="0.75" header="0.3" footer="0.3"/>
  <pageSetup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O540"/>
  <sheetViews>
    <sheetView topLeftCell="E1" zoomScale="70" zoomScaleNormal="70" zoomScalePageLayoutView="48" workbookViewId="0">
      <selection activeCell="M2" sqref="M2"/>
    </sheetView>
  </sheetViews>
  <sheetFormatPr defaultColWidth="8.88671875" defaultRowHeight="14.4" x14ac:dyDescent="0.3"/>
  <cols>
    <col min="1" max="1" width="42.109375" customWidth="1"/>
    <col min="2" max="2" width="24.44140625" bestFit="1" customWidth="1"/>
    <col min="3" max="3" width="38.88671875" customWidth="1"/>
    <col min="4" max="4" width="35.6640625" customWidth="1"/>
    <col min="5" max="5" width="50.44140625" customWidth="1"/>
    <col min="6" max="6" width="17.6640625" customWidth="1"/>
    <col min="7" max="7" width="12" customWidth="1"/>
    <col min="8" max="8" width="23.88671875" customWidth="1"/>
    <col min="9" max="9" width="19.33203125" customWidth="1"/>
    <col min="10" max="10" width="13.88671875" customWidth="1"/>
    <col min="11" max="11" width="15.109375" customWidth="1"/>
    <col min="13" max="13" width="16.88671875" customWidth="1"/>
    <col min="14" max="14" width="35.6640625" customWidth="1"/>
    <col min="15" max="15" width="19.88671875" style="33" customWidth="1"/>
  </cols>
  <sheetData>
    <row r="1" spans="1:15" s="14" customFormat="1" ht="86.4" x14ac:dyDescent="0.3">
      <c r="A1" s="42" t="s">
        <v>10</v>
      </c>
      <c r="B1" s="42"/>
      <c r="C1" s="41" t="s">
        <v>750</v>
      </c>
      <c r="D1" s="40" t="s">
        <v>749</v>
      </c>
      <c r="E1" s="39"/>
      <c r="F1" s="14" t="s">
        <v>748</v>
      </c>
      <c r="G1" s="14" t="s">
        <v>747</v>
      </c>
      <c r="H1" s="14" t="s">
        <v>746</v>
      </c>
      <c r="I1" s="14" t="s">
        <v>745</v>
      </c>
      <c r="J1" s="14" t="s">
        <v>744</v>
      </c>
      <c r="K1" s="14" t="s">
        <v>743</v>
      </c>
      <c r="L1" s="14" t="s">
        <v>742</v>
      </c>
      <c r="M1" s="14" t="s">
        <v>741</v>
      </c>
      <c r="N1" s="40" t="s">
        <v>749</v>
      </c>
      <c r="O1" s="38"/>
    </row>
    <row r="2" spans="1:15" x14ac:dyDescent="0.3">
      <c r="A2" s="37" t="s">
        <v>364</v>
      </c>
      <c r="B2" s="37" t="s">
        <v>339</v>
      </c>
      <c r="C2" s="36" t="s">
        <v>150</v>
      </c>
      <c r="D2" s="35" t="s">
        <v>149</v>
      </c>
      <c r="E2" s="34" t="str">
        <f t="shared" ref="E2:E65" si="0">(PROPER(A2))</f>
        <v>Adelanto</v>
      </c>
      <c r="F2" s="33">
        <v>41640</v>
      </c>
      <c r="G2" s="33">
        <v>44500</v>
      </c>
      <c r="H2">
        <f t="shared" ref="H2:H65" si="1">YEAR(F2)</f>
        <v>2014</v>
      </c>
      <c r="I2">
        <f t="shared" ref="I2:I65" si="2">YEAR(G2)</f>
        <v>2021</v>
      </c>
      <c r="J2" s="33">
        <v>41562</v>
      </c>
      <c r="K2" s="33">
        <v>44484</v>
      </c>
      <c r="L2">
        <f t="shared" ref="L2:L65" si="3">YEAR(J2)</f>
        <v>2013</v>
      </c>
      <c r="M2">
        <f t="shared" ref="M2:M65" si="4">YEAR(K2)</f>
        <v>2021</v>
      </c>
      <c r="N2" s="35" t="s">
        <v>149</v>
      </c>
    </row>
    <row r="3" spans="1:15" x14ac:dyDescent="0.3">
      <c r="A3" s="37" t="s">
        <v>605</v>
      </c>
      <c r="B3" s="37" t="s">
        <v>517</v>
      </c>
      <c r="C3" s="36" t="s">
        <v>150</v>
      </c>
      <c r="D3" s="35" t="s">
        <v>149</v>
      </c>
      <c r="E3" s="34" t="str">
        <f t="shared" si="0"/>
        <v>Agoura Hills</v>
      </c>
      <c r="F3" s="33">
        <v>41640</v>
      </c>
      <c r="G3" s="33">
        <v>44500</v>
      </c>
      <c r="H3">
        <f t="shared" si="1"/>
        <v>2014</v>
      </c>
      <c r="I3">
        <f t="shared" si="2"/>
        <v>2021</v>
      </c>
      <c r="J3" s="33">
        <v>41562</v>
      </c>
      <c r="K3" s="33">
        <v>44484</v>
      </c>
      <c r="L3">
        <f t="shared" si="3"/>
        <v>2013</v>
      </c>
      <c r="M3">
        <f t="shared" si="4"/>
        <v>2021</v>
      </c>
      <c r="N3" s="35" t="s">
        <v>149</v>
      </c>
    </row>
    <row r="4" spans="1:15" x14ac:dyDescent="0.3">
      <c r="A4" s="37" t="s">
        <v>740</v>
      </c>
      <c r="B4" s="37" t="s">
        <v>725</v>
      </c>
      <c r="C4" s="36" t="s">
        <v>200</v>
      </c>
      <c r="D4" s="35" t="s">
        <v>199</v>
      </c>
      <c r="E4" s="34" t="str">
        <f t="shared" si="0"/>
        <v>Alameda</v>
      </c>
      <c r="F4" s="33">
        <v>41640</v>
      </c>
      <c r="G4" s="33">
        <v>44865</v>
      </c>
      <c r="H4">
        <f t="shared" si="1"/>
        <v>2014</v>
      </c>
      <c r="I4">
        <f t="shared" si="2"/>
        <v>2022</v>
      </c>
      <c r="J4" s="33">
        <v>42035</v>
      </c>
      <c r="K4" s="33">
        <v>44957</v>
      </c>
      <c r="L4">
        <f t="shared" si="3"/>
        <v>2015</v>
      </c>
      <c r="M4">
        <f t="shared" si="4"/>
        <v>2023</v>
      </c>
      <c r="N4" s="35" t="s">
        <v>199</v>
      </c>
    </row>
    <row r="5" spans="1:15" x14ac:dyDescent="0.3">
      <c r="A5" s="37" t="str">
        <f>B5</f>
        <v>Alameda County - Unincorporated</v>
      </c>
      <c r="B5" s="37" t="s">
        <v>739</v>
      </c>
      <c r="C5" s="36" t="s">
        <v>200</v>
      </c>
      <c r="D5" s="35" t="s">
        <v>199</v>
      </c>
      <c r="E5" s="34" t="str">
        <f t="shared" si="0"/>
        <v>Alameda County - Unincorporated</v>
      </c>
      <c r="F5" s="33">
        <v>41640</v>
      </c>
      <c r="G5" s="33">
        <v>44865</v>
      </c>
      <c r="H5">
        <f t="shared" si="1"/>
        <v>2014</v>
      </c>
      <c r="I5">
        <f t="shared" si="2"/>
        <v>2022</v>
      </c>
      <c r="J5" s="33">
        <v>42035</v>
      </c>
      <c r="K5" s="33">
        <v>44957</v>
      </c>
      <c r="L5">
        <f t="shared" si="3"/>
        <v>2015</v>
      </c>
      <c r="M5">
        <f t="shared" si="4"/>
        <v>2023</v>
      </c>
      <c r="N5" s="35" t="s">
        <v>199</v>
      </c>
    </row>
    <row r="6" spans="1:15" x14ac:dyDescent="0.3">
      <c r="A6" s="37" t="s">
        <v>738</v>
      </c>
      <c r="B6" s="37" t="s">
        <v>725</v>
      </c>
      <c r="C6" s="36" t="s">
        <v>200</v>
      </c>
      <c r="D6" s="35" t="s">
        <v>199</v>
      </c>
      <c r="E6" s="34" t="str">
        <f t="shared" si="0"/>
        <v>Albany</v>
      </c>
      <c r="F6" s="33">
        <v>41640</v>
      </c>
      <c r="G6" s="33">
        <v>44865</v>
      </c>
      <c r="H6">
        <f t="shared" si="1"/>
        <v>2014</v>
      </c>
      <c r="I6">
        <f t="shared" si="2"/>
        <v>2022</v>
      </c>
      <c r="J6" s="33">
        <v>42035</v>
      </c>
      <c r="K6" s="33">
        <v>44957</v>
      </c>
      <c r="L6">
        <f t="shared" si="3"/>
        <v>2015</v>
      </c>
      <c r="M6">
        <f t="shared" si="4"/>
        <v>2023</v>
      </c>
      <c r="N6" s="35" t="s">
        <v>199</v>
      </c>
    </row>
    <row r="7" spans="1:15" x14ac:dyDescent="0.3">
      <c r="A7" s="37" t="s">
        <v>604</v>
      </c>
      <c r="B7" s="37" t="s">
        <v>517</v>
      </c>
      <c r="C7" s="36" t="s">
        <v>150</v>
      </c>
      <c r="D7" s="35" t="s">
        <v>149</v>
      </c>
      <c r="E7" s="34" t="str">
        <f>(PROPER(A7))</f>
        <v>Alhambra</v>
      </c>
      <c r="F7" s="33">
        <v>41640</v>
      </c>
      <c r="G7" s="33">
        <v>44500</v>
      </c>
      <c r="H7">
        <f t="shared" si="1"/>
        <v>2014</v>
      </c>
      <c r="I7">
        <f t="shared" si="2"/>
        <v>2021</v>
      </c>
      <c r="J7" s="33">
        <v>41562</v>
      </c>
      <c r="K7" s="33">
        <v>44484</v>
      </c>
      <c r="L7">
        <f t="shared" si="3"/>
        <v>2013</v>
      </c>
      <c r="M7">
        <f t="shared" si="4"/>
        <v>2021</v>
      </c>
      <c r="N7" s="35" t="s">
        <v>149</v>
      </c>
    </row>
    <row r="8" spans="1:15" x14ac:dyDescent="0.3">
      <c r="A8" s="37" t="s">
        <v>453</v>
      </c>
      <c r="B8" s="37" t="s">
        <v>419</v>
      </c>
      <c r="C8" s="36" t="s">
        <v>150</v>
      </c>
      <c r="D8" s="35" t="s">
        <v>149</v>
      </c>
      <c r="E8" s="34" t="str">
        <f t="shared" si="0"/>
        <v>Aliso Viejo</v>
      </c>
      <c r="F8" s="33">
        <v>41640</v>
      </c>
      <c r="G8" s="33">
        <v>44500</v>
      </c>
      <c r="H8">
        <f t="shared" si="1"/>
        <v>2014</v>
      </c>
      <c r="I8">
        <f t="shared" si="2"/>
        <v>2021</v>
      </c>
      <c r="J8" s="33">
        <v>41562</v>
      </c>
      <c r="K8" s="33">
        <v>44484</v>
      </c>
      <c r="L8">
        <f t="shared" si="3"/>
        <v>2013</v>
      </c>
      <c r="M8">
        <f t="shared" si="4"/>
        <v>2021</v>
      </c>
      <c r="N8" s="35" t="s">
        <v>149</v>
      </c>
    </row>
    <row r="9" spans="1:15" x14ac:dyDescent="0.3">
      <c r="A9" s="37" t="s">
        <v>1340</v>
      </c>
      <c r="B9" s="37" t="s">
        <v>724</v>
      </c>
      <c r="C9" s="36" t="s">
        <v>164</v>
      </c>
      <c r="D9" s="35" t="s">
        <v>163</v>
      </c>
      <c r="E9" s="34" t="str">
        <f t="shared" si="0"/>
        <v>Alpine County - Unincorporated</v>
      </c>
      <c r="F9" s="33">
        <v>41640</v>
      </c>
      <c r="G9" s="33">
        <v>43646</v>
      </c>
      <c r="H9">
        <f t="shared" si="1"/>
        <v>2014</v>
      </c>
      <c r="I9">
        <f t="shared" si="2"/>
        <v>2019</v>
      </c>
      <c r="J9" s="33">
        <v>41820</v>
      </c>
      <c r="K9" s="33">
        <v>43646</v>
      </c>
      <c r="L9">
        <f t="shared" si="3"/>
        <v>2014</v>
      </c>
      <c r="M9">
        <f t="shared" si="4"/>
        <v>2019</v>
      </c>
      <c r="N9" s="35" t="s">
        <v>163</v>
      </c>
    </row>
    <row r="10" spans="1:15" x14ac:dyDescent="0.3">
      <c r="A10" s="37" t="s">
        <v>483</v>
      </c>
      <c r="B10" s="37" t="s">
        <v>482</v>
      </c>
      <c r="C10" s="36" t="s">
        <v>164</v>
      </c>
      <c r="D10" s="35" t="s">
        <v>163</v>
      </c>
      <c r="E10" s="34" t="str">
        <f t="shared" si="0"/>
        <v>Alturas</v>
      </c>
      <c r="F10" s="33">
        <v>41640</v>
      </c>
      <c r="G10" s="33">
        <v>43646</v>
      </c>
      <c r="H10">
        <f t="shared" si="1"/>
        <v>2014</v>
      </c>
      <c r="I10">
        <f t="shared" si="2"/>
        <v>2019</v>
      </c>
      <c r="J10" s="33">
        <v>41820</v>
      </c>
      <c r="K10" s="33">
        <v>43646</v>
      </c>
      <c r="L10">
        <f t="shared" si="3"/>
        <v>2014</v>
      </c>
      <c r="M10">
        <f t="shared" si="4"/>
        <v>2019</v>
      </c>
      <c r="N10" s="35" t="s">
        <v>163</v>
      </c>
    </row>
    <row r="11" spans="1:15" x14ac:dyDescent="0.3">
      <c r="A11" s="37" t="s">
        <v>1344</v>
      </c>
      <c r="B11" s="37" t="s">
        <v>718</v>
      </c>
      <c r="C11" s="36" t="s">
        <v>164</v>
      </c>
      <c r="D11" s="35" t="s">
        <v>163</v>
      </c>
      <c r="E11" s="34" t="str">
        <f t="shared" si="0"/>
        <v>Amador City</v>
      </c>
      <c r="F11" s="33">
        <v>41640</v>
      </c>
      <c r="G11" s="33">
        <v>43646</v>
      </c>
      <c r="H11">
        <f t="shared" si="1"/>
        <v>2014</v>
      </c>
      <c r="I11">
        <f t="shared" si="2"/>
        <v>2019</v>
      </c>
      <c r="J11" s="33">
        <v>41820</v>
      </c>
      <c r="K11" s="33">
        <v>43646</v>
      </c>
      <c r="L11">
        <f t="shared" si="3"/>
        <v>2014</v>
      </c>
      <c r="M11">
        <f t="shared" si="4"/>
        <v>2019</v>
      </c>
      <c r="N11" s="35" t="s">
        <v>163</v>
      </c>
    </row>
    <row r="12" spans="1:15" x14ac:dyDescent="0.3">
      <c r="A12" s="37" t="str">
        <f>B12</f>
        <v>Amador County - Unincorporated</v>
      </c>
      <c r="B12" s="37" t="s">
        <v>723</v>
      </c>
      <c r="C12" s="36" t="s">
        <v>164</v>
      </c>
      <c r="D12" s="35" t="s">
        <v>163</v>
      </c>
      <c r="E12" s="34" t="str">
        <f t="shared" si="0"/>
        <v>Amador County - Unincorporated</v>
      </c>
      <c r="F12" s="33">
        <v>41640</v>
      </c>
      <c r="G12" s="33">
        <v>43646</v>
      </c>
      <c r="H12">
        <f t="shared" si="1"/>
        <v>2014</v>
      </c>
      <c r="I12">
        <f t="shared" si="2"/>
        <v>2019</v>
      </c>
      <c r="J12" s="33">
        <v>41820</v>
      </c>
      <c r="K12" s="33">
        <v>43646</v>
      </c>
      <c r="L12">
        <f t="shared" si="3"/>
        <v>2014</v>
      </c>
      <c r="M12">
        <f t="shared" si="4"/>
        <v>2019</v>
      </c>
      <c r="N12" s="35" t="s">
        <v>163</v>
      </c>
    </row>
    <row r="13" spans="1:15" x14ac:dyDescent="0.3">
      <c r="A13" s="37" t="s">
        <v>464</v>
      </c>
      <c r="B13" s="37" t="s">
        <v>459</v>
      </c>
      <c r="C13" s="36" t="s">
        <v>200</v>
      </c>
      <c r="D13" s="35" t="s">
        <v>199</v>
      </c>
      <c r="E13" s="34" t="str">
        <f t="shared" si="0"/>
        <v>American Canyon</v>
      </c>
      <c r="F13" s="33">
        <v>41640</v>
      </c>
      <c r="G13" s="33">
        <v>44865</v>
      </c>
      <c r="H13">
        <f t="shared" si="1"/>
        <v>2014</v>
      </c>
      <c r="I13">
        <f t="shared" si="2"/>
        <v>2022</v>
      </c>
      <c r="J13" s="33">
        <v>42035</v>
      </c>
      <c r="K13" s="33">
        <v>44957</v>
      </c>
      <c r="L13">
        <f t="shared" si="3"/>
        <v>2015</v>
      </c>
      <c r="M13">
        <f t="shared" si="4"/>
        <v>2023</v>
      </c>
      <c r="N13" s="35" t="s">
        <v>199</v>
      </c>
    </row>
    <row r="14" spans="1:15" x14ac:dyDescent="0.3">
      <c r="A14" s="37" t="s">
        <v>452</v>
      </c>
      <c r="B14" s="37" t="s">
        <v>419</v>
      </c>
      <c r="C14" s="36" t="s">
        <v>150</v>
      </c>
      <c r="D14" s="35" t="s">
        <v>149</v>
      </c>
      <c r="E14" s="34" t="str">
        <f t="shared" si="0"/>
        <v>Anaheim</v>
      </c>
      <c r="F14" s="33">
        <v>41640</v>
      </c>
      <c r="G14" s="33">
        <v>44500</v>
      </c>
      <c r="H14">
        <f t="shared" si="1"/>
        <v>2014</v>
      </c>
      <c r="I14">
        <f t="shared" si="2"/>
        <v>2021</v>
      </c>
      <c r="J14" s="33">
        <v>41562</v>
      </c>
      <c r="K14" s="33">
        <v>44484</v>
      </c>
      <c r="L14">
        <f t="shared" si="3"/>
        <v>2013</v>
      </c>
      <c r="M14">
        <f t="shared" si="4"/>
        <v>2021</v>
      </c>
      <c r="N14" s="35" t="s">
        <v>149</v>
      </c>
    </row>
    <row r="15" spans="1:15" x14ac:dyDescent="0.3">
      <c r="A15" s="37" t="s">
        <v>239</v>
      </c>
      <c r="B15" s="37" t="s">
        <v>235</v>
      </c>
      <c r="C15" s="36" t="s">
        <v>164</v>
      </c>
      <c r="D15" s="35" t="s">
        <v>163</v>
      </c>
      <c r="E15" s="34" t="str">
        <f t="shared" si="0"/>
        <v>Anderson</v>
      </c>
      <c r="F15" s="33">
        <v>41640</v>
      </c>
      <c r="G15" s="33">
        <v>43646</v>
      </c>
      <c r="H15">
        <f t="shared" si="1"/>
        <v>2014</v>
      </c>
      <c r="I15">
        <f t="shared" si="2"/>
        <v>2019</v>
      </c>
      <c r="J15" s="33">
        <v>41820</v>
      </c>
      <c r="K15" s="33">
        <v>43646</v>
      </c>
      <c r="L15">
        <f t="shared" si="3"/>
        <v>2014</v>
      </c>
      <c r="M15">
        <f t="shared" si="4"/>
        <v>2019</v>
      </c>
      <c r="N15" s="35" t="s">
        <v>163</v>
      </c>
    </row>
    <row r="16" spans="1:15" x14ac:dyDescent="0.3">
      <c r="A16" s="37" t="s">
        <v>708</v>
      </c>
      <c r="B16" s="37" t="s">
        <v>707</v>
      </c>
      <c r="C16" s="36" t="s">
        <v>164</v>
      </c>
      <c r="D16" s="35" t="s">
        <v>163</v>
      </c>
      <c r="E16" s="34" t="str">
        <f t="shared" si="0"/>
        <v>Angels Camp</v>
      </c>
      <c r="F16" s="33">
        <v>41640</v>
      </c>
      <c r="G16" s="33">
        <v>43646</v>
      </c>
      <c r="H16">
        <f t="shared" si="1"/>
        <v>2014</v>
      </c>
      <c r="I16">
        <f t="shared" si="2"/>
        <v>2019</v>
      </c>
      <c r="J16" s="33">
        <v>41820</v>
      </c>
      <c r="K16" s="33">
        <v>43646</v>
      </c>
      <c r="L16">
        <f t="shared" si="3"/>
        <v>2014</v>
      </c>
      <c r="M16">
        <f t="shared" si="4"/>
        <v>2019</v>
      </c>
      <c r="N16" s="35" t="s">
        <v>163</v>
      </c>
    </row>
    <row r="17" spans="1:14" x14ac:dyDescent="0.3">
      <c r="A17" s="37" t="s">
        <v>701</v>
      </c>
      <c r="B17" s="37" t="s">
        <v>681</v>
      </c>
      <c r="C17" s="36" t="s">
        <v>200</v>
      </c>
      <c r="D17" s="35" t="s">
        <v>199</v>
      </c>
      <c r="E17" s="34" t="str">
        <f t="shared" si="0"/>
        <v>Antioch</v>
      </c>
      <c r="F17" s="33">
        <v>41640</v>
      </c>
      <c r="G17" s="33">
        <v>44865</v>
      </c>
      <c r="H17">
        <f t="shared" si="1"/>
        <v>2014</v>
      </c>
      <c r="I17">
        <f t="shared" si="2"/>
        <v>2022</v>
      </c>
      <c r="J17" s="33">
        <v>42035</v>
      </c>
      <c r="K17" s="33">
        <v>44957</v>
      </c>
      <c r="L17">
        <f t="shared" si="3"/>
        <v>2015</v>
      </c>
      <c r="M17">
        <f t="shared" si="4"/>
        <v>2023</v>
      </c>
      <c r="N17" s="35" t="s">
        <v>199</v>
      </c>
    </row>
    <row r="18" spans="1:14" x14ac:dyDescent="0.3">
      <c r="A18" s="37" t="s">
        <v>363</v>
      </c>
      <c r="B18" s="37" t="s">
        <v>339</v>
      </c>
      <c r="C18" s="36" t="s">
        <v>150</v>
      </c>
      <c r="D18" s="35" t="s">
        <v>149</v>
      </c>
      <c r="E18" s="34" t="str">
        <f t="shared" si="0"/>
        <v>Apple Valley</v>
      </c>
      <c r="F18" s="33">
        <v>41640</v>
      </c>
      <c r="G18" s="33">
        <v>44500</v>
      </c>
      <c r="H18">
        <f t="shared" si="1"/>
        <v>2014</v>
      </c>
      <c r="I18">
        <f t="shared" si="2"/>
        <v>2021</v>
      </c>
      <c r="J18" s="33">
        <v>41562</v>
      </c>
      <c r="K18" s="33">
        <v>44484</v>
      </c>
      <c r="L18">
        <f t="shared" si="3"/>
        <v>2013</v>
      </c>
      <c r="M18">
        <f t="shared" si="4"/>
        <v>2021</v>
      </c>
      <c r="N18" s="35" t="s">
        <v>149</v>
      </c>
    </row>
    <row r="19" spans="1:14" x14ac:dyDescent="0.3">
      <c r="A19" s="37" t="s">
        <v>603</v>
      </c>
      <c r="B19" s="37" t="s">
        <v>517</v>
      </c>
      <c r="C19" s="36" t="s">
        <v>150</v>
      </c>
      <c r="D19" s="35" t="s">
        <v>149</v>
      </c>
      <c r="E19" s="34" t="str">
        <f t="shared" si="0"/>
        <v>Arcadia</v>
      </c>
      <c r="F19" s="33">
        <v>41640</v>
      </c>
      <c r="G19" s="33">
        <v>44500</v>
      </c>
      <c r="H19">
        <f t="shared" si="1"/>
        <v>2014</v>
      </c>
      <c r="I19">
        <f t="shared" si="2"/>
        <v>2021</v>
      </c>
      <c r="J19" s="33">
        <v>41562</v>
      </c>
      <c r="K19" s="33">
        <v>44484</v>
      </c>
      <c r="L19">
        <f t="shared" si="3"/>
        <v>2013</v>
      </c>
      <c r="M19">
        <f t="shared" si="4"/>
        <v>2021</v>
      </c>
      <c r="N19" s="35" t="s">
        <v>149</v>
      </c>
    </row>
    <row r="20" spans="1:14" x14ac:dyDescent="0.3">
      <c r="A20" s="37" t="s">
        <v>652</v>
      </c>
      <c r="B20" s="37" t="s">
        <v>644</v>
      </c>
      <c r="C20" s="36" t="s">
        <v>164</v>
      </c>
      <c r="D20" s="35" t="s">
        <v>163</v>
      </c>
      <c r="E20" s="34" t="str">
        <f t="shared" si="0"/>
        <v>Arcata</v>
      </c>
      <c r="F20" s="33">
        <v>41640</v>
      </c>
      <c r="G20" s="33">
        <v>43646</v>
      </c>
      <c r="H20">
        <f t="shared" si="1"/>
        <v>2014</v>
      </c>
      <c r="I20">
        <f t="shared" si="2"/>
        <v>2019</v>
      </c>
      <c r="J20" s="33">
        <v>41820</v>
      </c>
      <c r="K20" s="33">
        <v>43646</v>
      </c>
      <c r="L20">
        <f t="shared" si="3"/>
        <v>2014</v>
      </c>
      <c r="M20">
        <f t="shared" si="4"/>
        <v>2019</v>
      </c>
      <c r="N20" s="35" t="s">
        <v>163</v>
      </c>
    </row>
    <row r="21" spans="1:14" x14ac:dyDescent="0.3">
      <c r="A21" s="37" t="s">
        <v>306</v>
      </c>
      <c r="B21" s="37" t="s">
        <v>299</v>
      </c>
      <c r="C21" s="36" t="s">
        <v>164</v>
      </c>
      <c r="D21" s="35" t="s">
        <v>163</v>
      </c>
      <c r="E21" s="34" t="str">
        <f t="shared" si="0"/>
        <v>Arroyo Grande</v>
      </c>
      <c r="F21" s="33">
        <v>41640</v>
      </c>
      <c r="G21" s="33">
        <v>43646</v>
      </c>
      <c r="H21">
        <f t="shared" si="1"/>
        <v>2014</v>
      </c>
      <c r="I21">
        <f t="shared" si="2"/>
        <v>2019</v>
      </c>
      <c r="J21" s="33">
        <v>41820</v>
      </c>
      <c r="K21" s="33">
        <v>43646</v>
      </c>
      <c r="L21">
        <f t="shared" si="3"/>
        <v>2014</v>
      </c>
      <c r="M21">
        <f t="shared" si="4"/>
        <v>2019</v>
      </c>
      <c r="N21" s="35" t="s">
        <v>163</v>
      </c>
    </row>
    <row r="22" spans="1:14" x14ac:dyDescent="0.3">
      <c r="A22" s="37" t="s">
        <v>602</v>
      </c>
      <c r="B22" s="37" t="s">
        <v>517</v>
      </c>
      <c r="C22" s="36" t="s">
        <v>150</v>
      </c>
      <c r="D22" s="35" t="s">
        <v>149</v>
      </c>
      <c r="E22" s="34" t="str">
        <f t="shared" si="0"/>
        <v>Artesia</v>
      </c>
      <c r="F22" s="33">
        <v>41640</v>
      </c>
      <c r="G22" s="33">
        <v>44500</v>
      </c>
      <c r="H22">
        <f t="shared" si="1"/>
        <v>2014</v>
      </c>
      <c r="I22">
        <f t="shared" si="2"/>
        <v>2021</v>
      </c>
      <c r="J22" s="33">
        <v>41562</v>
      </c>
      <c r="K22" s="33">
        <v>44484</v>
      </c>
      <c r="L22">
        <f t="shared" si="3"/>
        <v>2013</v>
      </c>
      <c r="M22">
        <f t="shared" si="4"/>
        <v>2021</v>
      </c>
      <c r="N22" s="35" t="s">
        <v>149</v>
      </c>
    </row>
    <row r="23" spans="1:14" x14ac:dyDescent="0.3">
      <c r="A23" s="37" t="s">
        <v>632</v>
      </c>
      <c r="B23" s="37" t="s">
        <v>620</v>
      </c>
      <c r="C23" s="36" t="s">
        <v>619</v>
      </c>
      <c r="D23" s="35" t="s">
        <v>168</v>
      </c>
      <c r="E23" s="34" t="str">
        <f t="shared" si="0"/>
        <v>Arvin</v>
      </c>
      <c r="F23" s="33">
        <v>41275</v>
      </c>
      <c r="G23" s="33">
        <v>45291</v>
      </c>
      <c r="H23">
        <f t="shared" si="1"/>
        <v>2013</v>
      </c>
      <c r="I23">
        <f t="shared" si="2"/>
        <v>2023</v>
      </c>
      <c r="J23" s="33">
        <v>42369</v>
      </c>
      <c r="K23" s="33">
        <v>45291</v>
      </c>
      <c r="L23">
        <f t="shared" si="3"/>
        <v>2015</v>
      </c>
      <c r="M23">
        <f t="shared" si="4"/>
        <v>2023</v>
      </c>
      <c r="N23" s="35" t="s">
        <v>168</v>
      </c>
    </row>
    <row r="24" spans="1:14" x14ac:dyDescent="0.3">
      <c r="A24" s="37" t="s">
        <v>305</v>
      </c>
      <c r="B24" s="37" t="s">
        <v>299</v>
      </c>
      <c r="C24" s="36" t="s">
        <v>164</v>
      </c>
      <c r="D24" s="35" t="s">
        <v>163</v>
      </c>
      <c r="E24" s="34" t="str">
        <f t="shared" si="0"/>
        <v>Atascadero</v>
      </c>
      <c r="F24" s="33">
        <v>41640</v>
      </c>
      <c r="G24" s="33">
        <v>43646</v>
      </c>
      <c r="H24">
        <f t="shared" si="1"/>
        <v>2014</v>
      </c>
      <c r="I24">
        <f t="shared" si="2"/>
        <v>2019</v>
      </c>
      <c r="J24" s="33">
        <v>41820</v>
      </c>
      <c r="K24" s="33">
        <v>43646</v>
      </c>
      <c r="L24">
        <f t="shared" si="3"/>
        <v>2014</v>
      </c>
      <c r="M24">
        <f t="shared" si="4"/>
        <v>2019</v>
      </c>
      <c r="N24" s="35" t="s">
        <v>163</v>
      </c>
    </row>
    <row r="25" spans="1:14" x14ac:dyDescent="0.3">
      <c r="A25" s="37" t="s">
        <v>297</v>
      </c>
      <c r="B25" s="37" t="s">
        <v>276</v>
      </c>
      <c r="C25" s="36" t="s">
        <v>200</v>
      </c>
      <c r="D25" s="35" t="s">
        <v>199</v>
      </c>
      <c r="E25" s="34" t="str">
        <f t="shared" si="0"/>
        <v>Atherton</v>
      </c>
      <c r="F25" s="33">
        <v>41640</v>
      </c>
      <c r="G25" s="33">
        <v>44865</v>
      </c>
      <c r="H25">
        <f t="shared" si="1"/>
        <v>2014</v>
      </c>
      <c r="I25">
        <f t="shared" si="2"/>
        <v>2022</v>
      </c>
      <c r="J25" s="33">
        <v>42035</v>
      </c>
      <c r="K25" s="33">
        <v>44957</v>
      </c>
      <c r="L25">
        <f t="shared" si="3"/>
        <v>2015</v>
      </c>
      <c r="M25">
        <f t="shared" si="4"/>
        <v>2023</v>
      </c>
      <c r="N25" s="35" t="s">
        <v>199</v>
      </c>
    </row>
    <row r="26" spans="1:14" x14ac:dyDescent="0.3">
      <c r="A26" s="37" t="s">
        <v>492</v>
      </c>
      <c r="B26" s="37" t="s">
        <v>486</v>
      </c>
      <c r="C26" s="36" t="s">
        <v>240</v>
      </c>
      <c r="D26" s="35" t="s">
        <v>484</v>
      </c>
      <c r="E26" s="34" t="str">
        <f t="shared" si="0"/>
        <v>Atwater</v>
      </c>
      <c r="F26" s="33">
        <v>41640</v>
      </c>
      <c r="G26" s="33">
        <v>45291</v>
      </c>
      <c r="H26">
        <f t="shared" si="1"/>
        <v>2014</v>
      </c>
      <c r="I26">
        <f t="shared" si="2"/>
        <v>2023</v>
      </c>
      <c r="J26" s="33">
        <v>42460</v>
      </c>
      <c r="K26" s="33">
        <v>45382</v>
      </c>
      <c r="L26">
        <f t="shared" si="3"/>
        <v>2016</v>
      </c>
      <c r="M26">
        <f t="shared" si="4"/>
        <v>2024</v>
      </c>
      <c r="N26" s="35" t="s">
        <v>484</v>
      </c>
    </row>
    <row r="27" spans="1:14" x14ac:dyDescent="0.3">
      <c r="A27" s="37" t="s">
        <v>418</v>
      </c>
      <c r="B27" s="37" t="s">
        <v>411</v>
      </c>
      <c r="C27" s="36" t="s">
        <v>139</v>
      </c>
      <c r="D27" s="35" t="s">
        <v>138</v>
      </c>
      <c r="E27" s="34" t="str">
        <f t="shared" si="0"/>
        <v>Auburn</v>
      </c>
      <c r="F27" s="33">
        <v>41275</v>
      </c>
      <c r="G27" s="33">
        <v>44500</v>
      </c>
      <c r="H27">
        <f t="shared" si="1"/>
        <v>2013</v>
      </c>
      <c r="I27">
        <f t="shared" si="2"/>
        <v>2021</v>
      </c>
      <c r="J27" s="33">
        <v>41578</v>
      </c>
      <c r="K27" s="33">
        <v>44500</v>
      </c>
      <c r="L27">
        <f t="shared" si="3"/>
        <v>2013</v>
      </c>
      <c r="M27">
        <f t="shared" si="4"/>
        <v>2021</v>
      </c>
      <c r="N27" s="35" t="s">
        <v>138</v>
      </c>
    </row>
    <row r="28" spans="1:14" x14ac:dyDescent="0.3">
      <c r="A28" s="37" t="s">
        <v>601</v>
      </c>
      <c r="B28" s="37" t="s">
        <v>517</v>
      </c>
      <c r="C28" s="36" t="s">
        <v>150</v>
      </c>
      <c r="D28" s="35" t="s">
        <v>149</v>
      </c>
      <c r="E28" s="34" t="str">
        <f t="shared" si="0"/>
        <v>Avalon</v>
      </c>
      <c r="F28" s="33">
        <v>41640</v>
      </c>
      <c r="G28" s="33">
        <v>44500</v>
      </c>
      <c r="H28">
        <f t="shared" si="1"/>
        <v>2014</v>
      </c>
      <c r="I28">
        <f t="shared" si="2"/>
        <v>2021</v>
      </c>
      <c r="J28" s="33">
        <v>41562</v>
      </c>
      <c r="K28" s="33">
        <v>44484</v>
      </c>
      <c r="L28">
        <f t="shared" si="3"/>
        <v>2013</v>
      </c>
      <c r="M28">
        <f t="shared" si="4"/>
        <v>2021</v>
      </c>
      <c r="N28" s="35" t="s">
        <v>149</v>
      </c>
    </row>
    <row r="29" spans="1:14" x14ac:dyDescent="0.3">
      <c r="A29" s="37" t="s">
        <v>618</v>
      </c>
      <c r="B29" s="37" t="s">
        <v>613</v>
      </c>
      <c r="C29" s="36" t="s">
        <v>240</v>
      </c>
      <c r="D29" s="35" t="s">
        <v>512</v>
      </c>
      <c r="E29" s="34" t="str">
        <f t="shared" si="0"/>
        <v>Avenal</v>
      </c>
      <c r="F29" s="33">
        <v>41640</v>
      </c>
      <c r="G29" s="33">
        <v>45291</v>
      </c>
      <c r="H29">
        <f t="shared" si="1"/>
        <v>2014</v>
      </c>
      <c r="I29">
        <f t="shared" si="2"/>
        <v>2023</v>
      </c>
      <c r="J29" s="33">
        <v>42400</v>
      </c>
      <c r="K29" s="33">
        <v>45322</v>
      </c>
      <c r="L29">
        <f t="shared" si="3"/>
        <v>2016</v>
      </c>
      <c r="M29">
        <f t="shared" si="4"/>
        <v>2024</v>
      </c>
      <c r="N29" s="35" t="s">
        <v>512</v>
      </c>
    </row>
    <row r="30" spans="1:14" x14ac:dyDescent="0.3">
      <c r="A30" s="37" t="s">
        <v>600</v>
      </c>
      <c r="B30" s="37" t="s">
        <v>517</v>
      </c>
      <c r="C30" s="36" t="s">
        <v>150</v>
      </c>
      <c r="D30" s="35" t="s">
        <v>149</v>
      </c>
      <c r="E30" s="34" t="str">
        <f t="shared" si="0"/>
        <v>Azusa</v>
      </c>
      <c r="F30" s="33">
        <v>41640</v>
      </c>
      <c r="G30" s="33">
        <v>44500</v>
      </c>
      <c r="H30">
        <f t="shared" si="1"/>
        <v>2014</v>
      </c>
      <c r="I30">
        <f t="shared" si="2"/>
        <v>2021</v>
      </c>
      <c r="J30" s="33">
        <v>41562</v>
      </c>
      <c r="K30" s="33">
        <v>44484</v>
      </c>
      <c r="L30">
        <f t="shared" si="3"/>
        <v>2013</v>
      </c>
      <c r="M30">
        <f t="shared" si="4"/>
        <v>2021</v>
      </c>
      <c r="N30" s="35" t="s">
        <v>149</v>
      </c>
    </row>
    <row r="31" spans="1:14" x14ac:dyDescent="0.3">
      <c r="A31" s="37" t="s">
        <v>631</v>
      </c>
      <c r="B31" s="37" t="s">
        <v>620</v>
      </c>
      <c r="C31" s="36" t="s">
        <v>619</v>
      </c>
      <c r="D31" s="35" t="s">
        <v>168</v>
      </c>
      <c r="E31" s="34" t="str">
        <f t="shared" si="0"/>
        <v>Bakersfield</v>
      </c>
      <c r="F31" s="33">
        <v>41275</v>
      </c>
      <c r="G31" s="33">
        <v>45291</v>
      </c>
      <c r="H31">
        <f t="shared" si="1"/>
        <v>2013</v>
      </c>
      <c r="I31">
        <f t="shared" si="2"/>
        <v>2023</v>
      </c>
      <c r="J31" s="33">
        <v>42369</v>
      </c>
      <c r="K31" s="33">
        <v>45291</v>
      </c>
      <c r="L31">
        <f t="shared" si="3"/>
        <v>2015</v>
      </c>
      <c r="M31">
        <f t="shared" si="4"/>
        <v>2023</v>
      </c>
      <c r="N31" s="35" t="s">
        <v>168</v>
      </c>
    </row>
    <row r="32" spans="1:14" x14ac:dyDescent="0.3">
      <c r="A32" s="37" t="s">
        <v>599</v>
      </c>
      <c r="B32" s="37" t="s">
        <v>517</v>
      </c>
      <c r="C32" s="36" t="s">
        <v>150</v>
      </c>
      <c r="D32" s="35" t="s">
        <v>149</v>
      </c>
      <c r="E32" s="34" t="str">
        <f t="shared" si="0"/>
        <v>Baldwin Park</v>
      </c>
      <c r="F32" s="33">
        <v>41640</v>
      </c>
      <c r="G32" s="33">
        <v>44500</v>
      </c>
      <c r="H32">
        <f t="shared" si="1"/>
        <v>2014</v>
      </c>
      <c r="I32">
        <f t="shared" si="2"/>
        <v>2021</v>
      </c>
      <c r="J32" s="33">
        <v>41562</v>
      </c>
      <c r="K32" s="33">
        <v>44484</v>
      </c>
      <c r="L32">
        <f t="shared" si="3"/>
        <v>2013</v>
      </c>
      <c r="M32">
        <f t="shared" si="4"/>
        <v>2021</v>
      </c>
      <c r="N32" s="35" t="s">
        <v>149</v>
      </c>
    </row>
    <row r="33" spans="1:14" x14ac:dyDescent="0.3">
      <c r="A33" s="37" t="s">
        <v>407</v>
      </c>
      <c r="B33" s="37" t="s">
        <v>378</v>
      </c>
      <c r="C33" s="36" t="s">
        <v>150</v>
      </c>
      <c r="D33" s="35" t="s">
        <v>149</v>
      </c>
      <c r="E33" s="34" t="str">
        <f t="shared" si="0"/>
        <v>Banning</v>
      </c>
      <c r="F33" s="33">
        <v>41640</v>
      </c>
      <c r="G33" s="33">
        <v>44500</v>
      </c>
      <c r="H33">
        <f t="shared" si="1"/>
        <v>2014</v>
      </c>
      <c r="I33">
        <f t="shared" si="2"/>
        <v>2021</v>
      </c>
      <c r="J33" s="33">
        <v>41562</v>
      </c>
      <c r="K33" s="33">
        <v>44484</v>
      </c>
      <c r="L33">
        <f t="shared" si="3"/>
        <v>2013</v>
      </c>
      <c r="M33">
        <f t="shared" si="4"/>
        <v>2021</v>
      </c>
      <c r="N33" s="35" t="s">
        <v>149</v>
      </c>
    </row>
    <row r="34" spans="1:14" x14ac:dyDescent="0.3">
      <c r="A34" s="37" t="s">
        <v>362</v>
      </c>
      <c r="B34" s="37" t="s">
        <v>339</v>
      </c>
      <c r="C34" s="36" t="s">
        <v>150</v>
      </c>
      <c r="D34" s="35" t="s">
        <v>149</v>
      </c>
      <c r="E34" s="34" t="str">
        <f t="shared" si="0"/>
        <v>Barstow</v>
      </c>
      <c r="F34" s="33">
        <v>41640</v>
      </c>
      <c r="G34" s="33">
        <v>44500</v>
      </c>
      <c r="H34">
        <f t="shared" si="1"/>
        <v>2014</v>
      </c>
      <c r="I34">
        <f t="shared" si="2"/>
        <v>2021</v>
      </c>
      <c r="J34" s="33">
        <v>41562</v>
      </c>
      <c r="K34" s="33">
        <v>44484</v>
      </c>
      <c r="L34">
        <f t="shared" si="3"/>
        <v>2013</v>
      </c>
      <c r="M34">
        <f t="shared" si="4"/>
        <v>2021</v>
      </c>
      <c r="N34" s="35" t="s">
        <v>149</v>
      </c>
    </row>
    <row r="35" spans="1:14" x14ac:dyDescent="0.3">
      <c r="A35" s="37" t="s">
        <v>406</v>
      </c>
      <c r="B35" s="37" t="s">
        <v>378</v>
      </c>
      <c r="C35" s="36" t="s">
        <v>150</v>
      </c>
      <c r="D35" s="35" t="s">
        <v>149</v>
      </c>
      <c r="E35" s="34" t="str">
        <f t="shared" si="0"/>
        <v>Beaumont</v>
      </c>
      <c r="F35" s="33">
        <v>41640</v>
      </c>
      <c r="G35" s="33">
        <v>44500</v>
      </c>
      <c r="H35">
        <f t="shared" si="1"/>
        <v>2014</v>
      </c>
      <c r="I35">
        <f t="shared" si="2"/>
        <v>2021</v>
      </c>
      <c r="J35" s="33">
        <v>41562</v>
      </c>
      <c r="K35" s="33">
        <v>44484</v>
      </c>
      <c r="L35">
        <f t="shared" si="3"/>
        <v>2013</v>
      </c>
      <c r="M35">
        <f t="shared" si="4"/>
        <v>2021</v>
      </c>
      <c r="N35" s="35" t="s">
        <v>149</v>
      </c>
    </row>
    <row r="36" spans="1:14" x14ac:dyDescent="0.3">
      <c r="A36" s="37" t="s">
        <v>598</v>
      </c>
      <c r="B36" s="37" t="s">
        <v>517</v>
      </c>
      <c r="C36" s="36" t="s">
        <v>150</v>
      </c>
      <c r="D36" s="35" t="s">
        <v>149</v>
      </c>
      <c r="E36" s="34" t="str">
        <f t="shared" si="0"/>
        <v>Bell</v>
      </c>
      <c r="F36" s="33">
        <v>41640</v>
      </c>
      <c r="G36" s="33">
        <v>44500</v>
      </c>
      <c r="H36">
        <f t="shared" si="1"/>
        <v>2014</v>
      </c>
      <c r="I36">
        <f t="shared" si="2"/>
        <v>2021</v>
      </c>
      <c r="J36" s="33">
        <v>41562</v>
      </c>
      <c r="K36" s="33">
        <v>44484</v>
      </c>
      <c r="L36">
        <f t="shared" si="3"/>
        <v>2013</v>
      </c>
      <c r="M36">
        <f t="shared" si="4"/>
        <v>2021</v>
      </c>
      <c r="N36" s="35" t="s">
        <v>149</v>
      </c>
    </row>
    <row r="37" spans="1:14" x14ac:dyDescent="0.3">
      <c r="A37" s="37" t="s">
        <v>597</v>
      </c>
      <c r="B37" s="37" t="s">
        <v>517</v>
      </c>
      <c r="C37" s="36" t="s">
        <v>150</v>
      </c>
      <c r="D37" s="35" t="s">
        <v>149</v>
      </c>
      <c r="E37" s="34" t="str">
        <f t="shared" si="0"/>
        <v>Bell Gardens</v>
      </c>
      <c r="F37" s="33">
        <v>41640</v>
      </c>
      <c r="G37" s="33">
        <v>44500</v>
      </c>
      <c r="H37">
        <f t="shared" si="1"/>
        <v>2014</v>
      </c>
      <c r="I37">
        <f t="shared" si="2"/>
        <v>2021</v>
      </c>
      <c r="J37" s="33">
        <v>41562</v>
      </c>
      <c r="K37" s="33">
        <v>44484</v>
      </c>
      <c r="L37">
        <f t="shared" si="3"/>
        <v>2013</v>
      </c>
      <c r="M37">
        <f t="shared" si="4"/>
        <v>2021</v>
      </c>
      <c r="N37" s="35" t="s">
        <v>149</v>
      </c>
    </row>
    <row r="38" spans="1:14" x14ac:dyDescent="0.3">
      <c r="A38" s="37" t="s">
        <v>596</v>
      </c>
      <c r="B38" s="37" t="s">
        <v>517</v>
      </c>
      <c r="C38" s="36" t="s">
        <v>150</v>
      </c>
      <c r="D38" s="35" t="s">
        <v>149</v>
      </c>
      <c r="E38" s="34" t="str">
        <f t="shared" si="0"/>
        <v>Bellflower</v>
      </c>
      <c r="F38" s="33">
        <v>41640</v>
      </c>
      <c r="G38" s="33">
        <v>44500</v>
      </c>
      <c r="H38">
        <f t="shared" si="1"/>
        <v>2014</v>
      </c>
      <c r="I38">
        <f t="shared" si="2"/>
        <v>2021</v>
      </c>
      <c r="J38" s="33">
        <v>41562</v>
      </c>
      <c r="K38" s="33">
        <v>44484</v>
      </c>
      <c r="L38">
        <f t="shared" si="3"/>
        <v>2013</v>
      </c>
      <c r="M38">
        <f t="shared" si="4"/>
        <v>2021</v>
      </c>
      <c r="N38" s="35" t="s">
        <v>149</v>
      </c>
    </row>
    <row r="39" spans="1:14" x14ac:dyDescent="0.3">
      <c r="A39" s="37" t="s">
        <v>296</v>
      </c>
      <c r="B39" s="37" t="s">
        <v>276</v>
      </c>
      <c r="C39" s="36" t="s">
        <v>200</v>
      </c>
      <c r="D39" s="35" t="s">
        <v>199</v>
      </c>
      <c r="E39" s="34" t="str">
        <f t="shared" si="0"/>
        <v>Belmont</v>
      </c>
      <c r="F39" s="33">
        <v>41640</v>
      </c>
      <c r="G39" s="33">
        <v>44865</v>
      </c>
      <c r="H39">
        <f t="shared" si="1"/>
        <v>2014</v>
      </c>
      <c r="I39">
        <f t="shared" si="2"/>
        <v>2022</v>
      </c>
      <c r="J39" s="33">
        <v>42035</v>
      </c>
      <c r="K39" s="33">
        <v>44957</v>
      </c>
      <c r="L39">
        <f t="shared" si="3"/>
        <v>2015</v>
      </c>
      <c r="M39">
        <f t="shared" si="4"/>
        <v>2023</v>
      </c>
      <c r="N39" s="35" t="s">
        <v>199</v>
      </c>
    </row>
    <row r="40" spans="1:14" x14ac:dyDescent="0.3">
      <c r="A40" s="37" t="s">
        <v>511</v>
      </c>
      <c r="B40" s="37" t="s">
        <v>499</v>
      </c>
      <c r="C40" s="36" t="s">
        <v>200</v>
      </c>
      <c r="D40" s="35" t="s">
        <v>199</v>
      </c>
      <c r="E40" s="34" t="str">
        <f t="shared" si="0"/>
        <v>Belvedere</v>
      </c>
      <c r="F40" s="33">
        <v>41640</v>
      </c>
      <c r="G40" s="33">
        <v>44865</v>
      </c>
      <c r="H40">
        <f t="shared" si="1"/>
        <v>2014</v>
      </c>
      <c r="I40">
        <f t="shared" si="2"/>
        <v>2022</v>
      </c>
      <c r="J40" s="33">
        <v>42035</v>
      </c>
      <c r="K40" s="33">
        <v>44957</v>
      </c>
      <c r="L40">
        <f t="shared" si="3"/>
        <v>2015</v>
      </c>
      <c r="M40">
        <f t="shared" si="4"/>
        <v>2023</v>
      </c>
      <c r="N40" s="35" t="s">
        <v>199</v>
      </c>
    </row>
    <row r="41" spans="1:14" x14ac:dyDescent="0.3">
      <c r="A41" s="37" t="s">
        <v>220</v>
      </c>
      <c r="B41" s="37" t="s">
        <v>212</v>
      </c>
      <c r="C41" s="36" t="s">
        <v>200</v>
      </c>
      <c r="D41" s="35" t="s">
        <v>199</v>
      </c>
      <c r="E41" s="34" t="str">
        <f t="shared" si="0"/>
        <v>Benicia</v>
      </c>
      <c r="F41" s="33">
        <v>41640</v>
      </c>
      <c r="G41" s="33">
        <v>44865</v>
      </c>
      <c r="H41">
        <f t="shared" si="1"/>
        <v>2014</v>
      </c>
      <c r="I41">
        <f t="shared" si="2"/>
        <v>2022</v>
      </c>
      <c r="J41" s="33">
        <v>42035</v>
      </c>
      <c r="K41" s="33">
        <v>44957</v>
      </c>
      <c r="L41">
        <f t="shared" si="3"/>
        <v>2015</v>
      </c>
      <c r="M41">
        <f t="shared" si="4"/>
        <v>2023</v>
      </c>
      <c r="N41" s="35" t="s">
        <v>199</v>
      </c>
    </row>
    <row r="42" spans="1:14" x14ac:dyDescent="0.3">
      <c r="A42" s="37" t="s">
        <v>737</v>
      </c>
      <c r="B42" s="37" t="s">
        <v>725</v>
      </c>
      <c r="C42" s="36" t="s">
        <v>200</v>
      </c>
      <c r="D42" s="35" t="s">
        <v>199</v>
      </c>
      <c r="E42" s="34" t="str">
        <f t="shared" si="0"/>
        <v>Berkeley</v>
      </c>
      <c r="F42" s="33">
        <v>41640</v>
      </c>
      <c r="G42" s="33">
        <v>44865</v>
      </c>
      <c r="H42">
        <f t="shared" si="1"/>
        <v>2014</v>
      </c>
      <c r="I42">
        <f t="shared" si="2"/>
        <v>2022</v>
      </c>
      <c r="J42" s="33">
        <v>42035</v>
      </c>
      <c r="K42" s="33">
        <v>44957</v>
      </c>
      <c r="L42">
        <f t="shared" si="3"/>
        <v>2015</v>
      </c>
      <c r="M42">
        <f t="shared" si="4"/>
        <v>2023</v>
      </c>
      <c r="N42" s="35" t="s">
        <v>199</v>
      </c>
    </row>
    <row r="43" spans="1:14" x14ac:dyDescent="0.3">
      <c r="A43" s="37" t="s">
        <v>595</v>
      </c>
      <c r="B43" s="37" t="s">
        <v>517</v>
      </c>
      <c r="C43" s="36" t="s">
        <v>150</v>
      </c>
      <c r="D43" s="35" t="s">
        <v>149</v>
      </c>
      <c r="E43" s="34" t="str">
        <f t="shared" si="0"/>
        <v>Beverly Hills</v>
      </c>
      <c r="F43" s="33">
        <v>41640</v>
      </c>
      <c r="G43" s="33">
        <v>44500</v>
      </c>
      <c r="H43">
        <f t="shared" si="1"/>
        <v>2014</v>
      </c>
      <c r="I43">
        <f t="shared" si="2"/>
        <v>2021</v>
      </c>
      <c r="J43" s="33">
        <v>41562</v>
      </c>
      <c r="K43" s="33">
        <v>44484</v>
      </c>
      <c r="L43">
        <f t="shared" si="3"/>
        <v>2013</v>
      </c>
      <c r="M43">
        <f t="shared" si="4"/>
        <v>2021</v>
      </c>
      <c r="N43" s="35" t="s">
        <v>149</v>
      </c>
    </row>
    <row r="44" spans="1:14" x14ac:dyDescent="0.3">
      <c r="A44" s="37" t="s">
        <v>361</v>
      </c>
      <c r="B44" s="37" t="s">
        <v>339</v>
      </c>
      <c r="C44" s="36" t="s">
        <v>150</v>
      </c>
      <c r="D44" s="35" t="s">
        <v>149</v>
      </c>
      <c r="E44" s="34" t="str">
        <f t="shared" si="0"/>
        <v>Big Bear Lake</v>
      </c>
      <c r="F44" s="33">
        <v>41640</v>
      </c>
      <c r="G44" s="33">
        <v>44500</v>
      </c>
      <c r="H44">
        <f t="shared" si="1"/>
        <v>2014</v>
      </c>
      <c r="I44">
        <f t="shared" si="2"/>
        <v>2021</v>
      </c>
      <c r="J44" s="33">
        <v>41562</v>
      </c>
      <c r="K44" s="33">
        <v>44484</v>
      </c>
      <c r="L44">
        <f t="shared" si="3"/>
        <v>2013</v>
      </c>
      <c r="M44">
        <f t="shared" si="4"/>
        <v>2021</v>
      </c>
      <c r="N44" s="35" t="s">
        <v>149</v>
      </c>
    </row>
    <row r="45" spans="1:14" x14ac:dyDescent="0.3">
      <c r="A45" s="37" t="s">
        <v>717</v>
      </c>
      <c r="B45" s="37" t="s">
        <v>711</v>
      </c>
      <c r="C45" s="36" t="s">
        <v>710</v>
      </c>
      <c r="D45" s="35" t="s">
        <v>709</v>
      </c>
      <c r="E45" s="34" t="str">
        <f t="shared" si="0"/>
        <v>Biggs</v>
      </c>
      <c r="F45" s="33">
        <v>41640</v>
      </c>
      <c r="G45" s="33">
        <v>44727</v>
      </c>
      <c r="H45">
        <f t="shared" si="1"/>
        <v>2014</v>
      </c>
      <c r="I45">
        <f t="shared" si="2"/>
        <v>2022</v>
      </c>
      <c r="J45" s="33">
        <v>41805</v>
      </c>
      <c r="K45" s="33">
        <v>44727</v>
      </c>
      <c r="L45">
        <f t="shared" si="3"/>
        <v>2014</v>
      </c>
      <c r="M45">
        <f t="shared" si="4"/>
        <v>2022</v>
      </c>
      <c r="N45" s="35" t="s">
        <v>709</v>
      </c>
    </row>
    <row r="46" spans="1:14" x14ac:dyDescent="0.3">
      <c r="A46" s="37" t="s">
        <v>634</v>
      </c>
      <c r="B46" s="37" t="s">
        <v>633</v>
      </c>
      <c r="C46" s="36" t="s">
        <v>164</v>
      </c>
      <c r="D46" s="35" t="s">
        <v>163</v>
      </c>
      <c r="E46" s="34" t="str">
        <f t="shared" si="0"/>
        <v>Bishop</v>
      </c>
      <c r="F46" s="33">
        <v>41640</v>
      </c>
      <c r="G46" s="33">
        <v>43646</v>
      </c>
      <c r="H46">
        <f t="shared" si="1"/>
        <v>2014</v>
      </c>
      <c r="I46">
        <f t="shared" si="2"/>
        <v>2019</v>
      </c>
      <c r="J46" s="33">
        <v>41820</v>
      </c>
      <c r="K46" s="33">
        <v>43646</v>
      </c>
      <c r="L46">
        <f t="shared" si="3"/>
        <v>2014</v>
      </c>
      <c r="M46">
        <f t="shared" si="4"/>
        <v>2019</v>
      </c>
      <c r="N46" s="35" t="s">
        <v>163</v>
      </c>
    </row>
    <row r="47" spans="1:14" x14ac:dyDescent="0.3">
      <c r="A47" s="37" t="s">
        <v>651</v>
      </c>
      <c r="B47" s="37" t="s">
        <v>644</v>
      </c>
      <c r="C47" s="36" t="s">
        <v>164</v>
      </c>
      <c r="D47" s="35" t="s">
        <v>163</v>
      </c>
      <c r="E47" s="34" t="str">
        <f t="shared" si="0"/>
        <v>Blue Lake</v>
      </c>
      <c r="F47" s="33">
        <v>41640</v>
      </c>
      <c r="G47" s="33">
        <v>43646</v>
      </c>
      <c r="H47">
        <f t="shared" si="1"/>
        <v>2014</v>
      </c>
      <c r="I47">
        <f t="shared" si="2"/>
        <v>2019</v>
      </c>
      <c r="J47" s="33">
        <v>41820</v>
      </c>
      <c r="K47" s="33">
        <v>43646</v>
      </c>
      <c r="L47">
        <f t="shared" si="3"/>
        <v>2014</v>
      </c>
      <c r="M47">
        <f t="shared" si="4"/>
        <v>2019</v>
      </c>
      <c r="N47" s="35" t="s">
        <v>163</v>
      </c>
    </row>
    <row r="48" spans="1:14" x14ac:dyDescent="0.3">
      <c r="A48" s="37" t="s">
        <v>405</v>
      </c>
      <c r="B48" s="37" t="s">
        <v>378</v>
      </c>
      <c r="C48" s="36" t="s">
        <v>150</v>
      </c>
      <c r="D48" s="35" t="s">
        <v>149</v>
      </c>
      <c r="E48" s="34" t="str">
        <f t="shared" si="0"/>
        <v>Blythe</v>
      </c>
      <c r="F48" s="33">
        <v>41640</v>
      </c>
      <c r="G48" s="33">
        <v>44500</v>
      </c>
      <c r="H48">
        <f t="shared" si="1"/>
        <v>2014</v>
      </c>
      <c r="I48">
        <f t="shared" si="2"/>
        <v>2021</v>
      </c>
      <c r="J48" s="33">
        <v>41562</v>
      </c>
      <c r="K48" s="33">
        <v>44484</v>
      </c>
      <c r="L48">
        <f t="shared" si="3"/>
        <v>2013</v>
      </c>
      <c r="M48">
        <f t="shared" si="4"/>
        <v>2021</v>
      </c>
      <c r="N48" s="35" t="s">
        <v>149</v>
      </c>
    </row>
    <row r="49" spans="1:14" x14ac:dyDescent="0.3">
      <c r="A49" s="37" t="s">
        <v>594</v>
      </c>
      <c r="B49" s="37" t="s">
        <v>517</v>
      </c>
      <c r="C49" s="36" t="s">
        <v>150</v>
      </c>
      <c r="D49" s="35" t="s">
        <v>149</v>
      </c>
      <c r="E49" s="34" t="str">
        <f t="shared" si="0"/>
        <v>Bradbury</v>
      </c>
      <c r="F49" s="33">
        <v>41640</v>
      </c>
      <c r="G49" s="33">
        <v>44500</v>
      </c>
      <c r="H49">
        <f t="shared" si="1"/>
        <v>2014</v>
      </c>
      <c r="I49">
        <f t="shared" si="2"/>
        <v>2021</v>
      </c>
      <c r="J49" s="33">
        <v>41562</v>
      </c>
      <c r="K49" s="33">
        <v>44484</v>
      </c>
      <c r="L49">
        <f t="shared" si="3"/>
        <v>2013</v>
      </c>
      <c r="M49">
        <f t="shared" si="4"/>
        <v>2021</v>
      </c>
      <c r="N49" s="35" t="s">
        <v>149</v>
      </c>
    </row>
    <row r="50" spans="1:14" x14ac:dyDescent="0.3">
      <c r="A50" s="37" t="s">
        <v>643</v>
      </c>
      <c r="B50" s="37" t="s">
        <v>635</v>
      </c>
      <c r="C50" s="36" t="s">
        <v>150</v>
      </c>
      <c r="D50" s="35" t="s">
        <v>149</v>
      </c>
      <c r="E50" s="34" t="str">
        <f t="shared" si="0"/>
        <v>Brawley</v>
      </c>
      <c r="F50" s="33">
        <v>41640</v>
      </c>
      <c r="G50" s="33">
        <v>44500</v>
      </c>
      <c r="H50">
        <f t="shared" si="1"/>
        <v>2014</v>
      </c>
      <c r="I50">
        <f t="shared" si="2"/>
        <v>2021</v>
      </c>
      <c r="J50" s="33">
        <v>41562</v>
      </c>
      <c r="K50" s="33">
        <v>44484</v>
      </c>
      <c r="L50">
        <f t="shared" si="3"/>
        <v>2013</v>
      </c>
      <c r="M50">
        <f t="shared" si="4"/>
        <v>2021</v>
      </c>
      <c r="N50" s="35" t="s">
        <v>149</v>
      </c>
    </row>
    <row r="51" spans="1:14" x14ac:dyDescent="0.3">
      <c r="A51" s="37" t="s">
        <v>451</v>
      </c>
      <c r="B51" s="37" t="s">
        <v>419</v>
      </c>
      <c r="C51" s="36" t="s">
        <v>150</v>
      </c>
      <c r="D51" s="35" t="s">
        <v>149</v>
      </c>
      <c r="E51" s="34" t="str">
        <f t="shared" si="0"/>
        <v>Brea</v>
      </c>
      <c r="F51" s="33">
        <v>41640</v>
      </c>
      <c r="G51" s="33">
        <v>44500</v>
      </c>
      <c r="H51">
        <f t="shared" si="1"/>
        <v>2014</v>
      </c>
      <c r="I51">
        <f t="shared" si="2"/>
        <v>2021</v>
      </c>
      <c r="J51" s="33">
        <v>41562</v>
      </c>
      <c r="K51" s="33">
        <v>44484</v>
      </c>
      <c r="L51">
        <f t="shared" si="3"/>
        <v>2013</v>
      </c>
      <c r="M51">
        <f t="shared" si="4"/>
        <v>2021</v>
      </c>
      <c r="N51" s="35" t="s">
        <v>149</v>
      </c>
    </row>
    <row r="52" spans="1:14" x14ac:dyDescent="0.3">
      <c r="A52" s="37" t="s">
        <v>700</v>
      </c>
      <c r="B52" s="37" t="s">
        <v>681</v>
      </c>
      <c r="C52" s="36" t="s">
        <v>200</v>
      </c>
      <c r="D52" s="35" t="s">
        <v>199</v>
      </c>
      <c r="E52" s="34" t="str">
        <f t="shared" si="0"/>
        <v>Brentwood</v>
      </c>
      <c r="F52" s="33">
        <v>41640</v>
      </c>
      <c r="G52" s="33">
        <v>44865</v>
      </c>
      <c r="H52">
        <f t="shared" si="1"/>
        <v>2014</v>
      </c>
      <c r="I52">
        <f t="shared" si="2"/>
        <v>2022</v>
      </c>
      <c r="J52" s="33">
        <v>42035</v>
      </c>
      <c r="K52" s="33">
        <v>44957</v>
      </c>
      <c r="L52">
        <f t="shared" si="3"/>
        <v>2015</v>
      </c>
      <c r="M52">
        <f t="shared" si="4"/>
        <v>2023</v>
      </c>
      <c r="N52" s="35" t="s">
        <v>199</v>
      </c>
    </row>
    <row r="53" spans="1:14" x14ac:dyDescent="0.3">
      <c r="A53" s="37" t="s">
        <v>295</v>
      </c>
      <c r="B53" s="37" t="s">
        <v>276</v>
      </c>
      <c r="C53" s="36" t="s">
        <v>200</v>
      </c>
      <c r="D53" s="35" t="s">
        <v>199</v>
      </c>
      <c r="E53" s="34" t="str">
        <f t="shared" si="0"/>
        <v>Brisbane</v>
      </c>
      <c r="F53" s="33">
        <v>41640</v>
      </c>
      <c r="G53" s="33">
        <v>44865</v>
      </c>
      <c r="H53">
        <f t="shared" si="1"/>
        <v>2014</v>
      </c>
      <c r="I53">
        <f t="shared" si="2"/>
        <v>2022</v>
      </c>
      <c r="J53" s="33">
        <v>42035</v>
      </c>
      <c r="K53" s="33">
        <v>44957</v>
      </c>
      <c r="L53">
        <f t="shared" si="3"/>
        <v>2015</v>
      </c>
      <c r="M53">
        <f t="shared" si="4"/>
        <v>2023</v>
      </c>
      <c r="N53" s="35" t="s">
        <v>199</v>
      </c>
    </row>
    <row r="54" spans="1:14" x14ac:dyDescent="0.3">
      <c r="A54" s="37" t="s">
        <v>275</v>
      </c>
      <c r="B54" s="37" t="s">
        <v>266</v>
      </c>
      <c r="C54" s="36" t="s">
        <v>265</v>
      </c>
      <c r="D54" s="35" t="s">
        <v>264</v>
      </c>
      <c r="E54" s="34" t="str">
        <f t="shared" si="0"/>
        <v>Buellton</v>
      </c>
      <c r="F54" s="33">
        <v>41640</v>
      </c>
      <c r="G54" s="33">
        <v>44834</v>
      </c>
      <c r="H54">
        <f t="shared" si="1"/>
        <v>2014</v>
      </c>
      <c r="I54">
        <f t="shared" si="2"/>
        <v>2022</v>
      </c>
      <c r="J54" s="33">
        <v>42050</v>
      </c>
      <c r="K54" s="33">
        <v>44972</v>
      </c>
      <c r="L54">
        <f t="shared" si="3"/>
        <v>2015</v>
      </c>
      <c r="M54">
        <f t="shared" si="4"/>
        <v>2023</v>
      </c>
      <c r="N54" s="35" t="s">
        <v>264</v>
      </c>
    </row>
    <row r="55" spans="1:14" x14ac:dyDescent="0.3">
      <c r="A55" s="37" t="s">
        <v>450</v>
      </c>
      <c r="B55" s="37" t="s">
        <v>419</v>
      </c>
      <c r="C55" s="36" t="s">
        <v>150</v>
      </c>
      <c r="D55" s="35" t="s">
        <v>149</v>
      </c>
      <c r="E55" s="34" t="str">
        <f t="shared" si="0"/>
        <v>Buena Park</v>
      </c>
      <c r="F55" s="33">
        <v>41640</v>
      </c>
      <c r="G55" s="33">
        <v>44500</v>
      </c>
      <c r="H55">
        <f t="shared" si="1"/>
        <v>2014</v>
      </c>
      <c r="I55">
        <f t="shared" si="2"/>
        <v>2021</v>
      </c>
      <c r="J55" s="33">
        <v>41562</v>
      </c>
      <c r="K55" s="33">
        <v>44484</v>
      </c>
      <c r="L55">
        <f t="shared" si="3"/>
        <v>2013</v>
      </c>
      <c r="M55">
        <f t="shared" si="4"/>
        <v>2021</v>
      </c>
      <c r="N55" s="35" t="s">
        <v>149</v>
      </c>
    </row>
    <row r="56" spans="1:14" x14ac:dyDescent="0.3">
      <c r="A56" s="37" t="s">
        <v>593</v>
      </c>
      <c r="B56" s="37" t="s">
        <v>517</v>
      </c>
      <c r="C56" s="36" t="s">
        <v>150</v>
      </c>
      <c r="D56" s="35" t="s">
        <v>149</v>
      </c>
      <c r="E56" s="34" t="str">
        <f t="shared" si="0"/>
        <v>Burbank</v>
      </c>
      <c r="F56" s="33">
        <v>41640</v>
      </c>
      <c r="G56" s="33">
        <v>44500</v>
      </c>
      <c r="H56">
        <f t="shared" si="1"/>
        <v>2014</v>
      </c>
      <c r="I56">
        <f t="shared" si="2"/>
        <v>2021</v>
      </c>
      <c r="J56" s="33">
        <v>41562</v>
      </c>
      <c r="K56" s="33">
        <v>44484</v>
      </c>
      <c r="L56">
        <f t="shared" si="3"/>
        <v>2013</v>
      </c>
      <c r="M56">
        <f t="shared" si="4"/>
        <v>2021</v>
      </c>
      <c r="N56" s="35" t="s">
        <v>149</v>
      </c>
    </row>
    <row r="57" spans="1:14" x14ac:dyDescent="0.3">
      <c r="A57" s="37" t="s">
        <v>294</v>
      </c>
      <c r="B57" s="37" t="s">
        <v>276</v>
      </c>
      <c r="C57" s="36" t="s">
        <v>200</v>
      </c>
      <c r="D57" s="35" t="s">
        <v>199</v>
      </c>
      <c r="E57" s="34" t="str">
        <f t="shared" si="0"/>
        <v>Burlingame</v>
      </c>
      <c r="F57" s="33">
        <v>41640</v>
      </c>
      <c r="G57" s="33">
        <v>44865</v>
      </c>
      <c r="H57">
        <f t="shared" si="1"/>
        <v>2014</v>
      </c>
      <c r="I57">
        <f t="shared" si="2"/>
        <v>2022</v>
      </c>
      <c r="J57" s="33">
        <v>42035</v>
      </c>
      <c r="K57" s="33">
        <v>44957</v>
      </c>
      <c r="L57">
        <f t="shared" si="3"/>
        <v>2015</v>
      </c>
      <c r="M57">
        <f t="shared" si="4"/>
        <v>2023</v>
      </c>
      <c r="N57" s="35" t="s">
        <v>199</v>
      </c>
    </row>
    <row r="58" spans="1:14" x14ac:dyDescent="0.3">
      <c r="A58" s="37" t="str">
        <f>B58</f>
        <v>Butte County - Unincorporated</v>
      </c>
      <c r="B58" s="37" t="s">
        <v>716</v>
      </c>
      <c r="C58" s="36" t="s">
        <v>710</v>
      </c>
      <c r="D58" s="35" t="s">
        <v>709</v>
      </c>
      <c r="E58" s="34" t="str">
        <f t="shared" si="0"/>
        <v>Butte County - Unincorporated</v>
      </c>
      <c r="F58" s="33">
        <v>41640</v>
      </c>
      <c r="G58" s="33">
        <v>44727</v>
      </c>
      <c r="H58">
        <f t="shared" si="1"/>
        <v>2014</v>
      </c>
      <c r="I58">
        <f t="shared" si="2"/>
        <v>2022</v>
      </c>
      <c r="J58" s="33">
        <v>41805</v>
      </c>
      <c r="K58" s="33">
        <v>44727</v>
      </c>
      <c r="L58">
        <f t="shared" si="3"/>
        <v>2014</v>
      </c>
      <c r="M58">
        <f t="shared" si="4"/>
        <v>2022</v>
      </c>
      <c r="N58" s="35" t="s">
        <v>709</v>
      </c>
    </row>
    <row r="59" spans="1:14" x14ac:dyDescent="0.3">
      <c r="A59" s="37" t="s">
        <v>592</v>
      </c>
      <c r="B59" s="37" t="s">
        <v>517</v>
      </c>
      <c r="C59" s="36" t="s">
        <v>150</v>
      </c>
      <c r="D59" s="35" t="s">
        <v>149</v>
      </c>
      <c r="E59" s="34" t="str">
        <f t="shared" si="0"/>
        <v>Calabasas</v>
      </c>
      <c r="F59" s="33">
        <v>41640</v>
      </c>
      <c r="G59" s="33">
        <v>44500</v>
      </c>
      <c r="H59">
        <f t="shared" si="1"/>
        <v>2014</v>
      </c>
      <c r="I59">
        <f t="shared" si="2"/>
        <v>2021</v>
      </c>
      <c r="J59" s="33">
        <v>41562</v>
      </c>
      <c r="K59" s="33">
        <v>44484</v>
      </c>
      <c r="L59">
        <f t="shared" si="3"/>
        <v>2013</v>
      </c>
      <c r="M59">
        <f t="shared" si="4"/>
        <v>2021</v>
      </c>
      <c r="N59" s="35" t="s">
        <v>149</v>
      </c>
    </row>
    <row r="60" spans="1:14" x14ac:dyDescent="0.3">
      <c r="A60" s="37" t="str">
        <f>B60</f>
        <v>Calaveras County - Unincorporated</v>
      </c>
      <c r="B60" s="37" t="s">
        <v>706</v>
      </c>
      <c r="C60" s="36" t="s">
        <v>164</v>
      </c>
      <c r="D60" s="35" t="s">
        <v>163</v>
      </c>
      <c r="E60" s="34" t="str">
        <f t="shared" si="0"/>
        <v>Calaveras County - Unincorporated</v>
      </c>
      <c r="F60" s="33">
        <v>41640</v>
      </c>
      <c r="G60" s="33">
        <v>43646</v>
      </c>
      <c r="H60">
        <f t="shared" si="1"/>
        <v>2014</v>
      </c>
      <c r="I60">
        <f t="shared" si="2"/>
        <v>2019</v>
      </c>
      <c r="J60" s="33">
        <v>41820</v>
      </c>
      <c r="K60" s="33">
        <v>43646</v>
      </c>
      <c r="L60">
        <f t="shared" si="3"/>
        <v>2014</v>
      </c>
      <c r="M60">
        <f t="shared" si="4"/>
        <v>2019</v>
      </c>
      <c r="N60" s="35" t="s">
        <v>163</v>
      </c>
    </row>
    <row r="61" spans="1:14" x14ac:dyDescent="0.3">
      <c r="A61" s="37" t="s">
        <v>642</v>
      </c>
      <c r="B61" s="37" t="s">
        <v>635</v>
      </c>
      <c r="C61" s="36" t="s">
        <v>150</v>
      </c>
      <c r="D61" s="35" t="s">
        <v>149</v>
      </c>
      <c r="E61" s="34" t="str">
        <f t="shared" si="0"/>
        <v>Calexico</v>
      </c>
      <c r="F61" s="33">
        <v>41640</v>
      </c>
      <c r="G61" s="33">
        <v>44500</v>
      </c>
      <c r="H61">
        <f t="shared" si="1"/>
        <v>2014</v>
      </c>
      <c r="I61">
        <f t="shared" si="2"/>
        <v>2021</v>
      </c>
      <c r="J61" s="33">
        <v>41562</v>
      </c>
      <c r="K61" s="33">
        <v>44484</v>
      </c>
      <c r="L61">
        <f t="shared" si="3"/>
        <v>2013</v>
      </c>
      <c r="M61">
        <f t="shared" si="4"/>
        <v>2021</v>
      </c>
      <c r="N61" s="35" t="s">
        <v>149</v>
      </c>
    </row>
    <row r="62" spans="1:14" x14ac:dyDescent="0.3">
      <c r="A62" s="37" t="s">
        <v>630</v>
      </c>
      <c r="B62" s="37" t="s">
        <v>620</v>
      </c>
      <c r="C62" s="36" t="s">
        <v>619</v>
      </c>
      <c r="D62" s="35" t="s">
        <v>168</v>
      </c>
      <c r="E62" s="34" t="str">
        <f t="shared" si="0"/>
        <v>California City</v>
      </c>
      <c r="F62" s="33">
        <v>41275</v>
      </c>
      <c r="G62" s="33">
        <v>45291</v>
      </c>
      <c r="H62">
        <f t="shared" si="1"/>
        <v>2013</v>
      </c>
      <c r="I62">
        <f t="shared" si="2"/>
        <v>2023</v>
      </c>
      <c r="J62" s="33">
        <v>42369</v>
      </c>
      <c r="K62" s="33">
        <v>45291</v>
      </c>
      <c r="L62">
        <f t="shared" si="3"/>
        <v>2015</v>
      </c>
      <c r="M62">
        <f t="shared" si="4"/>
        <v>2023</v>
      </c>
      <c r="N62" s="35" t="s">
        <v>168</v>
      </c>
    </row>
    <row r="63" spans="1:14" x14ac:dyDescent="0.3">
      <c r="A63" s="37" t="s">
        <v>404</v>
      </c>
      <c r="B63" s="37" t="s">
        <v>378</v>
      </c>
      <c r="C63" s="36" t="s">
        <v>150</v>
      </c>
      <c r="D63" s="35" t="s">
        <v>149</v>
      </c>
      <c r="E63" s="34" t="str">
        <f t="shared" si="0"/>
        <v>Calimesa</v>
      </c>
      <c r="F63" s="33">
        <v>41640</v>
      </c>
      <c r="G63" s="33">
        <v>44500</v>
      </c>
      <c r="H63">
        <f t="shared" si="1"/>
        <v>2014</v>
      </c>
      <c r="I63">
        <f t="shared" si="2"/>
        <v>2021</v>
      </c>
      <c r="J63" s="33">
        <v>41562</v>
      </c>
      <c r="K63" s="33">
        <v>44484</v>
      </c>
      <c r="L63">
        <f t="shared" si="3"/>
        <v>2013</v>
      </c>
      <c r="M63">
        <f t="shared" si="4"/>
        <v>2021</v>
      </c>
      <c r="N63" s="35" t="s">
        <v>149</v>
      </c>
    </row>
    <row r="64" spans="1:14" x14ac:dyDescent="0.3">
      <c r="A64" s="37" t="s">
        <v>641</v>
      </c>
      <c r="B64" s="37" t="s">
        <v>635</v>
      </c>
      <c r="C64" s="36" t="s">
        <v>150</v>
      </c>
      <c r="D64" s="35" t="s">
        <v>149</v>
      </c>
      <c r="E64" s="34" t="str">
        <f t="shared" si="0"/>
        <v>Calipatria</v>
      </c>
      <c r="F64" s="33">
        <v>41640</v>
      </c>
      <c r="G64" s="33">
        <v>44500</v>
      </c>
      <c r="H64">
        <f t="shared" si="1"/>
        <v>2014</v>
      </c>
      <c r="I64">
        <f t="shared" si="2"/>
        <v>2021</v>
      </c>
      <c r="J64" s="33">
        <v>41562</v>
      </c>
      <c r="K64" s="33">
        <v>44484</v>
      </c>
      <c r="L64">
        <f t="shared" si="3"/>
        <v>2013</v>
      </c>
      <c r="M64">
        <f t="shared" si="4"/>
        <v>2021</v>
      </c>
      <c r="N64" s="35" t="s">
        <v>149</v>
      </c>
    </row>
    <row r="65" spans="1:14" x14ac:dyDescent="0.3">
      <c r="A65" s="37" t="s">
        <v>463</v>
      </c>
      <c r="B65" s="37" t="s">
        <v>459</v>
      </c>
      <c r="C65" s="36" t="s">
        <v>200</v>
      </c>
      <c r="D65" s="35" t="s">
        <v>199</v>
      </c>
      <c r="E65" s="34" t="str">
        <f t="shared" si="0"/>
        <v>Calistoga</v>
      </c>
      <c r="F65" s="33">
        <v>41640</v>
      </c>
      <c r="G65" s="33">
        <v>44865</v>
      </c>
      <c r="H65">
        <f t="shared" si="1"/>
        <v>2014</v>
      </c>
      <c r="I65">
        <f t="shared" si="2"/>
        <v>2022</v>
      </c>
      <c r="J65" s="33">
        <v>42035</v>
      </c>
      <c r="K65" s="33">
        <v>44957</v>
      </c>
      <c r="L65">
        <f t="shared" si="3"/>
        <v>2015</v>
      </c>
      <c r="M65">
        <f t="shared" si="4"/>
        <v>2023</v>
      </c>
      <c r="N65" s="35" t="s">
        <v>199</v>
      </c>
    </row>
    <row r="66" spans="1:14" x14ac:dyDescent="0.3">
      <c r="A66" s="37" t="s">
        <v>162</v>
      </c>
      <c r="B66" s="37" t="s">
        <v>152</v>
      </c>
      <c r="C66" s="36" t="s">
        <v>150</v>
      </c>
      <c r="D66" s="35" t="s">
        <v>149</v>
      </c>
      <c r="E66" s="34" t="str">
        <f t="shared" ref="E66:E129" si="5">(PROPER(A66))</f>
        <v>Camarillo</v>
      </c>
      <c r="F66" s="33">
        <v>41640</v>
      </c>
      <c r="G66" s="33">
        <v>44500</v>
      </c>
      <c r="H66">
        <f t="shared" ref="H66:H129" si="6">YEAR(F66)</f>
        <v>2014</v>
      </c>
      <c r="I66">
        <f t="shared" ref="I66:I129" si="7">YEAR(G66)</f>
        <v>2021</v>
      </c>
      <c r="J66" s="33">
        <v>41562</v>
      </c>
      <c r="K66" s="33">
        <v>44484</v>
      </c>
      <c r="L66">
        <f t="shared" ref="L66:L129" si="8">YEAR(J66)</f>
        <v>2013</v>
      </c>
      <c r="M66">
        <f t="shared" ref="M66:M129" si="9">YEAR(K66)</f>
        <v>2021</v>
      </c>
      <c r="N66" s="35" t="s">
        <v>149</v>
      </c>
    </row>
    <row r="67" spans="1:14" x14ac:dyDescent="0.3">
      <c r="A67" s="37" t="s">
        <v>263</v>
      </c>
      <c r="B67" s="37" t="s">
        <v>247</v>
      </c>
      <c r="C67" s="36" t="s">
        <v>200</v>
      </c>
      <c r="D67" s="35" t="s">
        <v>199</v>
      </c>
      <c r="E67" s="34" t="str">
        <f t="shared" si="5"/>
        <v>Campbell</v>
      </c>
      <c r="F67" s="33">
        <v>41640</v>
      </c>
      <c r="G67" s="33">
        <v>44865</v>
      </c>
      <c r="H67">
        <f t="shared" si="6"/>
        <v>2014</v>
      </c>
      <c r="I67">
        <f t="shared" si="7"/>
        <v>2022</v>
      </c>
      <c r="J67" s="33">
        <v>42035</v>
      </c>
      <c r="K67" s="33">
        <v>44957</v>
      </c>
      <c r="L67">
        <f t="shared" si="8"/>
        <v>2015</v>
      </c>
      <c r="M67">
        <f t="shared" si="9"/>
        <v>2023</v>
      </c>
      <c r="N67" s="35" t="s">
        <v>199</v>
      </c>
    </row>
    <row r="68" spans="1:14" x14ac:dyDescent="0.3">
      <c r="A68" s="37" t="s">
        <v>403</v>
      </c>
      <c r="B68" s="37" t="s">
        <v>378</v>
      </c>
      <c r="C68" s="36" t="s">
        <v>150</v>
      </c>
      <c r="D68" s="35" t="s">
        <v>149</v>
      </c>
      <c r="E68" s="34" t="str">
        <f t="shared" si="5"/>
        <v>Canyon Lake</v>
      </c>
      <c r="F68" s="33">
        <v>41640</v>
      </c>
      <c r="G68" s="33">
        <v>44500</v>
      </c>
      <c r="H68">
        <f t="shared" si="6"/>
        <v>2014</v>
      </c>
      <c r="I68">
        <f t="shared" si="7"/>
        <v>2021</v>
      </c>
      <c r="J68" s="33">
        <v>41562</v>
      </c>
      <c r="K68" s="33">
        <v>44484</v>
      </c>
      <c r="L68">
        <f t="shared" si="8"/>
        <v>2013</v>
      </c>
      <c r="M68">
        <f t="shared" si="9"/>
        <v>2021</v>
      </c>
      <c r="N68" s="35" t="s">
        <v>149</v>
      </c>
    </row>
    <row r="69" spans="1:14" x14ac:dyDescent="0.3">
      <c r="A69" s="37" t="s">
        <v>246</v>
      </c>
      <c r="B69" s="37" t="s">
        <v>241</v>
      </c>
      <c r="C69" s="36" t="s">
        <v>240</v>
      </c>
      <c r="D69" s="35" t="s">
        <v>168</v>
      </c>
      <c r="E69" s="34" t="str">
        <f t="shared" si="5"/>
        <v>Capitola</v>
      </c>
      <c r="F69" s="33">
        <v>41640</v>
      </c>
      <c r="G69" s="33">
        <v>45291</v>
      </c>
      <c r="H69">
        <f t="shared" si="6"/>
        <v>2014</v>
      </c>
      <c r="I69">
        <f t="shared" si="7"/>
        <v>2023</v>
      </c>
      <c r="J69" s="33">
        <v>42369</v>
      </c>
      <c r="K69" s="33">
        <v>45291</v>
      </c>
      <c r="L69">
        <f t="shared" si="8"/>
        <v>2015</v>
      </c>
      <c r="M69">
        <f t="shared" si="9"/>
        <v>2023</v>
      </c>
      <c r="N69" s="35" t="s">
        <v>168</v>
      </c>
    </row>
    <row r="70" spans="1:14" x14ac:dyDescent="0.3">
      <c r="A70" s="37" t="s">
        <v>338</v>
      </c>
      <c r="B70" s="37" t="s">
        <v>319</v>
      </c>
      <c r="C70" s="36" t="s">
        <v>318</v>
      </c>
      <c r="D70" s="35" t="s">
        <v>317</v>
      </c>
      <c r="E70" s="34" t="str">
        <f t="shared" si="5"/>
        <v>Carlsbad</v>
      </c>
      <c r="F70" s="33">
        <v>40179</v>
      </c>
      <c r="G70" s="33">
        <v>44196</v>
      </c>
      <c r="H70">
        <f t="shared" si="6"/>
        <v>2010</v>
      </c>
      <c r="I70">
        <f t="shared" si="7"/>
        <v>2020</v>
      </c>
      <c r="J70" s="33">
        <v>41394</v>
      </c>
      <c r="K70" s="33">
        <v>44316</v>
      </c>
      <c r="L70">
        <f t="shared" si="8"/>
        <v>2013</v>
      </c>
      <c r="M70">
        <f t="shared" si="9"/>
        <v>2021</v>
      </c>
      <c r="N70" s="35" t="s">
        <v>317</v>
      </c>
    </row>
    <row r="71" spans="1:14" x14ac:dyDescent="0.3">
      <c r="A71" s="141" t="s">
        <v>1022</v>
      </c>
      <c r="B71" s="37" t="s">
        <v>465</v>
      </c>
      <c r="C71" s="36" t="s">
        <v>240</v>
      </c>
      <c r="D71" s="35" t="s">
        <v>168</v>
      </c>
      <c r="E71" s="34" t="str">
        <f t="shared" si="5"/>
        <v>Carmel-By-The-Sea</v>
      </c>
      <c r="F71" s="33">
        <v>41640</v>
      </c>
      <c r="G71" s="33">
        <v>45291</v>
      </c>
      <c r="H71">
        <f t="shared" si="6"/>
        <v>2014</v>
      </c>
      <c r="I71">
        <f t="shared" si="7"/>
        <v>2023</v>
      </c>
      <c r="J71" s="33">
        <v>42369</v>
      </c>
      <c r="K71" s="33">
        <v>45291</v>
      </c>
      <c r="L71">
        <f t="shared" si="8"/>
        <v>2015</v>
      </c>
      <c r="M71">
        <f t="shared" si="9"/>
        <v>2023</v>
      </c>
      <c r="N71" s="35" t="s">
        <v>168</v>
      </c>
    </row>
    <row r="72" spans="1:14" x14ac:dyDescent="0.3">
      <c r="A72" s="37" t="s">
        <v>274</v>
      </c>
      <c r="B72" s="37" t="s">
        <v>266</v>
      </c>
      <c r="C72" s="36" t="s">
        <v>265</v>
      </c>
      <c r="D72" s="35" t="s">
        <v>264</v>
      </c>
      <c r="E72" s="34" t="str">
        <f t="shared" si="5"/>
        <v>Carpinteria</v>
      </c>
      <c r="F72" s="33">
        <v>41640</v>
      </c>
      <c r="G72" s="33">
        <v>44834</v>
      </c>
      <c r="H72">
        <f t="shared" si="6"/>
        <v>2014</v>
      </c>
      <c r="I72">
        <f t="shared" si="7"/>
        <v>2022</v>
      </c>
      <c r="J72" s="33">
        <v>42050</v>
      </c>
      <c r="K72" s="33">
        <v>44972</v>
      </c>
      <c r="L72">
        <f t="shared" si="8"/>
        <v>2015</v>
      </c>
      <c r="M72">
        <f t="shared" si="9"/>
        <v>2023</v>
      </c>
      <c r="N72" s="35" t="s">
        <v>264</v>
      </c>
    </row>
    <row r="73" spans="1:14" x14ac:dyDescent="0.3">
      <c r="A73" s="37" t="s">
        <v>591</v>
      </c>
      <c r="B73" s="37" t="s">
        <v>517</v>
      </c>
      <c r="C73" s="36" t="s">
        <v>150</v>
      </c>
      <c r="D73" s="35" t="s">
        <v>149</v>
      </c>
      <c r="E73" s="34" t="str">
        <f t="shared" si="5"/>
        <v>Carson</v>
      </c>
      <c r="F73" s="33">
        <v>41640</v>
      </c>
      <c r="G73" s="33">
        <v>44500</v>
      </c>
      <c r="H73">
        <f t="shared" si="6"/>
        <v>2014</v>
      </c>
      <c r="I73">
        <f t="shared" si="7"/>
        <v>2021</v>
      </c>
      <c r="J73" s="33">
        <v>41562</v>
      </c>
      <c r="K73" s="33">
        <v>44484</v>
      </c>
      <c r="L73">
        <f t="shared" si="8"/>
        <v>2013</v>
      </c>
      <c r="M73">
        <f t="shared" si="9"/>
        <v>2021</v>
      </c>
      <c r="N73" s="35" t="s">
        <v>149</v>
      </c>
    </row>
    <row r="74" spans="1:14" x14ac:dyDescent="0.3">
      <c r="A74" s="37" t="s">
        <v>402</v>
      </c>
      <c r="B74" s="37" t="s">
        <v>378</v>
      </c>
      <c r="C74" s="36" t="s">
        <v>150</v>
      </c>
      <c r="D74" s="35" t="s">
        <v>149</v>
      </c>
      <c r="E74" s="34" t="str">
        <f t="shared" si="5"/>
        <v>Cathedral</v>
      </c>
      <c r="F74" s="33">
        <v>41640</v>
      </c>
      <c r="G74" s="33">
        <v>44500</v>
      </c>
      <c r="H74">
        <f t="shared" si="6"/>
        <v>2014</v>
      </c>
      <c r="I74">
        <f t="shared" si="7"/>
        <v>2021</v>
      </c>
      <c r="J74" s="33">
        <v>41562</v>
      </c>
      <c r="K74" s="33">
        <v>44484</v>
      </c>
      <c r="L74">
        <f t="shared" si="8"/>
        <v>2013</v>
      </c>
      <c r="M74">
        <f t="shared" si="9"/>
        <v>2021</v>
      </c>
      <c r="N74" s="35" t="s">
        <v>149</v>
      </c>
    </row>
    <row r="75" spans="1:14" x14ac:dyDescent="0.3">
      <c r="A75" s="37" t="s">
        <v>198</v>
      </c>
      <c r="B75" s="37" t="s">
        <v>188</v>
      </c>
      <c r="C75" s="36" t="s">
        <v>169</v>
      </c>
      <c r="D75" s="35" t="s">
        <v>168</v>
      </c>
      <c r="E75" s="34" t="str">
        <f t="shared" si="5"/>
        <v>Ceres</v>
      </c>
      <c r="F75" s="33">
        <v>41640</v>
      </c>
      <c r="G75" s="33">
        <v>45199</v>
      </c>
      <c r="H75">
        <f t="shared" si="6"/>
        <v>2014</v>
      </c>
      <c r="I75">
        <f t="shared" si="7"/>
        <v>2023</v>
      </c>
      <c r="J75" s="33">
        <v>42369</v>
      </c>
      <c r="K75" s="33">
        <v>45291</v>
      </c>
      <c r="L75">
        <f t="shared" si="8"/>
        <v>2015</v>
      </c>
      <c r="M75">
        <f t="shared" si="9"/>
        <v>2023</v>
      </c>
      <c r="N75" s="35" t="s">
        <v>168</v>
      </c>
    </row>
    <row r="76" spans="1:14" x14ac:dyDescent="0.3">
      <c r="A76" s="37" t="s">
        <v>590</v>
      </c>
      <c r="B76" s="37" t="s">
        <v>517</v>
      </c>
      <c r="C76" s="36" t="s">
        <v>150</v>
      </c>
      <c r="D76" s="35" t="s">
        <v>149</v>
      </c>
      <c r="E76" s="34" t="str">
        <f t="shared" si="5"/>
        <v>Cerritos</v>
      </c>
      <c r="F76" s="33">
        <v>41640</v>
      </c>
      <c r="G76" s="33">
        <v>44500</v>
      </c>
      <c r="H76">
        <f t="shared" si="6"/>
        <v>2014</v>
      </c>
      <c r="I76">
        <f t="shared" si="7"/>
        <v>2021</v>
      </c>
      <c r="J76" s="33">
        <v>41562</v>
      </c>
      <c r="K76" s="33">
        <v>44484</v>
      </c>
      <c r="L76">
        <f t="shared" si="8"/>
        <v>2013</v>
      </c>
      <c r="M76">
        <f t="shared" si="9"/>
        <v>2021</v>
      </c>
      <c r="N76" s="35" t="s">
        <v>149</v>
      </c>
    </row>
    <row r="77" spans="1:14" x14ac:dyDescent="0.3">
      <c r="A77" s="37" t="s">
        <v>715</v>
      </c>
      <c r="B77" s="37" t="s">
        <v>711</v>
      </c>
      <c r="C77" s="36" t="s">
        <v>710</v>
      </c>
      <c r="D77" s="35" t="s">
        <v>709</v>
      </c>
      <c r="E77" s="34" t="str">
        <f t="shared" si="5"/>
        <v>Chico</v>
      </c>
      <c r="F77" s="33">
        <v>41640</v>
      </c>
      <c r="G77" s="33">
        <v>44727</v>
      </c>
      <c r="H77">
        <f t="shared" si="6"/>
        <v>2014</v>
      </c>
      <c r="I77">
        <f t="shared" si="7"/>
        <v>2022</v>
      </c>
      <c r="J77" s="33">
        <v>41805</v>
      </c>
      <c r="K77" s="33">
        <v>44727</v>
      </c>
      <c r="L77">
        <f t="shared" si="8"/>
        <v>2014</v>
      </c>
      <c r="M77">
        <f t="shared" si="9"/>
        <v>2022</v>
      </c>
      <c r="N77" s="35" t="s">
        <v>709</v>
      </c>
    </row>
    <row r="78" spans="1:14" x14ac:dyDescent="0.3">
      <c r="A78" s="37" t="s">
        <v>360</v>
      </c>
      <c r="B78" s="37" t="s">
        <v>339</v>
      </c>
      <c r="C78" s="36" t="s">
        <v>150</v>
      </c>
      <c r="D78" s="35" t="s">
        <v>149</v>
      </c>
      <c r="E78" s="34" t="str">
        <f t="shared" si="5"/>
        <v>Chino</v>
      </c>
      <c r="F78" s="33">
        <v>41640</v>
      </c>
      <c r="G78" s="33">
        <v>44500</v>
      </c>
      <c r="H78">
        <f t="shared" si="6"/>
        <v>2014</v>
      </c>
      <c r="I78">
        <f t="shared" si="7"/>
        <v>2021</v>
      </c>
      <c r="J78" s="33">
        <v>41562</v>
      </c>
      <c r="K78" s="33">
        <v>44484</v>
      </c>
      <c r="L78">
        <f t="shared" si="8"/>
        <v>2013</v>
      </c>
      <c r="M78">
        <f t="shared" si="9"/>
        <v>2021</v>
      </c>
      <c r="N78" s="35" t="s">
        <v>149</v>
      </c>
    </row>
    <row r="79" spans="1:14" x14ac:dyDescent="0.3">
      <c r="A79" s="37" t="s">
        <v>359</v>
      </c>
      <c r="B79" s="37" t="s">
        <v>339</v>
      </c>
      <c r="C79" s="36" t="s">
        <v>150</v>
      </c>
      <c r="D79" s="35" t="s">
        <v>149</v>
      </c>
      <c r="E79" s="34" t="str">
        <f t="shared" si="5"/>
        <v>Chino Hills</v>
      </c>
      <c r="F79" s="33">
        <v>41640</v>
      </c>
      <c r="G79" s="33">
        <v>44500</v>
      </c>
      <c r="H79">
        <f t="shared" si="6"/>
        <v>2014</v>
      </c>
      <c r="I79">
        <f t="shared" si="7"/>
        <v>2021</v>
      </c>
      <c r="J79" s="33">
        <v>41562</v>
      </c>
      <c r="K79" s="33">
        <v>44484</v>
      </c>
      <c r="L79">
        <f t="shared" si="8"/>
        <v>2013</v>
      </c>
      <c r="M79">
        <f t="shared" si="9"/>
        <v>2021</v>
      </c>
      <c r="N79" s="35" t="s">
        <v>149</v>
      </c>
    </row>
    <row r="80" spans="1:14" x14ac:dyDescent="0.3">
      <c r="A80" s="37" t="s">
        <v>516</v>
      </c>
      <c r="B80" s="37" t="s">
        <v>514</v>
      </c>
      <c r="C80" s="36" t="s">
        <v>240</v>
      </c>
      <c r="D80" s="35" t="s">
        <v>512</v>
      </c>
      <c r="E80" s="34" t="str">
        <f t="shared" si="5"/>
        <v>Chowchilla</v>
      </c>
      <c r="F80" s="33">
        <v>41640</v>
      </c>
      <c r="G80" s="33">
        <v>45291</v>
      </c>
      <c r="H80">
        <f t="shared" si="6"/>
        <v>2014</v>
      </c>
      <c r="I80">
        <f t="shared" si="7"/>
        <v>2023</v>
      </c>
      <c r="J80" s="33">
        <v>42400</v>
      </c>
      <c r="K80" s="33">
        <v>45322</v>
      </c>
      <c r="L80">
        <f t="shared" si="8"/>
        <v>2016</v>
      </c>
      <c r="M80">
        <f t="shared" si="9"/>
        <v>2024</v>
      </c>
      <c r="N80" s="35" t="s">
        <v>512</v>
      </c>
    </row>
    <row r="81" spans="1:14" x14ac:dyDescent="0.3">
      <c r="A81" s="37" t="s">
        <v>337</v>
      </c>
      <c r="B81" s="37" t="s">
        <v>319</v>
      </c>
      <c r="C81" s="36" t="s">
        <v>318</v>
      </c>
      <c r="D81" s="35" t="s">
        <v>317</v>
      </c>
      <c r="E81" s="34" t="str">
        <f t="shared" si="5"/>
        <v>Chula Vista</v>
      </c>
      <c r="F81" s="33">
        <v>40179</v>
      </c>
      <c r="G81" s="33">
        <v>44196</v>
      </c>
      <c r="H81">
        <f t="shared" si="6"/>
        <v>2010</v>
      </c>
      <c r="I81">
        <f t="shared" si="7"/>
        <v>2020</v>
      </c>
      <c r="J81" s="33">
        <v>41394</v>
      </c>
      <c r="K81" s="33">
        <v>44316</v>
      </c>
      <c r="L81">
        <f t="shared" si="8"/>
        <v>2013</v>
      </c>
      <c r="M81">
        <f t="shared" si="9"/>
        <v>2021</v>
      </c>
      <c r="N81" s="35" t="s">
        <v>317</v>
      </c>
    </row>
    <row r="82" spans="1:14" x14ac:dyDescent="0.3">
      <c r="A82" s="37" t="s">
        <v>377</v>
      </c>
      <c r="B82" s="37" t="s">
        <v>370</v>
      </c>
      <c r="C82" s="36" t="s">
        <v>139</v>
      </c>
      <c r="D82" s="35" t="s">
        <v>138</v>
      </c>
      <c r="E82" s="34" t="str">
        <f t="shared" si="5"/>
        <v>Citrus Heights</v>
      </c>
      <c r="F82" s="33">
        <v>41275</v>
      </c>
      <c r="G82" s="33">
        <v>44500</v>
      </c>
      <c r="H82">
        <f t="shared" si="6"/>
        <v>2013</v>
      </c>
      <c r="I82">
        <f t="shared" si="7"/>
        <v>2021</v>
      </c>
      <c r="J82" s="33">
        <v>41578</v>
      </c>
      <c r="K82" s="33">
        <v>44500</v>
      </c>
      <c r="L82">
        <f t="shared" si="8"/>
        <v>2013</v>
      </c>
      <c r="M82">
        <f t="shared" si="9"/>
        <v>2021</v>
      </c>
      <c r="N82" s="35" t="s">
        <v>138</v>
      </c>
    </row>
    <row r="83" spans="1:14" x14ac:dyDescent="0.3">
      <c r="A83" s="37" t="s">
        <v>589</v>
      </c>
      <c r="B83" s="37" t="s">
        <v>517</v>
      </c>
      <c r="C83" s="36" t="s">
        <v>150</v>
      </c>
      <c r="D83" s="35" t="s">
        <v>149</v>
      </c>
      <c r="E83" s="34" t="str">
        <f t="shared" si="5"/>
        <v>Claremont</v>
      </c>
      <c r="F83" s="33">
        <v>41640</v>
      </c>
      <c r="G83" s="33">
        <v>44500</v>
      </c>
      <c r="H83">
        <f t="shared" si="6"/>
        <v>2014</v>
      </c>
      <c r="I83">
        <f t="shared" si="7"/>
        <v>2021</v>
      </c>
      <c r="J83" s="33">
        <v>41562</v>
      </c>
      <c r="K83" s="33">
        <v>44484</v>
      </c>
      <c r="L83">
        <f t="shared" si="8"/>
        <v>2013</v>
      </c>
      <c r="M83">
        <f t="shared" si="9"/>
        <v>2021</v>
      </c>
      <c r="N83" s="35" t="s">
        <v>149</v>
      </c>
    </row>
    <row r="84" spans="1:14" x14ac:dyDescent="0.3">
      <c r="A84" s="37" t="s">
        <v>699</v>
      </c>
      <c r="B84" s="37" t="s">
        <v>681</v>
      </c>
      <c r="C84" s="36" t="s">
        <v>200</v>
      </c>
      <c r="D84" s="35" t="s">
        <v>199</v>
      </c>
      <c r="E84" s="34" t="str">
        <f t="shared" si="5"/>
        <v>Clayton</v>
      </c>
      <c r="F84" s="33">
        <v>41640</v>
      </c>
      <c r="G84" s="33">
        <v>44865</v>
      </c>
      <c r="H84">
        <f t="shared" si="6"/>
        <v>2014</v>
      </c>
      <c r="I84">
        <f t="shared" si="7"/>
        <v>2022</v>
      </c>
      <c r="J84" s="33">
        <v>42035</v>
      </c>
      <c r="K84" s="33">
        <v>44957</v>
      </c>
      <c r="L84">
        <f t="shared" si="8"/>
        <v>2015</v>
      </c>
      <c r="M84">
        <f t="shared" si="9"/>
        <v>2023</v>
      </c>
      <c r="N84" s="35" t="s">
        <v>199</v>
      </c>
    </row>
    <row r="85" spans="1:14" x14ac:dyDescent="0.3">
      <c r="A85" s="37" t="s">
        <v>612</v>
      </c>
      <c r="B85" s="37" t="s">
        <v>609</v>
      </c>
      <c r="C85" s="36" t="s">
        <v>164</v>
      </c>
      <c r="D85" s="35" t="s">
        <v>163</v>
      </c>
      <c r="E85" s="34" t="str">
        <f t="shared" si="5"/>
        <v>Clearlake</v>
      </c>
      <c r="F85" s="33">
        <v>41640</v>
      </c>
      <c r="G85" s="33">
        <v>43646</v>
      </c>
      <c r="H85">
        <f t="shared" si="6"/>
        <v>2014</v>
      </c>
      <c r="I85">
        <f t="shared" si="7"/>
        <v>2019</v>
      </c>
      <c r="J85" s="33">
        <v>41820</v>
      </c>
      <c r="K85" s="33">
        <v>43646</v>
      </c>
      <c r="L85">
        <f t="shared" si="8"/>
        <v>2014</v>
      </c>
      <c r="M85">
        <f t="shared" si="9"/>
        <v>2019</v>
      </c>
      <c r="N85" s="35" t="s">
        <v>163</v>
      </c>
    </row>
    <row r="86" spans="1:14" x14ac:dyDescent="0.3">
      <c r="A86" s="37" t="s">
        <v>211</v>
      </c>
      <c r="B86" s="37" t="s">
        <v>201</v>
      </c>
      <c r="C86" s="36" t="s">
        <v>200</v>
      </c>
      <c r="D86" s="35" t="s">
        <v>199</v>
      </c>
      <c r="E86" s="34" t="str">
        <f t="shared" si="5"/>
        <v>Cloverdale</v>
      </c>
      <c r="F86" s="33">
        <v>41640</v>
      </c>
      <c r="G86" s="33">
        <v>44865</v>
      </c>
      <c r="H86">
        <f t="shared" si="6"/>
        <v>2014</v>
      </c>
      <c r="I86">
        <f t="shared" si="7"/>
        <v>2022</v>
      </c>
      <c r="J86" s="33">
        <v>42035</v>
      </c>
      <c r="K86" s="33">
        <v>44957</v>
      </c>
      <c r="L86">
        <f t="shared" si="8"/>
        <v>2015</v>
      </c>
      <c r="M86">
        <f t="shared" si="9"/>
        <v>2023</v>
      </c>
      <c r="N86" s="35" t="s">
        <v>199</v>
      </c>
    </row>
    <row r="87" spans="1:14" x14ac:dyDescent="0.3">
      <c r="A87" s="37" t="s">
        <v>673</v>
      </c>
      <c r="B87" s="37" t="s">
        <v>657</v>
      </c>
      <c r="C87" s="36" t="s">
        <v>619</v>
      </c>
      <c r="D87" s="35" t="s">
        <v>168</v>
      </c>
      <c r="E87" s="34" t="str">
        <f t="shared" si="5"/>
        <v>Clovis</v>
      </c>
      <c r="F87" s="33">
        <v>41275</v>
      </c>
      <c r="G87" s="33">
        <v>45291</v>
      </c>
      <c r="H87">
        <f t="shared" si="6"/>
        <v>2013</v>
      </c>
      <c r="I87">
        <f t="shared" si="7"/>
        <v>2023</v>
      </c>
      <c r="J87" s="33">
        <v>42369</v>
      </c>
      <c r="K87" s="33">
        <v>45291</v>
      </c>
      <c r="L87">
        <f t="shared" si="8"/>
        <v>2015</v>
      </c>
      <c r="M87">
        <f t="shared" si="9"/>
        <v>2023</v>
      </c>
      <c r="N87" s="35" t="s">
        <v>168</v>
      </c>
    </row>
    <row r="88" spans="1:14" x14ac:dyDescent="0.3">
      <c r="A88" s="37" t="s">
        <v>401</v>
      </c>
      <c r="B88" s="37" t="s">
        <v>378</v>
      </c>
      <c r="C88" s="36" t="s">
        <v>150</v>
      </c>
      <c r="D88" s="35" t="s">
        <v>149</v>
      </c>
      <c r="E88" s="34" t="str">
        <f t="shared" si="5"/>
        <v>Coachella</v>
      </c>
      <c r="F88" s="33">
        <v>41640</v>
      </c>
      <c r="G88" s="33">
        <v>44500</v>
      </c>
      <c r="H88">
        <f t="shared" si="6"/>
        <v>2014</v>
      </c>
      <c r="I88">
        <f t="shared" si="7"/>
        <v>2021</v>
      </c>
      <c r="J88" s="33">
        <v>41562</v>
      </c>
      <c r="K88" s="33">
        <v>44484</v>
      </c>
      <c r="L88">
        <f t="shared" si="8"/>
        <v>2013</v>
      </c>
      <c r="M88">
        <f t="shared" si="9"/>
        <v>2021</v>
      </c>
      <c r="N88" s="35" t="s">
        <v>149</v>
      </c>
    </row>
    <row r="89" spans="1:14" x14ac:dyDescent="0.3">
      <c r="A89" s="37" t="s">
        <v>672</v>
      </c>
      <c r="B89" s="37" t="s">
        <v>657</v>
      </c>
      <c r="C89" s="36" t="s">
        <v>619</v>
      </c>
      <c r="D89" s="35" t="s">
        <v>168</v>
      </c>
      <c r="E89" s="34" t="str">
        <f t="shared" si="5"/>
        <v>Coalinga</v>
      </c>
      <c r="F89" s="33">
        <v>41275</v>
      </c>
      <c r="G89" s="33">
        <v>45291</v>
      </c>
      <c r="H89">
        <f t="shared" si="6"/>
        <v>2013</v>
      </c>
      <c r="I89">
        <f t="shared" si="7"/>
        <v>2023</v>
      </c>
      <c r="J89" s="33">
        <v>42369</v>
      </c>
      <c r="K89" s="33">
        <v>45291</v>
      </c>
      <c r="L89">
        <f t="shared" si="8"/>
        <v>2015</v>
      </c>
      <c r="M89">
        <f t="shared" si="9"/>
        <v>2023</v>
      </c>
      <c r="N89" s="35" t="s">
        <v>168</v>
      </c>
    </row>
    <row r="90" spans="1:14" x14ac:dyDescent="0.3">
      <c r="A90" s="37" t="s">
        <v>417</v>
      </c>
      <c r="B90" s="37" t="s">
        <v>411</v>
      </c>
      <c r="C90" s="36" t="s">
        <v>139</v>
      </c>
      <c r="D90" s="35" t="s">
        <v>138</v>
      </c>
      <c r="E90" s="34" t="str">
        <f t="shared" si="5"/>
        <v>Colfax</v>
      </c>
      <c r="F90" s="33">
        <v>41275</v>
      </c>
      <c r="G90" s="33">
        <v>44500</v>
      </c>
      <c r="H90">
        <f t="shared" si="6"/>
        <v>2013</v>
      </c>
      <c r="I90">
        <f t="shared" si="7"/>
        <v>2021</v>
      </c>
      <c r="J90" s="33">
        <v>41578</v>
      </c>
      <c r="K90" s="33">
        <v>44500</v>
      </c>
      <c r="L90">
        <f t="shared" si="8"/>
        <v>2013</v>
      </c>
      <c r="M90">
        <f t="shared" si="9"/>
        <v>2021</v>
      </c>
      <c r="N90" s="35" t="s">
        <v>138</v>
      </c>
    </row>
    <row r="91" spans="1:14" x14ac:dyDescent="0.3">
      <c r="A91" s="37" t="s">
        <v>293</v>
      </c>
      <c r="B91" s="37" t="s">
        <v>276</v>
      </c>
      <c r="C91" s="36" t="s">
        <v>200</v>
      </c>
      <c r="D91" s="35" t="s">
        <v>199</v>
      </c>
      <c r="E91" s="34" t="str">
        <f t="shared" si="5"/>
        <v>Colma</v>
      </c>
      <c r="F91" s="33">
        <v>41640</v>
      </c>
      <c r="G91" s="33">
        <v>44865</v>
      </c>
      <c r="H91">
        <f t="shared" si="6"/>
        <v>2014</v>
      </c>
      <c r="I91">
        <f t="shared" si="7"/>
        <v>2022</v>
      </c>
      <c r="J91" s="33">
        <v>42035</v>
      </c>
      <c r="K91" s="33">
        <v>44957</v>
      </c>
      <c r="L91">
        <f t="shared" si="8"/>
        <v>2015</v>
      </c>
      <c r="M91">
        <f t="shared" si="9"/>
        <v>2023</v>
      </c>
      <c r="N91" s="35" t="s">
        <v>199</v>
      </c>
    </row>
    <row r="92" spans="1:14" x14ac:dyDescent="0.3">
      <c r="A92" s="37" t="s">
        <v>358</v>
      </c>
      <c r="B92" s="37" t="s">
        <v>339</v>
      </c>
      <c r="C92" s="36" t="s">
        <v>150</v>
      </c>
      <c r="D92" s="35" t="s">
        <v>149</v>
      </c>
      <c r="E92" s="34" t="str">
        <f t="shared" si="5"/>
        <v>Colton</v>
      </c>
      <c r="F92" s="33">
        <v>41640</v>
      </c>
      <c r="G92" s="33">
        <v>44500</v>
      </c>
      <c r="H92">
        <f t="shared" si="6"/>
        <v>2014</v>
      </c>
      <c r="I92">
        <f t="shared" si="7"/>
        <v>2021</v>
      </c>
      <c r="J92" s="33">
        <v>41562</v>
      </c>
      <c r="K92" s="33">
        <v>44484</v>
      </c>
      <c r="L92">
        <f t="shared" si="8"/>
        <v>2013</v>
      </c>
      <c r="M92">
        <f t="shared" si="9"/>
        <v>2021</v>
      </c>
      <c r="N92" s="35" t="s">
        <v>149</v>
      </c>
    </row>
    <row r="93" spans="1:14" x14ac:dyDescent="0.3">
      <c r="A93" s="37" t="s">
        <v>705</v>
      </c>
      <c r="B93" s="37" t="s">
        <v>702</v>
      </c>
      <c r="C93" s="36" t="s">
        <v>164</v>
      </c>
      <c r="D93" s="35" t="s">
        <v>163</v>
      </c>
      <c r="E93" s="34" t="str">
        <f t="shared" si="5"/>
        <v>Colusa</v>
      </c>
      <c r="F93" s="33">
        <v>41640</v>
      </c>
      <c r="G93" s="33">
        <v>43646</v>
      </c>
      <c r="H93">
        <f t="shared" si="6"/>
        <v>2014</v>
      </c>
      <c r="I93">
        <f t="shared" si="7"/>
        <v>2019</v>
      </c>
      <c r="J93" s="33">
        <v>41820</v>
      </c>
      <c r="K93" s="33">
        <v>43646</v>
      </c>
      <c r="L93">
        <f t="shared" si="8"/>
        <v>2014</v>
      </c>
      <c r="M93">
        <f t="shared" si="9"/>
        <v>2019</v>
      </c>
      <c r="N93" s="35" t="s">
        <v>163</v>
      </c>
    </row>
    <row r="94" spans="1:14" x14ac:dyDescent="0.3">
      <c r="A94" s="37" t="str">
        <f>B94</f>
        <v>Colusa County - Unincorporated</v>
      </c>
      <c r="B94" s="37" t="s">
        <v>704</v>
      </c>
      <c r="C94" s="36" t="s">
        <v>164</v>
      </c>
      <c r="D94" s="35" t="s">
        <v>163</v>
      </c>
      <c r="E94" s="34" t="str">
        <f t="shared" si="5"/>
        <v>Colusa County - Unincorporated</v>
      </c>
      <c r="F94" s="33">
        <v>41640</v>
      </c>
      <c r="G94" s="33">
        <v>43646</v>
      </c>
      <c r="H94">
        <f t="shared" si="6"/>
        <v>2014</v>
      </c>
      <c r="I94">
        <f t="shared" si="7"/>
        <v>2019</v>
      </c>
      <c r="J94" s="33">
        <v>41820</v>
      </c>
      <c r="K94" s="33">
        <v>43646</v>
      </c>
      <c r="L94">
        <f t="shared" si="8"/>
        <v>2014</v>
      </c>
      <c r="M94">
        <f t="shared" si="9"/>
        <v>2019</v>
      </c>
      <c r="N94" s="35" t="s">
        <v>163</v>
      </c>
    </row>
    <row r="95" spans="1:14" x14ac:dyDescent="0.3">
      <c r="A95" s="37" t="s">
        <v>588</v>
      </c>
      <c r="B95" s="37" t="s">
        <v>517</v>
      </c>
      <c r="C95" s="36" t="s">
        <v>150</v>
      </c>
      <c r="D95" s="35" t="s">
        <v>149</v>
      </c>
      <c r="E95" s="34" t="str">
        <f t="shared" si="5"/>
        <v>Commerce</v>
      </c>
      <c r="F95" s="33">
        <v>41640</v>
      </c>
      <c r="G95" s="33">
        <v>44500</v>
      </c>
      <c r="H95">
        <f t="shared" si="6"/>
        <v>2014</v>
      </c>
      <c r="I95">
        <f t="shared" si="7"/>
        <v>2021</v>
      </c>
      <c r="J95" s="33">
        <v>41562</v>
      </c>
      <c r="K95" s="33">
        <v>44484</v>
      </c>
      <c r="L95">
        <f t="shared" si="8"/>
        <v>2013</v>
      </c>
      <c r="M95">
        <f t="shared" si="9"/>
        <v>2021</v>
      </c>
      <c r="N95" s="35" t="s">
        <v>149</v>
      </c>
    </row>
    <row r="96" spans="1:14" x14ac:dyDescent="0.3">
      <c r="A96" s="37" t="s">
        <v>587</v>
      </c>
      <c r="B96" s="37" t="s">
        <v>517</v>
      </c>
      <c r="C96" s="36" t="s">
        <v>150</v>
      </c>
      <c r="D96" s="35" t="s">
        <v>149</v>
      </c>
      <c r="E96" s="34" t="str">
        <f t="shared" si="5"/>
        <v>Compton</v>
      </c>
      <c r="F96" s="33">
        <v>41640</v>
      </c>
      <c r="G96" s="33">
        <v>44500</v>
      </c>
      <c r="H96">
        <f t="shared" si="6"/>
        <v>2014</v>
      </c>
      <c r="I96">
        <f t="shared" si="7"/>
        <v>2021</v>
      </c>
      <c r="J96" s="33">
        <v>41562</v>
      </c>
      <c r="K96" s="33">
        <v>44484</v>
      </c>
      <c r="L96">
        <f t="shared" si="8"/>
        <v>2013</v>
      </c>
      <c r="M96">
        <f t="shared" si="9"/>
        <v>2021</v>
      </c>
      <c r="N96" s="35" t="s">
        <v>149</v>
      </c>
    </row>
    <row r="97" spans="1:14" x14ac:dyDescent="0.3">
      <c r="A97" s="37" t="s">
        <v>698</v>
      </c>
      <c r="B97" s="37" t="s">
        <v>681</v>
      </c>
      <c r="C97" s="36" t="s">
        <v>200</v>
      </c>
      <c r="D97" s="35" t="s">
        <v>199</v>
      </c>
      <c r="E97" s="34" t="str">
        <f t="shared" si="5"/>
        <v>Concord</v>
      </c>
      <c r="F97" s="33">
        <v>41640</v>
      </c>
      <c r="G97" s="33">
        <v>44865</v>
      </c>
      <c r="H97">
        <f t="shared" si="6"/>
        <v>2014</v>
      </c>
      <c r="I97">
        <f t="shared" si="7"/>
        <v>2022</v>
      </c>
      <c r="J97" s="33">
        <v>42035</v>
      </c>
      <c r="K97" s="33">
        <v>44957</v>
      </c>
      <c r="L97">
        <f t="shared" si="8"/>
        <v>2015</v>
      </c>
      <c r="M97">
        <f t="shared" si="9"/>
        <v>2023</v>
      </c>
      <c r="N97" s="35" t="s">
        <v>199</v>
      </c>
    </row>
    <row r="98" spans="1:14" x14ac:dyDescent="0.3">
      <c r="A98" s="37" t="str">
        <f>B98</f>
        <v>Contra Costa County - Unincorporated</v>
      </c>
      <c r="B98" s="37" t="s">
        <v>697</v>
      </c>
      <c r="C98" s="36" t="s">
        <v>200</v>
      </c>
      <c r="D98" s="35" t="s">
        <v>199</v>
      </c>
      <c r="E98" s="34" t="str">
        <f t="shared" si="5"/>
        <v>Contra Costa County - Unincorporated</v>
      </c>
      <c r="F98" s="33">
        <v>41640</v>
      </c>
      <c r="G98" s="33">
        <v>44865</v>
      </c>
      <c r="H98">
        <f t="shared" si="6"/>
        <v>2014</v>
      </c>
      <c r="I98">
        <f t="shared" si="7"/>
        <v>2022</v>
      </c>
      <c r="J98" s="33">
        <v>42035</v>
      </c>
      <c r="K98" s="33">
        <v>44957</v>
      </c>
      <c r="L98">
        <f t="shared" si="8"/>
        <v>2015</v>
      </c>
      <c r="M98">
        <f t="shared" si="9"/>
        <v>2023</v>
      </c>
      <c r="N98" s="35" t="s">
        <v>199</v>
      </c>
    </row>
    <row r="99" spans="1:14" x14ac:dyDescent="0.3">
      <c r="A99" s="37" t="s">
        <v>617</v>
      </c>
      <c r="B99" s="37" t="s">
        <v>613</v>
      </c>
      <c r="C99" s="36" t="s">
        <v>240</v>
      </c>
      <c r="D99" s="35" t="s">
        <v>512</v>
      </c>
      <c r="E99" s="34" t="str">
        <f t="shared" si="5"/>
        <v>Corcoran</v>
      </c>
      <c r="F99" s="33">
        <v>41640</v>
      </c>
      <c r="G99" s="33">
        <v>45291</v>
      </c>
      <c r="H99">
        <f t="shared" si="6"/>
        <v>2014</v>
      </c>
      <c r="I99">
        <f t="shared" si="7"/>
        <v>2023</v>
      </c>
      <c r="J99" s="33">
        <v>42400</v>
      </c>
      <c r="K99" s="33">
        <v>45322</v>
      </c>
      <c r="L99">
        <f t="shared" si="8"/>
        <v>2016</v>
      </c>
      <c r="M99">
        <f t="shared" si="9"/>
        <v>2024</v>
      </c>
      <c r="N99" s="35" t="s">
        <v>512</v>
      </c>
    </row>
    <row r="100" spans="1:14" x14ac:dyDescent="0.3">
      <c r="A100" s="37" t="s">
        <v>183</v>
      </c>
      <c r="B100" s="37" t="s">
        <v>180</v>
      </c>
      <c r="C100" s="36" t="s">
        <v>164</v>
      </c>
      <c r="D100" s="35" t="s">
        <v>163</v>
      </c>
      <c r="E100" s="34" t="str">
        <f t="shared" si="5"/>
        <v>Corning</v>
      </c>
      <c r="F100" s="33">
        <v>41640</v>
      </c>
      <c r="G100" s="33">
        <v>43646</v>
      </c>
      <c r="H100">
        <f t="shared" si="6"/>
        <v>2014</v>
      </c>
      <c r="I100">
        <f t="shared" si="7"/>
        <v>2019</v>
      </c>
      <c r="J100" s="33">
        <v>41820</v>
      </c>
      <c r="K100" s="33">
        <v>43646</v>
      </c>
      <c r="L100">
        <f t="shared" si="8"/>
        <v>2014</v>
      </c>
      <c r="M100">
        <f t="shared" si="9"/>
        <v>2019</v>
      </c>
      <c r="N100" s="35" t="s">
        <v>163</v>
      </c>
    </row>
    <row r="101" spans="1:14" x14ac:dyDescent="0.3">
      <c r="A101" s="37" t="s">
        <v>400</v>
      </c>
      <c r="B101" s="37" t="s">
        <v>378</v>
      </c>
      <c r="C101" s="36" t="s">
        <v>150</v>
      </c>
      <c r="D101" s="35" t="s">
        <v>149</v>
      </c>
      <c r="E101" s="34" t="str">
        <f t="shared" si="5"/>
        <v>Corona</v>
      </c>
      <c r="F101" s="33">
        <v>41640</v>
      </c>
      <c r="G101" s="33">
        <v>44500</v>
      </c>
      <c r="H101">
        <f t="shared" si="6"/>
        <v>2014</v>
      </c>
      <c r="I101">
        <f t="shared" si="7"/>
        <v>2021</v>
      </c>
      <c r="J101" s="33">
        <v>41562</v>
      </c>
      <c r="K101" s="33">
        <v>44484</v>
      </c>
      <c r="L101">
        <f t="shared" si="8"/>
        <v>2013</v>
      </c>
      <c r="M101">
        <f t="shared" si="9"/>
        <v>2021</v>
      </c>
      <c r="N101" s="35" t="s">
        <v>149</v>
      </c>
    </row>
    <row r="102" spans="1:14" x14ac:dyDescent="0.3">
      <c r="A102" s="37" t="s">
        <v>336</v>
      </c>
      <c r="B102" s="37" t="s">
        <v>319</v>
      </c>
      <c r="C102" s="36" t="s">
        <v>318</v>
      </c>
      <c r="D102" s="35" t="s">
        <v>317</v>
      </c>
      <c r="E102" s="34" t="str">
        <f t="shared" si="5"/>
        <v>Coronado</v>
      </c>
      <c r="F102" s="33">
        <v>40179</v>
      </c>
      <c r="G102" s="33">
        <v>44196</v>
      </c>
      <c r="H102">
        <f t="shared" si="6"/>
        <v>2010</v>
      </c>
      <c r="I102">
        <f t="shared" si="7"/>
        <v>2020</v>
      </c>
      <c r="J102" s="33">
        <v>41394</v>
      </c>
      <c r="K102" s="33">
        <v>44316</v>
      </c>
      <c r="L102">
        <f t="shared" si="8"/>
        <v>2013</v>
      </c>
      <c r="M102">
        <f t="shared" si="9"/>
        <v>2021</v>
      </c>
      <c r="N102" s="35" t="s">
        <v>317</v>
      </c>
    </row>
    <row r="103" spans="1:14" x14ac:dyDescent="0.3">
      <c r="A103" s="37" t="s">
        <v>510</v>
      </c>
      <c r="B103" s="37" t="s">
        <v>499</v>
      </c>
      <c r="C103" s="36" t="s">
        <v>200</v>
      </c>
      <c r="D103" s="35" t="s">
        <v>199</v>
      </c>
      <c r="E103" s="34" t="str">
        <f t="shared" si="5"/>
        <v>Corte Madera</v>
      </c>
      <c r="F103" s="33">
        <v>41640</v>
      </c>
      <c r="G103" s="33">
        <v>44865</v>
      </c>
      <c r="H103">
        <f t="shared" si="6"/>
        <v>2014</v>
      </c>
      <c r="I103">
        <f t="shared" si="7"/>
        <v>2022</v>
      </c>
      <c r="J103" s="33">
        <v>42035</v>
      </c>
      <c r="K103" s="33">
        <v>44957</v>
      </c>
      <c r="L103">
        <f t="shared" si="8"/>
        <v>2015</v>
      </c>
      <c r="M103">
        <f t="shared" si="9"/>
        <v>2023</v>
      </c>
      <c r="N103" s="35" t="s">
        <v>199</v>
      </c>
    </row>
    <row r="104" spans="1:14" x14ac:dyDescent="0.3">
      <c r="A104" s="37" t="s">
        <v>449</v>
      </c>
      <c r="B104" s="37" t="s">
        <v>419</v>
      </c>
      <c r="C104" s="36" t="s">
        <v>150</v>
      </c>
      <c r="D104" s="35" t="s">
        <v>149</v>
      </c>
      <c r="E104" s="34" t="str">
        <f t="shared" si="5"/>
        <v>Costa Mesa</v>
      </c>
      <c r="F104" s="33">
        <v>41640</v>
      </c>
      <c r="G104" s="33">
        <v>44500</v>
      </c>
      <c r="H104">
        <f t="shared" si="6"/>
        <v>2014</v>
      </c>
      <c r="I104">
        <f t="shared" si="7"/>
        <v>2021</v>
      </c>
      <c r="J104" s="33">
        <v>41562</v>
      </c>
      <c r="K104" s="33">
        <v>44484</v>
      </c>
      <c r="L104">
        <f t="shared" si="8"/>
        <v>2013</v>
      </c>
      <c r="M104">
        <f t="shared" si="9"/>
        <v>2021</v>
      </c>
      <c r="N104" s="35" t="s">
        <v>149</v>
      </c>
    </row>
    <row r="105" spans="1:14" x14ac:dyDescent="0.3">
      <c r="A105" s="37" t="s">
        <v>210</v>
      </c>
      <c r="B105" s="37" t="s">
        <v>201</v>
      </c>
      <c r="C105" s="36" t="s">
        <v>200</v>
      </c>
      <c r="D105" s="35" t="s">
        <v>199</v>
      </c>
      <c r="E105" s="34" t="str">
        <f t="shared" si="5"/>
        <v>Cotati</v>
      </c>
      <c r="F105" s="33">
        <v>41640</v>
      </c>
      <c r="G105" s="33">
        <v>44865</v>
      </c>
      <c r="H105">
        <f t="shared" si="6"/>
        <v>2014</v>
      </c>
      <c r="I105">
        <f t="shared" si="7"/>
        <v>2022</v>
      </c>
      <c r="J105" s="33">
        <v>42035</v>
      </c>
      <c r="K105" s="33">
        <v>44957</v>
      </c>
      <c r="L105">
        <f t="shared" si="8"/>
        <v>2015</v>
      </c>
      <c r="M105">
        <f t="shared" si="9"/>
        <v>2023</v>
      </c>
      <c r="N105" s="35" t="s">
        <v>199</v>
      </c>
    </row>
    <row r="106" spans="1:14" x14ac:dyDescent="0.3">
      <c r="A106" s="37" t="s">
        <v>586</v>
      </c>
      <c r="B106" s="37" t="s">
        <v>517</v>
      </c>
      <c r="C106" s="36" t="s">
        <v>150</v>
      </c>
      <c r="D106" s="35" t="s">
        <v>149</v>
      </c>
      <c r="E106" s="34" t="str">
        <f t="shared" si="5"/>
        <v>Covina</v>
      </c>
      <c r="F106" s="33">
        <v>41640</v>
      </c>
      <c r="G106" s="33">
        <v>44500</v>
      </c>
      <c r="H106">
        <f t="shared" si="6"/>
        <v>2014</v>
      </c>
      <c r="I106">
        <f t="shared" si="7"/>
        <v>2021</v>
      </c>
      <c r="J106" s="33">
        <v>41562</v>
      </c>
      <c r="K106" s="33">
        <v>44484</v>
      </c>
      <c r="L106">
        <f t="shared" si="8"/>
        <v>2013</v>
      </c>
      <c r="M106">
        <f t="shared" si="9"/>
        <v>2021</v>
      </c>
      <c r="N106" s="35" t="s">
        <v>149</v>
      </c>
    </row>
    <row r="107" spans="1:14" x14ac:dyDescent="0.3">
      <c r="A107" s="37" t="s">
        <v>680</v>
      </c>
      <c r="B107" s="37" t="s">
        <v>679</v>
      </c>
      <c r="C107" s="36" t="s">
        <v>164</v>
      </c>
      <c r="D107" s="35" t="s">
        <v>163</v>
      </c>
      <c r="E107" s="34" t="str">
        <f t="shared" si="5"/>
        <v>Crescent City</v>
      </c>
      <c r="F107" s="33">
        <v>41640</v>
      </c>
      <c r="G107" s="33">
        <v>43646</v>
      </c>
      <c r="H107">
        <f t="shared" si="6"/>
        <v>2014</v>
      </c>
      <c r="I107">
        <f t="shared" si="7"/>
        <v>2019</v>
      </c>
      <c r="J107" s="33">
        <v>41820</v>
      </c>
      <c r="K107" s="33">
        <v>43646</v>
      </c>
      <c r="L107">
        <f t="shared" si="8"/>
        <v>2014</v>
      </c>
      <c r="M107">
        <f t="shared" si="9"/>
        <v>2019</v>
      </c>
      <c r="N107" s="35" t="s">
        <v>163</v>
      </c>
    </row>
    <row r="108" spans="1:14" x14ac:dyDescent="0.3">
      <c r="A108" s="37" t="s">
        <v>585</v>
      </c>
      <c r="B108" s="37" t="s">
        <v>517</v>
      </c>
      <c r="C108" s="36" t="s">
        <v>150</v>
      </c>
      <c r="D108" s="35" t="s">
        <v>149</v>
      </c>
      <c r="E108" s="34" t="str">
        <f t="shared" si="5"/>
        <v>Cudahy</v>
      </c>
      <c r="F108" s="33">
        <v>41640</v>
      </c>
      <c r="G108" s="33">
        <v>44500</v>
      </c>
      <c r="H108">
        <f t="shared" si="6"/>
        <v>2014</v>
      </c>
      <c r="I108">
        <f t="shared" si="7"/>
        <v>2021</v>
      </c>
      <c r="J108" s="33">
        <v>41562</v>
      </c>
      <c r="K108" s="33">
        <v>44484</v>
      </c>
      <c r="L108">
        <f t="shared" si="8"/>
        <v>2013</v>
      </c>
      <c r="M108">
        <f t="shared" si="9"/>
        <v>2021</v>
      </c>
      <c r="N108" s="35" t="s">
        <v>149</v>
      </c>
    </row>
    <row r="109" spans="1:14" x14ac:dyDescent="0.3">
      <c r="A109" s="37" t="s">
        <v>584</v>
      </c>
      <c r="B109" s="37" t="s">
        <v>517</v>
      </c>
      <c r="C109" s="36" t="s">
        <v>150</v>
      </c>
      <c r="D109" s="35" t="s">
        <v>149</v>
      </c>
      <c r="E109" s="34" t="str">
        <f t="shared" si="5"/>
        <v>Culver City</v>
      </c>
      <c r="F109" s="33">
        <v>41640</v>
      </c>
      <c r="G109" s="33">
        <v>44500</v>
      </c>
      <c r="H109">
        <f t="shared" si="6"/>
        <v>2014</v>
      </c>
      <c r="I109">
        <f t="shared" si="7"/>
        <v>2021</v>
      </c>
      <c r="J109" s="33">
        <v>41562</v>
      </c>
      <c r="K109" s="33">
        <v>44484</v>
      </c>
      <c r="L109">
        <f t="shared" si="8"/>
        <v>2013</v>
      </c>
      <c r="M109">
        <f t="shared" si="9"/>
        <v>2021</v>
      </c>
      <c r="N109" s="35" t="s">
        <v>149</v>
      </c>
    </row>
    <row r="110" spans="1:14" x14ac:dyDescent="0.3">
      <c r="A110" s="37" t="s">
        <v>262</v>
      </c>
      <c r="B110" s="37" t="s">
        <v>247</v>
      </c>
      <c r="C110" s="36" t="s">
        <v>200</v>
      </c>
      <c r="D110" s="35" t="s">
        <v>199</v>
      </c>
      <c r="E110" s="34" t="str">
        <f t="shared" si="5"/>
        <v>Cupertino</v>
      </c>
      <c r="F110" s="33">
        <v>41640</v>
      </c>
      <c r="G110" s="33">
        <v>44865</v>
      </c>
      <c r="H110">
        <f t="shared" si="6"/>
        <v>2014</v>
      </c>
      <c r="I110">
        <f t="shared" si="7"/>
        <v>2022</v>
      </c>
      <c r="J110" s="33">
        <v>42035</v>
      </c>
      <c r="K110" s="33">
        <v>44957</v>
      </c>
      <c r="L110">
        <f t="shared" si="8"/>
        <v>2015</v>
      </c>
      <c r="M110">
        <f t="shared" si="9"/>
        <v>2023</v>
      </c>
      <c r="N110" s="35" t="s">
        <v>199</v>
      </c>
    </row>
    <row r="111" spans="1:14" x14ac:dyDescent="0.3">
      <c r="A111" s="37" t="s">
        <v>448</v>
      </c>
      <c r="B111" s="37" t="s">
        <v>419</v>
      </c>
      <c r="C111" s="36" t="s">
        <v>150</v>
      </c>
      <c r="D111" s="35" t="s">
        <v>149</v>
      </c>
      <c r="E111" s="34" t="str">
        <f t="shared" si="5"/>
        <v>Cypress</v>
      </c>
      <c r="F111" s="33">
        <v>41640</v>
      </c>
      <c r="G111" s="33">
        <v>44500</v>
      </c>
      <c r="H111">
        <f t="shared" si="6"/>
        <v>2014</v>
      </c>
      <c r="I111">
        <f t="shared" si="7"/>
        <v>2021</v>
      </c>
      <c r="J111" s="33">
        <v>41562</v>
      </c>
      <c r="K111" s="33">
        <v>44484</v>
      </c>
      <c r="L111">
        <f t="shared" si="8"/>
        <v>2013</v>
      </c>
      <c r="M111">
        <f t="shared" si="9"/>
        <v>2021</v>
      </c>
      <c r="N111" s="35" t="s">
        <v>149</v>
      </c>
    </row>
    <row r="112" spans="1:14" x14ac:dyDescent="0.3">
      <c r="A112" s="37" t="s">
        <v>292</v>
      </c>
      <c r="B112" s="37" t="s">
        <v>276</v>
      </c>
      <c r="C112" s="36" t="s">
        <v>200</v>
      </c>
      <c r="D112" s="35" t="s">
        <v>199</v>
      </c>
      <c r="E112" s="34" t="str">
        <f t="shared" si="5"/>
        <v>Daly City</v>
      </c>
      <c r="F112" s="33">
        <v>41640</v>
      </c>
      <c r="G112" s="33">
        <v>44865</v>
      </c>
      <c r="H112">
        <f t="shared" si="6"/>
        <v>2014</v>
      </c>
      <c r="I112">
        <f t="shared" si="7"/>
        <v>2022</v>
      </c>
      <c r="J112" s="33">
        <v>42035</v>
      </c>
      <c r="K112" s="33">
        <v>44957</v>
      </c>
      <c r="L112">
        <f t="shared" si="8"/>
        <v>2015</v>
      </c>
      <c r="M112">
        <f t="shared" si="9"/>
        <v>2023</v>
      </c>
      <c r="N112" s="35" t="s">
        <v>199</v>
      </c>
    </row>
    <row r="113" spans="1:14" x14ac:dyDescent="0.3">
      <c r="A113" s="37" t="s">
        <v>447</v>
      </c>
      <c r="B113" s="37" t="s">
        <v>419</v>
      </c>
      <c r="C113" s="36" t="s">
        <v>150</v>
      </c>
      <c r="D113" s="35" t="s">
        <v>149</v>
      </c>
      <c r="E113" s="34" t="str">
        <f t="shared" si="5"/>
        <v>Dana Point</v>
      </c>
      <c r="F113" s="33">
        <v>41640</v>
      </c>
      <c r="G113" s="33">
        <v>44500</v>
      </c>
      <c r="H113">
        <f t="shared" si="6"/>
        <v>2014</v>
      </c>
      <c r="I113">
        <f t="shared" si="7"/>
        <v>2021</v>
      </c>
      <c r="J113" s="33">
        <v>41562</v>
      </c>
      <c r="K113" s="33">
        <v>44484</v>
      </c>
      <c r="L113">
        <f t="shared" si="8"/>
        <v>2013</v>
      </c>
      <c r="M113">
        <f t="shared" si="9"/>
        <v>2021</v>
      </c>
      <c r="N113" s="35" t="s">
        <v>149</v>
      </c>
    </row>
    <row r="114" spans="1:14" x14ac:dyDescent="0.3">
      <c r="A114" s="37" t="s">
        <v>696</v>
      </c>
      <c r="B114" s="37" t="s">
        <v>681</v>
      </c>
      <c r="C114" s="36" t="s">
        <v>200</v>
      </c>
      <c r="D114" s="35" t="s">
        <v>199</v>
      </c>
      <c r="E114" s="34" t="str">
        <f t="shared" si="5"/>
        <v>Danville</v>
      </c>
      <c r="F114" s="33">
        <v>41640</v>
      </c>
      <c r="G114" s="33">
        <v>44865</v>
      </c>
      <c r="H114">
        <f t="shared" si="6"/>
        <v>2014</v>
      </c>
      <c r="I114">
        <f t="shared" si="7"/>
        <v>2022</v>
      </c>
      <c r="J114" s="33">
        <v>42035</v>
      </c>
      <c r="K114" s="33">
        <v>44957</v>
      </c>
      <c r="L114">
        <f t="shared" si="8"/>
        <v>2015</v>
      </c>
      <c r="M114">
        <f t="shared" si="9"/>
        <v>2023</v>
      </c>
      <c r="N114" s="35" t="s">
        <v>199</v>
      </c>
    </row>
    <row r="115" spans="1:14" x14ac:dyDescent="0.3">
      <c r="A115" s="37" t="s">
        <v>148</v>
      </c>
      <c r="B115" s="37" t="s">
        <v>144</v>
      </c>
      <c r="C115" s="36" t="s">
        <v>139</v>
      </c>
      <c r="D115" s="35" t="s">
        <v>138</v>
      </c>
      <c r="E115" s="34" t="str">
        <f t="shared" si="5"/>
        <v>Davis</v>
      </c>
      <c r="F115" s="33">
        <v>41275</v>
      </c>
      <c r="G115" s="33">
        <v>44500</v>
      </c>
      <c r="H115">
        <f t="shared" si="6"/>
        <v>2013</v>
      </c>
      <c r="I115">
        <f t="shared" si="7"/>
        <v>2021</v>
      </c>
      <c r="J115" s="33">
        <v>41578</v>
      </c>
      <c r="K115" s="33">
        <v>44500</v>
      </c>
      <c r="L115">
        <f t="shared" si="8"/>
        <v>2013</v>
      </c>
      <c r="M115">
        <f t="shared" si="9"/>
        <v>2021</v>
      </c>
      <c r="N115" s="35" t="s">
        <v>138</v>
      </c>
    </row>
    <row r="116" spans="1:14" x14ac:dyDescent="0.3">
      <c r="A116" s="37" t="s">
        <v>335</v>
      </c>
      <c r="B116" s="37" t="s">
        <v>319</v>
      </c>
      <c r="C116" s="36" t="s">
        <v>318</v>
      </c>
      <c r="D116" s="35" t="s">
        <v>317</v>
      </c>
      <c r="E116" s="34" t="str">
        <f t="shared" si="5"/>
        <v>Del Mar</v>
      </c>
      <c r="F116" s="33">
        <v>40179</v>
      </c>
      <c r="G116" s="33">
        <v>44196</v>
      </c>
      <c r="H116">
        <f t="shared" si="6"/>
        <v>2010</v>
      </c>
      <c r="I116">
        <f t="shared" si="7"/>
        <v>2020</v>
      </c>
      <c r="J116" s="33">
        <v>41394</v>
      </c>
      <c r="K116" s="33">
        <v>44316</v>
      </c>
      <c r="L116">
        <f t="shared" si="8"/>
        <v>2013</v>
      </c>
      <c r="M116">
        <f t="shared" si="9"/>
        <v>2021</v>
      </c>
      <c r="N116" s="35" t="s">
        <v>317</v>
      </c>
    </row>
    <row r="117" spans="1:14" x14ac:dyDescent="0.3">
      <c r="A117" s="37" t="str">
        <f>B117</f>
        <v>Del Norte County - Unincorporated</v>
      </c>
      <c r="B117" s="37" t="s">
        <v>678</v>
      </c>
      <c r="C117" s="36" t="s">
        <v>164</v>
      </c>
      <c r="D117" s="35" t="s">
        <v>163</v>
      </c>
      <c r="E117" s="34" t="str">
        <f t="shared" si="5"/>
        <v>Del Norte County - Unincorporated</v>
      </c>
      <c r="F117" s="33">
        <v>41640</v>
      </c>
      <c r="G117" s="33">
        <v>43646</v>
      </c>
      <c r="H117">
        <f t="shared" si="6"/>
        <v>2014</v>
      </c>
      <c r="I117">
        <f t="shared" si="7"/>
        <v>2019</v>
      </c>
      <c r="J117" s="33">
        <v>41820</v>
      </c>
      <c r="K117" s="33">
        <v>43646</v>
      </c>
      <c r="L117">
        <f t="shared" si="8"/>
        <v>2014</v>
      </c>
      <c r="M117">
        <f t="shared" si="9"/>
        <v>2019</v>
      </c>
      <c r="N117" s="35" t="s">
        <v>163</v>
      </c>
    </row>
    <row r="118" spans="1:14" x14ac:dyDescent="0.3">
      <c r="A118" s="37" t="s">
        <v>477</v>
      </c>
      <c r="B118" s="37" t="s">
        <v>465</v>
      </c>
      <c r="C118" s="36" t="s">
        <v>240</v>
      </c>
      <c r="D118" s="35" t="s">
        <v>168</v>
      </c>
      <c r="E118" s="34" t="str">
        <f t="shared" si="5"/>
        <v>Del Rey Oaks</v>
      </c>
      <c r="F118" s="33">
        <v>41640</v>
      </c>
      <c r="G118" s="33">
        <v>45291</v>
      </c>
      <c r="H118">
        <f t="shared" si="6"/>
        <v>2014</v>
      </c>
      <c r="I118">
        <f t="shared" si="7"/>
        <v>2023</v>
      </c>
      <c r="J118" s="33">
        <v>42369</v>
      </c>
      <c r="K118" s="33">
        <v>45291</v>
      </c>
      <c r="L118">
        <f t="shared" si="8"/>
        <v>2015</v>
      </c>
      <c r="M118">
        <f t="shared" si="9"/>
        <v>2023</v>
      </c>
      <c r="N118" s="35" t="s">
        <v>168</v>
      </c>
    </row>
    <row r="119" spans="1:14" x14ac:dyDescent="0.3">
      <c r="A119" s="37" t="s">
        <v>629</v>
      </c>
      <c r="B119" s="37" t="s">
        <v>620</v>
      </c>
      <c r="C119" s="36" t="s">
        <v>619</v>
      </c>
      <c r="D119" s="35" t="s">
        <v>168</v>
      </c>
      <c r="E119" s="34" t="str">
        <f t="shared" si="5"/>
        <v>Delano</v>
      </c>
      <c r="F119" s="33">
        <v>41275</v>
      </c>
      <c r="G119" s="33">
        <v>45291</v>
      </c>
      <c r="H119">
        <f t="shared" si="6"/>
        <v>2013</v>
      </c>
      <c r="I119">
        <f t="shared" si="7"/>
        <v>2023</v>
      </c>
      <c r="J119" s="33">
        <v>42369</v>
      </c>
      <c r="K119" s="33">
        <v>45291</v>
      </c>
      <c r="L119">
        <f t="shared" si="8"/>
        <v>2015</v>
      </c>
      <c r="M119">
        <f t="shared" si="9"/>
        <v>2023</v>
      </c>
      <c r="N119" s="35" t="s">
        <v>168</v>
      </c>
    </row>
    <row r="120" spans="1:14" x14ac:dyDescent="0.3">
      <c r="A120" s="37" t="s">
        <v>399</v>
      </c>
      <c r="B120" s="37" t="s">
        <v>378</v>
      </c>
      <c r="C120" s="36" t="s">
        <v>150</v>
      </c>
      <c r="D120" s="35" t="s">
        <v>149</v>
      </c>
      <c r="E120" s="34" t="str">
        <f t="shared" si="5"/>
        <v>Desert Hot Springs</v>
      </c>
      <c r="F120" s="33">
        <v>41640</v>
      </c>
      <c r="G120" s="33">
        <v>44500</v>
      </c>
      <c r="H120">
        <f t="shared" si="6"/>
        <v>2014</v>
      </c>
      <c r="I120">
        <f t="shared" si="7"/>
        <v>2021</v>
      </c>
      <c r="J120" s="33">
        <v>41562</v>
      </c>
      <c r="K120" s="33">
        <v>44484</v>
      </c>
      <c r="L120">
        <f t="shared" si="8"/>
        <v>2013</v>
      </c>
      <c r="M120">
        <f t="shared" si="9"/>
        <v>2021</v>
      </c>
      <c r="N120" s="35" t="s">
        <v>149</v>
      </c>
    </row>
    <row r="121" spans="1:14" x14ac:dyDescent="0.3">
      <c r="A121" s="37" t="s">
        <v>583</v>
      </c>
      <c r="B121" s="37" t="s">
        <v>517</v>
      </c>
      <c r="C121" s="36" t="s">
        <v>150</v>
      </c>
      <c r="D121" s="35" t="s">
        <v>149</v>
      </c>
      <c r="E121" s="34" t="str">
        <f t="shared" si="5"/>
        <v>Diamond Bar</v>
      </c>
      <c r="F121" s="33">
        <v>41640</v>
      </c>
      <c r="G121" s="33">
        <v>44500</v>
      </c>
      <c r="H121">
        <f t="shared" si="6"/>
        <v>2014</v>
      </c>
      <c r="I121">
        <f t="shared" si="7"/>
        <v>2021</v>
      </c>
      <c r="J121" s="33">
        <v>41562</v>
      </c>
      <c r="K121" s="33">
        <v>44484</v>
      </c>
      <c r="L121">
        <f t="shared" si="8"/>
        <v>2013</v>
      </c>
      <c r="M121">
        <f t="shared" si="9"/>
        <v>2021</v>
      </c>
      <c r="N121" s="35" t="s">
        <v>149</v>
      </c>
    </row>
    <row r="122" spans="1:14" x14ac:dyDescent="0.3">
      <c r="A122" s="37" t="s">
        <v>178</v>
      </c>
      <c r="B122" s="37" t="s">
        <v>170</v>
      </c>
      <c r="C122" s="36" t="s">
        <v>169</v>
      </c>
      <c r="D122" s="35" t="s">
        <v>168</v>
      </c>
      <c r="E122" s="34" t="str">
        <f t="shared" si="5"/>
        <v>Dinuba</v>
      </c>
      <c r="F122" s="33">
        <v>41640</v>
      </c>
      <c r="G122" s="33">
        <v>45199</v>
      </c>
      <c r="H122">
        <f t="shared" si="6"/>
        <v>2014</v>
      </c>
      <c r="I122">
        <f t="shared" si="7"/>
        <v>2023</v>
      </c>
      <c r="J122" s="33">
        <v>42369</v>
      </c>
      <c r="K122" s="33">
        <v>45291</v>
      </c>
      <c r="L122">
        <f t="shared" si="8"/>
        <v>2015</v>
      </c>
      <c r="M122">
        <f t="shared" si="9"/>
        <v>2023</v>
      </c>
      <c r="N122" s="35" t="s">
        <v>168</v>
      </c>
    </row>
    <row r="123" spans="1:14" x14ac:dyDescent="0.3">
      <c r="A123" s="37" t="s">
        <v>219</v>
      </c>
      <c r="B123" s="37" t="s">
        <v>212</v>
      </c>
      <c r="C123" s="36" t="s">
        <v>200</v>
      </c>
      <c r="D123" s="35" t="s">
        <v>199</v>
      </c>
      <c r="E123" s="34" t="str">
        <f t="shared" si="5"/>
        <v>Dixon</v>
      </c>
      <c r="F123" s="33">
        <v>41640</v>
      </c>
      <c r="G123" s="33">
        <v>44865</v>
      </c>
      <c r="H123">
        <f t="shared" si="6"/>
        <v>2014</v>
      </c>
      <c r="I123">
        <f t="shared" si="7"/>
        <v>2022</v>
      </c>
      <c r="J123" s="33">
        <v>42035</v>
      </c>
      <c r="K123" s="33">
        <v>44957</v>
      </c>
      <c r="L123">
        <f t="shared" si="8"/>
        <v>2015</v>
      </c>
      <c r="M123">
        <f t="shared" si="9"/>
        <v>2023</v>
      </c>
      <c r="N123" s="35" t="s">
        <v>199</v>
      </c>
    </row>
    <row r="124" spans="1:14" x14ac:dyDescent="0.3">
      <c r="A124" s="37" t="s">
        <v>231</v>
      </c>
      <c r="B124" s="37" t="s">
        <v>221</v>
      </c>
      <c r="C124" s="36" t="s">
        <v>164</v>
      </c>
      <c r="D124" s="35" t="s">
        <v>163</v>
      </c>
      <c r="E124" s="34" t="str">
        <f t="shared" si="5"/>
        <v>Dorris</v>
      </c>
      <c r="F124" s="33">
        <v>41640</v>
      </c>
      <c r="G124" s="33">
        <v>43646</v>
      </c>
      <c r="H124">
        <f t="shared" si="6"/>
        <v>2014</v>
      </c>
      <c r="I124">
        <f t="shared" si="7"/>
        <v>2019</v>
      </c>
      <c r="J124" s="33">
        <v>41820</v>
      </c>
      <c r="K124" s="33">
        <v>43646</v>
      </c>
      <c r="L124">
        <f t="shared" si="8"/>
        <v>2014</v>
      </c>
      <c r="M124">
        <f t="shared" si="9"/>
        <v>2019</v>
      </c>
      <c r="N124" s="35" t="s">
        <v>163</v>
      </c>
    </row>
    <row r="125" spans="1:14" x14ac:dyDescent="0.3">
      <c r="A125" s="37" t="s">
        <v>491</v>
      </c>
      <c r="B125" s="37" t="s">
        <v>486</v>
      </c>
      <c r="C125" s="36" t="s">
        <v>240</v>
      </c>
      <c r="D125" s="35" t="s">
        <v>484</v>
      </c>
      <c r="E125" s="34" t="str">
        <f t="shared" si="5"/>
        <v>Dos Palos</v>
      </c>
      <c r="F125" s="33">
        <v>41640</v>
      </c>
      <c r="G125" s="33">
        <v>45291</v>
      </c>
      <c r="H125">
        <f t="shared" si="6"/>
        <v>2014</v>
      </c>
      <c r="I125">
        <f t="shared" si="7"/>
        <v>2023</v>
      </c>
      <c r="J125" s="33">
        <v>42460</v>
      </c>
      <c r="K125" s="33">
        <v>45382</v>
      </c>
      <c r="L125">
        <f t="shared" si="8"/>
        <v>2016</v>
      </c>
      <c r="M125">
        <f t="shared" si="9"/>
        <v>2024</v>
      </c>
      <c r="N125" s="35" t="s">
        <v>484</v>
      </c>
    </row>
    <row r="126" spans="1:14" x14ac:dyDescent="0.3">
      <c r="A126" s="37" t="s">
        <v>582</v>
      </c>
      <c r="B126" s="37" t="s">
        <v>517</v>
      </c>
      <c r="C126" s="36" t="s">
        <v>150</v>
      </c>
      <c r="D126" s="35" t="s">
        <v>149</v>
      </c>
      <c r="E126" s="34" t="str">
        <f t="shared" si="5"/>
        <v>Downey</v>
      </c>
      <c r="F126" s="33">
        <v>41640</v>
      </c>
      <c r="G126" s="33">
        <v>44500</v>
      </c>
      <c r="H126">
        <f t="shared" si="6"/>
        <v>2014</v>
      </c>
      <c r="I126">
        <f t="shared" si="7"/>
        <v>2021</v>
      </c>
      <c r="J126" s="33">
        <v>41562</v>
      </c>
      <c r="K126" s="33">
        <v>44484</v>
      </c>
      <c r="L126">
        <f t="shared" si="8"/>
        <v>2013</v>
      </c>
      <c r="M126">
        <f t="shared" si="9"/>
        <v>2021</v>
      </c>
      <c r="N126" s="35" t="s">
        <v>149</v>
      </c>
    </row>
    <row r="127" spans="1:14" x14ac:dyDescent="0.3">
      <c r="A127" s="37" t="s">
        <v>581</v>
      </c>
      <c r="B127" s="37" t="s">
        <v>517</v>
      </c>
      <c r="C127" s="36" t="s">
        <v>150</v>
      </c>
      <c r="D127" s="35" t="s">
        <v>149</v>
      </c>
      <c r="E127" s="34" t="str">
        <f t="shared" si="5"/>
        <v>Duarte</v>
      </c>
      <c r="F127" s="33">
        <v>41640</v>
      </c>
      <c r="G127" s="33">
        <v>44500</v>
      </c>
      <c r="H127">
        <f t="shared" si="6"/>
        <v>2014</v>
      </c>
      <c r="I127">
        <f t="shared" si="7"/>
        <v>2021</v>
      </c>
      <c r="J127" s="33">
        <v>41562</v>
      </c>
      <c r="K127" s="33">
        <v>44484</v>
      </c>
      <c r="L127">
        <f t="shared" si="8"/>
        <v>2013</v>
      </c>
      <c r="M127">
        <f t="shared" si="9"/>
        <v>2021</v>
      </c>
      <c r="N127" s="35" t="s">
        <v>149</v>
      </c>
    </row>
    <row r="128" spans="1:14" x14ac:dyDescent="0.3">
      <c r="A128" s="37" t="s">
        <v>736</v>
      </c>
      <c r="B128" s="37" t="s">
        <v>725</v>
      </c>
      <c r="C128" s="36" t="s">
        <v>200</v>
      </c>
      <c r="D128" s="35" t="s">
        <v>199</v>
      </c>
      <c r="E128" s="34" t="str">
        <f t="shared" si="5"/>
        <v>Dublin</v>
      </c>
      <c r="F128" s="33">
        <v>41640</v>
      </c>
      <c r="G128" s="33">
        <v>44865</v>
      </c>
      <c r="H128">
        <f t="shared" si="6"/>
        <v>2014</v>
      </c>
      <c r="I128">
        <f t="shared" si="7"/>
        <v>2022</v>
      </c>
      <c r="J128" s="33">
        <v>42035</v>
      </c>
      <c r="K128" s="33">
        <v>44957</v>
      </c>
      <c r="L128">
        <f t="shared" si="8"/>
        <v>2015</v>
      </c>
      <c r="M128">
        <f t="shared" si="9"/>
        <v>2023</v>
      </c>
      <c r="N128" s="35" t="s">
        <v>199</v>
      </c>
    </row>
    <row r="129" spans="1:14" x14ac:dyDescent="0.3">
      <c r="A129" s="37" t="s">
        <v>230</v>
      </c>
      <c r="B129" s="37" t="s">
        <v>221</v>
      </c>
      <c r="C129" s="36" t="s">
        <v>164</v>
      </c>
      <c r="D129" s="35" t="s">
        <v>163</v>
      </c>
      <c r="E129" s="34" t="str">
        <f t="shared" si="5"/>
        <v>Dunsmuir</v>
      </c>
      <c r="F129" s="33">
        <v>41640</v>
      </c>
      <c r="G129" s="33">
        <v>43646</v>
      </c>
      <c r="H129">
        <f t="shared" si="6"/>
        <v>2014</v>
      </c>
      <c r="I129">
        <f t="shared" si="7"/>
        <v>2019</v>
      </c>
      <c r="J129" s="33">
        <v>41820</v>
      </c>
      <c r="K129" s="33">
        <v>43646</v>
      </c>
      <c r="L129">
        <f t="shared" si="8"/>
        <v>2014</v>
      </c>
      <c r="M129">
        <f t="shared" si="9"/>
        <v>2019</v>
      </c>
      <c r="N129" s="35" t="s">
        <v>163</v>
      </c>
    </row>
    <row r="130" spans="1:14" x14ac:dyDescent="0.3">
      <c r="A130" s="37" t="s">
        <v>291</v>
      </c>
      <c r="B130" s="37" t="s">
        <v>276</v>
      </c>
      <c r="C130" s="36" t="s">
        <v>200</v>
      </c>
      <c r="D130" s="35" t="s">
        <v>199</v>
      </c>
      <c r="E130" s="34" t="str">
        <f t="shared" ref="E130:E193" si="10">(PROPER(A130))</f>
        <v>East Palo Alto</v>
      </c>
      <c r="F130" s="33">
        <v>41640</v>
      </c>
      <c r="G130" s="33">
        <v>44865</v>
      </c>
      <c r="H130">
        <f t="shared" ref="H130:H193" si="11">YEAR(F130)</f>
        <v>2014</v>
      </c>
      <c r="I130">
        <f t="shared" ref="I130:I193" si="12">YEAR(G130)</f>
        <v>2022</v>
      </c>
      <c r="J130" s="33">
        <v>42035</v>
      </c>
      <c r="K130" s="33">
        <v>44957</v>
      </c>
      <c r="L130">
        <f t="shared" ref="L130:L193" si="13">YEAR(J130)</f>
        <v>2015</v>
      </c>
      <c r="M130">
        <f t="shared" ref="M130:M193" si="14">YEAR(K130)</f>
        <v>2023</v>
      </c>
      <c r="N130" s="35" t="s">
        <v>199</v>
      </c>
    </row>
    <row r="131" spans="1:14" x14ac:dyDescent="0.3">
      <c r="A131" s="37" t="s">
        <v>398</v>
      </c>
      <c r="B131" s="37" t="s">
        <v>378</v>
      </c>
      <c r="C131" s="36" t="s">
        <v>150</v>
      </c>
      <c r="D131" s="35" t="s">
        <v>149</v>
      </c>
      <c r="E131" s="34" t="str">
        <f t="shared" si="10"/>
        <v>Eastvale</v>
      </c>
      <c r="F131" s="33">
        <v>41640</v>
      </c>
      <c r="G131" s="33">
        <v>44500</v>
      </c>
      <c r="H131">
        <f t="shared" si="11"/>
        <v>2014</v>
      </c>
      <c r="I131">
        <f t="shared" si="12"/>
        <v>2021</v>
      </c>
      <c r="J131" s="33">
        <v>41562</v>
      </c>
      <c r="K131" s="33">
        <v>44484</v>
      </c>
      <c r="L131">
        <f t="shared" si="13"/>
        <v>2013</v>
      </c>
      <c r="M131">
        <f t="shared" si="14"/>
        <v>2021</v>
      </c>
      <c r="N131" s="35" t="s">
        <v>149</v>
      </c>
    </row>
    <row r="132" spans="1:14" x14ac:dyDescent="0.3">
      <c r="A132" s="37" t="s">
        <v>334</v>
      </c>
      <c r="B132" s="37" t="s">
        <v>319</v>
      </c>
      <c r="C132" s="36" t="s">
        <v>318</v>
      </c>
      <c r="D132" s="35" t="s">
        <v>317</v>
      </c>
      <c r="E132" s="34" t="str">
        <f t="shared" si="10"/>
        <v>El Cajon</v>
      </c>
      <c r="F132" s="33">
        <v>40179</v>
      </c>
      <c r="G132" s="33">
        <v>44196</v>
      </c>
      <c r="H132">
        <f t="shared" si="11"/>
        <v>2010</v>
      </c>
      <c r="I132">
        <f t="shared" si="12"/>
        <v>2020</v>
      </c>
      <c r="J132" s="33">
        <v>41394</v>
      </c>
      <c r="K132" s="33">
        <v>44316</v>
      </c>
      <c r="L132">
        <f t="shared" si="13"/>
        <v>2013</v>
      </c>
      <c r="M132">
        <f t="shared" si="14"/>
        <v>2021</v>
      </c>
      <c r="N132" s="35" t="s">
        <v>317</v>
      </c>
    </row>
    <row r="133" spans="1:14" x14ac:dyDescent="0.3">
      <c r="A133" s="37" t="s">
        <v>640</v>
      </c>
      <c r="B133" s="37" t="s">
        <v>635</v>
      </c>
      <c r="C133" s="36" t="s">
        <v>150</v>
      </c>
      <c r="D133" s="35" t="s">
        <v>149</v>
      </c>
      <c r="E133" s="34" t="str">
        <f t="shared" si="10"/>
        <v>El Centro</v>
      </c>
      <c r="F133" s="33">
        <v>41640</v>
      </c>
      <c r="G133" s="33">
        <v>44500</v>
      </c>
      <c r="H133">
        <f t="shared" si="11"/>
        <v>2014</v>
      </c>
      <c r="I133">
        <f t="shared" si="12"/>
        <v>2021</v>
      </c>
      <c r="J133" s="33">
        <v>41562</v>
      </c>
      <c r="K133" s="33">
        <v>44484</v>
      </c>
      <c r="L133">
        <f t="shared" si="13"/>
        <v>2013</v>
      </c>
      <c r="M133">
        <f t="shared" si="14"/>
        <v>2021</v>
      </c>
      <c r="N133" s="35" t="s">
        <v>149</v>
      </c>
    </row>
    <row r="134" spans="1:14" x14ac:dyDescent="0.3">
      <c r="A134" s="37" t="s">
        <v>695</v>
      </c>
      <c r="B134" s="37" t="s">
        <v>681</v>
      </c>
      <c r="C134" s="36" t="s">
        <v>200</v>
      </c>
      <c r="D134" s="35" t="s">
        <v>199</v>
      </c>
      <c r="E134" s="34" t="str">
        <f t="shared" si="10"/>
        <v>El Cerrito</v>
      </c>
      <c r="F134" s="33">
        <v>41640</v>
      </c>
      <c r="G134" s="33">
        <v>44865</v>
      </c>
      <c r="H134">
        <f t="shared" si="11"/>
        <v>2014</v>
      </c>
      <c r="I134">
        <f t="shared" si="12"/>
        <v>2022</v>
      </c>
      <c r="J134" s="33">
        <v>42035</v>
      </c>
      <c r="K134" s="33">
        <v>44957</v>
      </c>
      <c r="L134">
        <f t="shared" si="13"/>
        <v>2015</v>
      </c>
      <c r="M134">
        <f t="shared" si="14"/>
        <v>2023</v>
      </c>
      <c r="N134" s="35" t="s">
        <v>199</v>
      </c>
    </row>
    <row r="135" spans="1:14" x14ac:dyDescent="0.3">
      <c r="A135" s="37" t="str">
        <f>B135</f>
        <v>El Dorado County - Unincorporated</v>
      </c>
      <c r="B135" s="37" t="s">
        <v>677</v>
      </c>
      <c r="C135" s="36" t="s">
        <v>139</v>
      </c>
      <c r="D135" s="35" t="s">
        <v>138</v>
      </c>
      <c r="E135" s="34" t="str">
        <f t="shared" si="10"/>
        <v>El Dorado County - Unincorporated</v>
      </c>
      <c r="F135" s="33">
        <v>41275</v>
      </c>
      <c r="G135" s="33">
        <v>44500</v>
      </c>
      <c r="H135">
        <f t="shared" si="11"/>
        <v>2013</v>
      </c>
      <c r="I135">
        <f t="shared" si="12"/>
        <v>2021</v>
      </c>
      <c r="J135" s="33">
        <v>41578</v>
      </c>
      <c r="K135" s="33">
        <v>44500</v>
      </c>
      <c r="L135">
        <f t="shared" si="13"/>
        <v>2013</v>
      </c>
      <c r="M135">
        <f t="shared" si="14"/>
        <v>2021</v>
      </c>
      <c r="N135" s="35" t="s">
        <v>138</v>
      </c>
    </row>
    <row r="136" spans="1:14" x14ac:dyDescent="0.3">
      <c r="A136" s="37" t="s">
        <v>580</v>
      </c>
      <c r="B136" s="37" t="s">
        <v>517</v>
      </c>
      <c r="C136" s="36" t="s">
        <v>150</v>
      </c>
      <c r="D136" s="35" t="s">
        <v>149</v>
      </c>
      <c r="E136" s="34" t="str">
        <f t="shared" si="10"/>
        <v>El Monte</v>
      </c>
      <c r="F136" s="33">
        <v>41640</v>
      </c>
      <c r="G136" s="33">
        <v>44500</v>
      </c>
      <c r="H136">
        <f t="shared" si="11"/>
        <v>2014</v>
      </c>
      <c r="I136">
        <f t="shared" si="12"/>
        <v>2021</v>
      </c>
      <c r="J136" s="33">
        <v>41562</v>
      </c>
      <c r="K136" s="33">
        <v>44484</v>
      </c>
      <c r="L136">
        <f t="shared" si="13"/>
        <v>2013</v>
      </c>
      <c r="M136">
        <f t="shared" si="14"/>
        <v>2021</v>
      </c>
      <c r="N136" s="35" t="s">
        <v>149</v>
      </c>
    </row>
    <row r="137" spans="1:14" x14ac:dyDescent="0.3">
      <c r="A137" s="37" t="s">
        <v>579</v>
      </c>
      <c r="B137" s="37" t="s">
        <v>517</v>
      </c>
      <c r="C137" s="36" t="s">
        <v>150</v>
      </c>
      <c r="D137" s="35" t="s">
        <v>149</v>
      </c>
      <c r="E137" s="34" t="str">
        <f t="shared" si="10"/>
        <v>El Segundo</v>
      </c>
      <c r="F137" s="33">
        <v>41640</v>
      </c>
      <c r="G137" s="33">
        <v>44500</v>
      </c>
      <c r="H137">
        <f t="shared" si="11"/>
        <v>2014</v>
      </c>
      <c r="I137">
        <f t="shared" si="12"/>
        <v>2021</v>
      </c>
      <c r="J137" s="33">
        <v>41562</v>
      </c>
      <c r="K137" s="33">
        <v>44484</v>
      </c>
      <c r="L137">
        <f t="shared" si="13"/>
        <v>2013</v>
      </c>
      <c r="M137">
        <f t="shared" si="14"/>
        <v>2021</v>
      </c>
      <c r="N137" s="35" t="s">
        <v>149</v>
      </c>
    </row>
    <row r="138" spans="1:14" x14ac:dyDescent="0.3">
      <c r="A138" s="37" t="s">
        <v>376</v>
      </c>
      <c r="B138" s="37" t="s">
        <v>370</v>
      </c>
      <c r="C138" s="36" t="s">
        <v>139</v>
      </c>
      <c r="D138" s="35" t="s">
        <v>138</v>
      </c>
      <c r="E138" s="34" t="str">
        <f t="shared" si="10"/>
        <v>Elk Grove</v>
      </c>
      <c r="F138" s="33">
        <v>41275</v>
      </c>
      <c r="G138" s="33">
        <v>44500</v>
      </c>
      <c r="H138">
        <f t="shared" si="11"/>
        <v>2013</v>
      </c>
      <c r="I138">
        <f t="shared" si="12"/>
        <v>2021</v>
      </c>
      <c r="J138" s="33">
        <v>41578</v>
      </c>
      <c r="K138" s="33">
        <v>44500</v>
      </c>
      <c r="L138">
        <f t="shared" si="13"/>
        <v>2013</v>
      </c>
      <c r="M138">
        <f t="shared" si="14"/>
        <v>2021</v>
      </c>
      <c r="N138" s="35" t="s">
        <v>138</v>
      </c>
    </row>
    <row r="139" spans="1:14" x14ac:dyDescent="0.3">
      <c r="A139" s="37" t="s">
        <v>735</v>
      </c>
      <c r="B139" s="37" t="s">
        <v>725</v>
      </c>
      <c r="C139" s="36" t="s">
        <v>200</v>
      </c>
      <c r="D139" s="35" t="s">
        <v>199</v>
      </c>
      <c r="E139" s="34" t="str">
        <f t="shared" si="10"/>
        <v>Emeryville</v>
      </c>
      <c r="F139" s="33">
        <v>41640</v>
      </c>
      <c r="G139" s="33">
        <v>44865</v>
      </c>
      <c r="H139">
        <f t="shared" si="11"/>
        <v>2014</v>
      </c>
      <c r="I139">
        <f t="shared" si="12"/>
        <v>2022</v>
      </c>
      <c r="J139" s="33">
        <v>42035</v>
      </c>
      <c r="K139" s="33">
        <v>44957</v>
      </c>
      <c r="L139">
        <f t="shared" si="13"/>
        <v>2015</v>
      </c>
      <c r="M139">
        <f t="shared" si="14"/>
        <v>2023</v>
      </c>
      <c r="N139" s="35" t="s">
        <v>199</v>
      </c>
    </row>
    <row r="140" spans="1:14" x14ac:dyDescent="0.3">
      <c r="A140" s="37" t="s">
        <v>333</v>
      </c>
      <c r="B140" s="37" t="s">
        <v>319</v>
      </c>
      <c r="C140" s="36" t="s">
        <v>318</v>
      </c>
      <c r="D140" s="35" t="s">
        <v>317</v>
      </c>
      <c r="E140" s="34" t="str">
        <f t="shared" si="10"/>
        <v>Encinitas</v>
      </c>
      <c r="F140" s="33">
        <v>40179</v>
      </c>
      <c r="G140" s="33">
        <v>44196</v>
      </c>
      <c r="H140">
        <f t="shared" si="11"/>
        <v>2010</v>
      </c>
      <c r="I140">
        <f t="shared" si="12"/>
        <v>2020</v>
      </c>
      <c r="J140" s="33">
        <v>41394</v>
      </c>
      <c r="K140" s="33">
        <v>44316</v>
      </c>
      <c r="L140">
        <f t="shared" si="13"/>
        <v>2013</v>
      </c>
      <c r="M140">
        <f t="shared" si="14"/>
        <v>2021</v>
      </c>
      <c r="N140" s="35" t="s">
        <v>317</v>
      </c>
    </row>
    <row r="141" spans="1:14" x14ac:dyDescent="0.3">
      <c r="A141" s="37" t="s">
        <v>314</v>
      </c>
      <c r="B141" s="37" t="s">
        <v>307</v>
      </c>
      <c r="C141" s="36" t="s">
        <v>240</v>
      </c>
      <c r="D141" s="35" t="s">
        <v>168</v>
      </c>
      <c r="E141" s="34" t="str">
        <f t="shared" si="10"/>
        <v>Escalon</v>
      </c>
      <c r="F141" s="33">
        <v>41640</v>
      </c>
      <c r="G141" s="33">
        <v>45291</v>
      </c>
      <c r="H141">
        <f t="shared" si="11"/>
        <v>2014</v>
      </c>
      <c r="I141">
        <f t="shared" si="12"/>
        <v>2023</v>
      </c>
      <c r="J141" s="33">
        <v>42369</v>
      </c>
      <c r="K141" s="33">
        <v>45291</v>
      </c>
      <c r="L141">
        <f t="shared" si="13"/>
        <v>2015</v>
      </c>
      <c r="M141">
        <f t="shared" si="14"/>
        <v>2023</v>
      </c>
      <c r="N141" s="35" t="s">
        <v>168</v>
      </c>
    </row>
    <row r="142" spans="1:14" x14ac:dyDescent="0.3">
      <c r="A142" s="37" t="s">
        <v>332</v>
      </c>
      <c r="B142" s="37" t="s">
        <v>319</v>
      </c>
      <c r="C142" s="36" t="s">
        <v>318</v>
      </c>
      <c r="D142" s="35" t="s">
        <v>317</v>
      </c>
      <c r="E142" s="34" t="str">
        <f t="shared" si="10"/>
        <v>Escondido</v>
      </c>
      <c r="F142" s="33">
        <v>40179</v>
      </c>
      <c r="G142" s="33">
        <v>44196</v>
      </c>
      <c r="H142">
        <f t="shared" si="11"/>
        <v>2010</v>
      </c>
      <c r="I142">
        <f t="shared" si="12"/>
        <v>2020</v>
      </c>
      <c r="J142" s="33">
        <v>41394</v>
      </c>
      <c r="K142" s="33">
        <v>44316</v>
      </c>
      <c r="L142">
        <f t="shared" si="13"/>
        <v>2013</v>
      </c>
      <c r="M142">
        <f t="shared" si="14"/>
        <v>2021</v>
      </c>
      <c r="N142" s="35" t="s">
        <v>317</v>
      </c>
    </row>
    <row r="143" spans="1:14" x14ac:dyDescent="0.3">
      <c r="A143" s="37" t="s">
        <v>229</v>
      </c>
      <c r="B143" s="37" t="s">
        <v>221</v>
      </c>
      <c r="C143" s="36" t="s">
        <v>164</v>
      </c>
      <c r="D143" s="35" t="s">
        <v>163</v>
      </c>
      <c r="E143" s="34" t="str">
        <f t="shared" si="10"/>
        <v>Etna</v>
      </c>
      <c r="F143" s="33">
        <v>41640</v>
      </c>
      <c r="G143" s="33">
        <v>43646</v>
      </c>
      <c r="H143">
        <f t="shared" si="11"/>
        <v>2014</v>
      </c>
      <c r="I143">
        <f t="shared" si="12"/>
        <v>2019</v>
      </c>
      <c r="J143" s="33">
        <v>41820</v>
      </c>
      <c r="K143" s="33">
        <v>43646</v>
      </c>
      <c r="L143">
        <f t="shared" si="13"/>
        <v>2014</v>
      </c>
      <c r="M143">
        <f t="shared" si="14"/>
        <v>2019</v>
      </c>
      <c r="N143" s="35" t="s">
        <v>163</v>
      </c>
    </row>
    <row r="144" spans="1:14" x14ac:dyDescent="0.3">
      <c r="A144" s="37" t="s">
        <v>650</v>
      </c>
      <c r="B144" s="37" t="s">
        <v>644</v>
      </c>
      <c r="C144" s="36" t="s">
        <v>164</v>
      </c>
      <c r="D144" s="35" t="s">
        <v>163</v>
      </c>
      <c r="E144" s="34" t="str">
        <f t="shared" si="10"/>
        <v>Eureka</v>
      </c>
      <c r="F144" s="33">
        <v>41640</v>
      </c>
      <c r="G144" s="33">
        <v>43646</v>
      </c>
      <c r="H144">
        <f t="shared" si="11"/>
        <v>2014</v>
      </c>
      <c r="I144">
        <f t="shared" si="12"/>
        <v>2019</v>
      </c>
      <c r="J144" s="33">
        <v>41820</v>
      </c>
      <c r="K144" s="33">
        <v>43646</v>
      </c>
      <c r="L144">
        <f t="shared" si="13"/>
        <v>2014</v>
      </c>
      <c r="M144">
        <f t="shared" si="14"/>
        <v>2019</v>
      </c>
      <c r="N144" s="35" t="s">
        <v>163</v>
      </c>
    </row>
    <row r="145" spans="1:14" x14ac:dyDescent="0.3">
      <c r="A145" s="37" t="s">
        <v>177</v>
      </c>
      <c r="B145" s="37" t="s">
        <v>170</v>
      </c>
      <c r="C145" s="36" t="s">
        <v>169</v>
      </c>
      <c r="D145" s="35" t="s">
        <v>168</v>
      </c>
      <c r="E145" s="34" t="str">
        <f t="shared" si="10"/>
        <v>Exeter</v>
      </c>
      <c r="F145" s="33">
        <v>41640</v>
      </c>
      <c r="G145" s="33">
        <v>45199</v>
      </c>
      <c r="H145">
        <f t="shared" si="11"/>
        <v>2014</v>
      </c>
      <c r="I145">
        <f t="shared" si="12"/>
        <v>2023</v>
      </c>
      <c r="J145" s="33">
        <v>42369</v>
      </c>
      <c r="K145" s="33">
        <v>45291</v>
      </c>
      <c r="L145">
        <f t="shared" si="13"/>
        <v>2015</v>
      </c>
      <c r="M145">
        <f t="shared" si="14"/>
        <v>2023</v>
      </c>
      <c r="N145" s="35" t="s">
        <v>168</v>
      </c>
    </row>
    <row r="146" spans="1:14" x14ac:dyDescent="0.3">
      <c r="A146" s="37" t="s">
        <v>509</v>
      </c>
      <c r="B146" s="37" t="s">
        <v>499</v>
      </c>
      <c r="C146" s="36" t="s">
        <v>200</v>
      </c>
      <c r="D146" s="35" t="s">
        <v>199</v>
      </c>
      <c r="E146" s="34" t="str">
        <f t="shared" si="10"/>
        <v>Fairfax</v>
      </c>
      <c r="F146" s="33">
        <v>41640</v>
      </c>
      <c r="G146" s="33">
        <v>44865</v>
      </c>
      <c r="H146">
        <f t="shared" si="11"/>
        <v>2014</v>
      </c>
      <c r="I146">
        <f t="shared" si="12"/>
        <v>2022</v>
      </c>
      <c r="J146" s="33">
        <v>42035</v>
      </c>
      <c r="K146" s="33">
        <v>44957</v>
      </c>
      <c r="L146">
        <f t="shared" si="13"/>
        <v>2015</v>
      </c>
      <c r="M146">
        <f t="shared" si="14"/>
        <v>2023</v>
      </c>
      <c r="N146" s="35" t="s">
        <v>199</v>
      </c>
    </row>
    <row r="147" spans="1:14" x14ac:dyDescent="0.3">
      <c r="A147" s="37" t="s">
        <v>218</v>
      </c>
      <c r="B147" s="37" t="s">
        <v>212</v>
      </c>
      <c r="C147" s="36" t="s">
        <v>200</v>
      </c>
      <c r="D147" s="35" t="s">
        <v>199</v>
      </c>
      <c r="E147" s="34" t="str">
        <f t="shared" si="10"/>
        <v>Fairfield</v>
      </c>
      <c r="F147" s="33">
        <v>41640</v>
      </c>
      <c r="G147" s="33">
        <v>44865</v>
      </c>
      <c r="H147">
        <f t="shared" si="11"/>
        <v>2014</v>
      </c>
      <c r="I147">
        <f t="shared" si="12"/>
        <v>2022</v>
      </c>
      <c r="J147" s="33">
        <v>42035</v>
      </c>
      <c r="K147" s="33">
        <v>44957</v>
      </c>
      <c r="L147">
        <f t="shared" si="13"/>
        <v>2015</v>
      </c>
      <c r="M147">
        <f t="shared" si="14"/>
        <v>2023</v>
      </c>
      <c r="N147" s="35" t="s">
        <v>199</v>
      </c>
    </row>
    <row r="148" spans="1:14" x14ac:dyDescent="0.3">
      <c r="A148" s="37" t="s">
        <v>176</v>
      </c>
      <c r="B148" s="37" t="s">
        <v>170</v>
      </c>
      <c r="C148" s="36" t="s">
        <v>169</v>
      </c>
      <c r="D148" s="35" t="s">
        <v>168</v>
      </c>
      <c r="E148" s="34" t="str">
        <f t="shared" si="10"/>
        <v>Farmersville</v>
      </c>
      <c r="F148" s="33">
        <v>41640</v>
      </c>
      <c r="G148" s="33">
        <v>45199</v>
      </c>
      <c r="H148">
        <f t="shared" si="11"/>
        <v>2014</v>
      </c>
      <c r="I148">
        <f t="shared" si="12"/>
        <v>2023</v>
      </c>
      <c r="J148" s="33">
        <v>42369</v>
      </c>
      <c r="K148" s="33">
        <v>45291</v>
      </c>
      <c r="L148">
        <f t="shared" si="13"/>
        <v>2015</v>
      </c>
      <c r="M148">
        <f t="shared" si="14"/>
        <v>2023</v>
      </c>
      <c r="N148" s="35" t="s">
        <v>168</v>
      </c>
    </row>
    <row r="149" spans="1:14" x14ac:dyDescent="0.3">
      <c r="A149" s="37" t="s">
        <v>649</v>
      </c>
      <c r="B149" s="37" t="s">
        <v>644</v>
      </c>
      <c r="C149" s="36" t="s">
        <v>164</v>
      </c>
      <c r="D149" s="35" t="s">
        <v>163</v>
      </c>
      <c r="E149" s="34" t="str">
        <f t="shared" si="10"/>
        <v>Ferndale</v>
      </c>
      <c r="F149" s="33">
        <v>41640</v>
      </c>
      <c r="G149" s="33">
        <v>43646</v>
      </c>
      <c r="H149">
        <f t="shared" si="11"/>
        <v>2014</v>
      </c>
      <c r="I149">
        <f t="shared" si="12"/>
        <v>2019</v>
      </c>
      <c r="J149" s="33">
        <v>41820</v>
      </c>
      <c r="K149" s="33">
        <v>43646</v>
      </c>
      <c r="L149">
        <f t="shared" si="13"/>
        <v>2014</v>
      </c>
      <c r="M149">
        <f t="shared" si="14"/>
        <v>2019</v>
      </c>
      <c r="N149" s="35" t="s">
        <v>163</v>
      </c>
    </row>
    <row r="150" spans="1:14" x14ac:dyDescent="0.3">
      <c r="A150" s="37" t="s">
        <v>161</v>
      </c>
      <c r="B150" s="37" t="s">
        <v>152</v>
      </c>
      <c r="C150" s="36" t="s">
        <v>150</v>
      </c>
      <c r="D150" s="35" t="s">
        <v>149</v>
      </c>
      <c r="E150" s="34" t="str">
        <f t="shared" si="10"/>
        <v>Fillmore</v>
      </c>
      <c r="F150" s="33">
        <v>41640</v>
      </c>
      <c r="G150" s="33">
        <v>44500</v>
      </c>
      <c r="H150">
        <f t="shared" si="11"/>
        <v>2014</v>
      </c>
      <c r="I150">
        <f t="shared" si="12"/>
        <v>2021</v>
      </c>
      <c r="J150" s="33">
        <v>41562</v>
      </c>
      <c r="K150" s="33">
        <v>44484</v>
      </c>
      <c r="L150">
        <f t="shared" si="13"/>
        <v>2013</v>
      </c>
      <c r="M150">
        <f t="shared" si="14"/>
        <v>2021</v>
      </c>
      <c r="N150" s="35" t="s">
        <v>149</v>
      </c>
    </row>
    <row r="151" spans="1:14" x14ac:dyDescent="0.3">
      <c r="A151" s="37" t="s">
        <v>671</v>
      </c>
      <c r="B151" s="37" t="s">
        <v>657</v>
      </c>
      <c r="C151" s="36" t="s">
        <v>619</v>
      </c>
      <c r="D151" s="35" t="s">
        <v>168</v>
      </c>
      <c r="E151" s="34" t="str">
        <f t="shared" si="10"/>
        <v>Firebaugh</v>
      </c>
      <c r="F151" s="33">
        <v>41275</v>
      </c>
      <c r="G151" s="33">
        <v>45291</v>
      </c>
      <c r="H151">
        <f t="shared" si="11"/>
        <v>2013</v>
      </c>
      <c r="I151">
        <f t="shared" si="12"/>
        <v>2023</v>
      </c>
      <c r="J151" s="33">
        <v>42369</v>
      </c>
      <c r="K151" s="33">
        <v>45291</v>
      </c>
      <c r="L151">
        <f t="shared" si="13"/>
        <v>2015</v>
      </c>
      <c r="M151">
        <f t="shared" si="14"/>
        <v>2023</v>
      </c>
      <c r="N151" s="35" t="s">
        <v>168</v>
      </c>
    </row>
    <row r="152" spans="1:14" x14ac:dyDescent="0.3">
      <c r="A152" s="37" t="s">
        <v>375</v>
      </c>
      <c r="B152" s="37" t="s">
        <v>370</v>
      </c>
      <c r="C152" s="36" t="s">
        <v>139</v>
      </c>
      <c r="D152" s="35" t="s">
        <v>138</v>
      </c>
      <c r="E152" s="34" t="str">
        <f t="shared" si="10"/>
        <v>Folsom</v>
      </c>
      <c r="F152" s="33">
        <v>41275</v>
      </c>
      <c r="G152" s="33">
        <v>44500</v>
      </c>
      <c r="H152">
        <f t="shared" si="11"/>
        <v>2013</v>
      </c>
      <c r="I152">
        <f t="shared" si="12"/>
        <v>2021</v>
      </c>
      <c r="J152" s="33">
        <v>41578</v>
      </c>
      <c r="K152" s="33">
        <v>44500</v>
      </c>
      <c r="L152">
        <f t="shared" si="13"/>
        <v>2013</v>
      </c>
      <c r="M152">
        <f t="shared" si="14"/>
        <v>2021</v>
      </c>
      <c r="N152" s="35" t="s">
        <v>138</v>
      </c>
    </row>
    <row r="153" spans="1:14" x14ac:dyDescent="0.3">
      <c r="A153" s="37" t="s">
        <v>357</v>
      </c>
      <c r="B153" s="37" t="s">
        <v>339</v>
      </c>
      <c r="C153" s="36" t="s">
        <v>150</v>
      </c>
      <c r="D153" s="35" t="s">
        <v>149</v>
      </c>
      <c r="E153" s="34" t="str">
        <f t="shared" si="10"/>
        <v>Fontana</v>
      </c>
      <c r="F153" s="33">
        <v>41640</v>
      </c>
      <c r="G153" s="33">
        <v>44500</v>
      </c>
      <c r="H153">
        <f t="shared" si="11"/>
        <v>2014</v>
      </c>
      <c r="I153">
        <f t="shared" si="12"/>
        <v>2021</v>
      </c>
      <c r="J153" s="33">
        <v>41562</v>
      </c>
      <c r="K153" s="33">
        <v>44484</v>
      </c>
      <c r="L153">
        <f t="shared" si="13"/>
        <v>2013</v>
      </c>
      <c r="M153">
        <f t="shared" si="14"/>
        <v>2021</v>
      </c>
      <c r="N153" s="35" t="s">
        <v>149</v>
      </c>
    </row>
    <row r="154" spans="1:14" x14ac:dyDescent="0.3">
      <c r="A154" s="37" t="s">
        <v>498</v>
      </c>
      <c r="B154" s="37" t="s">
        <v>493</v>
      </c>
      <c r="C154" s="36" t="s">
        <v>164</v>
      </c>
      <c r="D154" s="35" t="s">
        <v>163</v>
      </c>
      <c r="E154" s="34" t="str">
        <f t="shared" si="10"/>
        <v>Fort Bragg</v>
      </c>
      <c r="F154" s="33">
        <v>41640</v>
      </c>
      <c r="G154" s="33">
        <v>43646</v>
      </c>
      <c r="H154">
        <f t="shared" si="11"/>
        <v>2014</v>
      </c>
      <c r="I154">
        <f t="shared" si="12"/>
        <v>2019</v>
      </c>
      <c r="J154" s="33">
        <v>41820</v>
      </c>
      <c r="K154" s="33">
        <v>43646</v>
      </c>
      <c r="L154">
        <f t="shared" si="13"/>
        <v>2014</v>
      </c>
      <c r="M154">
        <f t="shared" si="14"/>
        <v>2019</v>
      </c>
      <c r="N154" s="35" t="s">
        <v>163</v>
      </c>
    </row>
    <row r="155" spans="1:14" x14ac:dyDescent="0.3">
      <c r="A155" s="37" t="s">
        <v>228</v>
      </c>
      <c r="B155" s="37" t="s">
        <v>221</v>
      </c>
      <c r="C155" s="36" t="s">
        <v>164</v>
      </c>
      <c r="D155" s="35" t="s">
        <v>163</v>
      </c>
      <c r="E155" s="34" t="str">
        <f t="shared" si="10"/>
        <v>Fort Jones</v>
      </c>
      <c r="F155" s="33">
        <v>41640</v>
      </c>
      <c r="G155" s="33">
        <v>43646</v>
      </c>
      <c r="H155">
        <f t="shared" si="11"/>
        <v>2014</v>
      </c>
      <c r="I155">
        <f t="shared" si="12"/>
        <v>2019</v>
      </c>
      <c r="J155" s="33">
        <v>41820</v>
      </c>
      <c r="K155" s="33">
        <v>43646</v>
      </c>
      <c r="L155">
        <f t="shared" si="13"/>
        <v>2014</v>
      </c>
      <c r="M155">
        <f t="shared" si="14"/>
        <v>2019</v>
      </c>
      <c r="N155" s="35" t="s">
        <v>163</v>
      </c>
    </row>
    <row r="156" spans="1:14" x14ac:dyDescent="0.3">
      <c r="A156" s="37" t="s">
        <v>648</v>
      </c>
      <c r="B156" s="37" t="s">
        <v>644</v>
      </c>
      <c r="C156" s="36" t="s">
        <v>164</v>
      </c>
      <c r="D156" s="35" t="s">
        <v>163</v>
      </c>
      <c r="E156" s="34" t="str">
        <f t="shared" si="10"/>
        <v>Fortuna</v>
      </c>
      <c r="F156" s="33">
        <v>41640</v>
      </c>
      <c r="G156" s="33">
        <v>43646</v>
      </c>
      <c r="H156">
        <f t="shared" si="11"/>
        <v>2014</v>
      </c>
      <c r="I156">
        <f t="shared" si="12"/>
        <v>2019</v>
      </c>
      <c r="J156" s="33">
        <v>41820</v>
      </c>
      <c r="K156" s="33">
        <v>43646</v>
      </c>
      <c r="L156">
        <f t="shared" si="13"/>
        <v>2014</v>
      </c>
      <c r="M156">
        <f t="shared" si="14"/>
        <v>2019</v>
      </c>
      <c r="N156" s="35" t="s">
        <v>163</v>
      </c>
    </row>
    <row r="157" spans="1:14" x14ac:dyDescent="0.3">
      <c r="A157" s="37" t="s">
        <v>290</v>
      </c>
      <c r="B157" s="37" t="s">
        <v>276</v>
      </c>
      <c r="C157" s="36" t="s">
        <v>200</v>
      </c>
      <c r="D157" s="35" t="s">
        <v>199</v>
      </c>
      <c r="E157" s="34" t="str">
        <f t="shared" si="10"/>
        <v>Foster City</v>
      </c>
      <c r="F157" s="33">
        <v>41640</v>
      </c>
      <c r="G157" s="33">
        <v>44865</v>
      </c>
      <c r="H157">
        <f t="shared" si="11"/>
        <v>2014</v>
      </c>
      <c r="I157">
        <f t="shared" si="12"/>
        <v>2022</v>
      </c>
      <c r="J157" s="33">
        <v>42035</v>
      </c>
      <c r="K157" s="33">
        <v>44957</v>
      </c>
      <c r="L157">
        <f t="shared" si="13"/>
        <v>2015</v>
      </c>
      <c r="M157">
        <f t="shared" si="14"/>
        <v>2023</v>
      </c>
      <c r="N157" s="35" t="s">
        <v>199</v>
      </c>
    </row>
    <row r="158" spans="1:14" x14ac:dyDescent="0.3">
      <c r="A158" s="37" t="s">
        <v>446</v>
      </c>
      <c r="B158" s="37" t="s">
        <v>419</v>
      </c>
      <c r="C158" s="36" t="s">
        <v>150</v>
      </c>
      <c r="D158" s="35" t="s">
        <v>149</v>
      </c>
      <c r="E158" s="34" t="str">
        <f t="shared" si="10"/>
        <v>Fountain Valley</v>
      </c>
      <c r="F158" s="33">
        <v>41640</v>
      </c>
      <c r="G158" s="33">
        <v>44500</v>
      </c>
      <c r="H158">
        <f t="shared" si="11"/>
        <v>2014</v>
      </c>
      <c r="I158">
        <f t="shared" si="12"/>
        <v>2021</v>
      </c>
      <c r="J158" s="33">
        <v>41562</v>
      </c>
      <c r="K158" s="33">
        <v>44484</v>
      </c>
      <c r="L158">
        <f t="shared" si="13"/>
        <v>2013</v>
      </c>
      <c r="M158">
        <f t="shared" si="14"/>
        <v>2021</v>
      </c>
      <c r="N158" s="35" t="s">
        <v>149</v>
      </c>
    </row>
    <row r="159" spans="1:14" x14ac:dyDescent="0.3">
      <c r="A159" s="37" t="s">
        <v>670</v>
      </c>
      <c r="B159" s="37" t="s">
        <v>657</v>
      </c>
      <c r="C159" s="36" t="s">
        <v>619</v>
      </c>
      <c r="D159" s="35" t="s">
        <v>168</v>
      </c>
      <c r="E159" s="34" t="str">
        <f t="shared" si="10"/>
        <v>Fowler</v>
      </c>
      <c r="F159" s="33">
        <v>41275</v>
      </c>
      <c r="G159" s="33">
        <v>45291</v>
      </c>
      <c r="H159">
        <f t="shared" si="11"/>
        <v>2013</v>
      </c>
      <c r="I159">
        <f t="shared" si="12"/>
        <v>2023</v>
      </c>
      <c r="J159" s="33">
        <v>42369</v>
      </c>
      <c r="K159" s="33">
        <v>45291</v>
      </c>
      <c r="L159">
        <f t="shared" si="13"/>
        <v>2015</v>
      </c>
      <c r="M159">
        <f t="shared" si="14"/>
        <v>2023</v>
      </c>
      <c r="N159" s="35" t="s">
        <v>168</v>
      </c>
    </row>
    <row r="160" spans="1:14" x14ac:dyDescent="0.3">
      <c r="A160" s="37" t="s">
        <v>734</v>
      </c>
      <c r="B160" s="37" t="s">
        <v>725</v>
      </c>
      <c r="C160" s="36" t="s">
        <v>200</v>
      </c>
      <c r="D160" s="35" t="s">
        <v>199</v>
      </c>
      <c r="E160" s="34" t="str">
        <f t="shared" si="10"/>
        <v>Fremont</v>
      </c>
      <c r="F160" s="33">
        <v>41640</v>
      </c>
      <c r="G160" s="33">
        <v>44865</v>
      </c>
      <c r="H160">
        <f t="shared" si="11"/>
        <v>2014</v>
      </c>
      <c r="I160">
        <f t="shared" si="12"/>
        <v>2022</v>
      </c>
      <c r="J160" s="33">
        <v>42035</v>
      </c>
      <c r="K160" s="33">
        <v>44957</v>
      </c>
      <c r="L160">
        <f t="shared" si="13"/>
        <v>2015</v>
      </c>
      <c r="M160">
        <f t="shared" si="14"/>
        <v>2023</v>
      </c>
      <c r="N160" s="35" t="s">
        <v>199</v>
      </c>
    </row>
    <row r="161" spans="1:14" x14ac:dyDescent="0.3">
      <c r="A161" s="37" t="s">
        <v>669</v>
      </c>
      <c r="B161" s="37" t="s">
        <v>657</v>
      </c>
      <c r="C161" s="36" t="s">
        <v>619</v>
      </c>
      <c r="D161" s="35" t="s">
        <v>168</v>
      </c>
      <c r="E161" s="34" t="str">
        <f t="shared" si="10"/>
        <v>Fresno</v>
      </c>
      <c r="F161" s="33">
        <v>41275</v>
      </c>
      <c r="G161" s="33">
        <v>45291</v>
      </c>
      <c r="H161">
        <f t="shared" si="11"/>
        <v>2013</v>
      </c>
      <c r="I161">
        <f t="shared" si="12"/>
        <v>2023</v>
      </c>
      <c r="J161" s="33">
        <v>42369</v>
      </c>
      <c r="K161" s="33">
        <v>45291</v>
      </c>
      <c r="L161">
        <f t="shared" si="13"/>
        <v>2015</v>
      </c>
      <c r="M161">
        <f t="shared" si="14"/>
        <v>2023</v>
      </c>
      <c r="N161" s="35" t="s">
        <v>168</v>
      </c>
    </row>
    <row r="162" spans="1:14" x14ac:dyDescent="0.3">
      <c r="A162" s="37" t="str">
        <f>B162</f>
        <v>Fresno County - Unincorporated</v>
      </c>
      <c r="B162" s="37" t="s">
        <v>668</v>
      </c>
      <c r="C162" s="36" t="s">
        <v>619</v>
      </c>
      <c r="D162" s="35" t="s">
        <v>168</v>
      </c>
      <c r="E162" s="34" t="str">
        <f t="shared" si="10"/>
        <v>Fresno County - Unincorporated</v>
      </c>
      <c r="F162" s="33">
        <v>41275</v>
      </c>
      <c r="G162" s="33">
        <v>45291</v>
      </c>
      <c r="H162">
        <f t="shared" si="11"/>
        <v>2013</v>
      </c>
      <c r="I162">
        <f t="shared" si="12"/>
        <v>2023</v>
      </c>
      <c r="J162" s="33">
        <v>42369</v>
      </c>
      <c r="K162" s="33">
        <v>45291</v>
      </c>
      <c r="L162">
        <f t="shared" si="13"/>
        <v>2015</v>
      </c>
      <c r="M162">
        <f t="shared" si="14"/>
        <v>2023</v>
      </c>
      <c r="N162" s="35" t="s">
        <v>168</v>
      </c>
    </row>
    <row r="163" spans="1:14" x14ac:dyDescent="0.3">
      <c r="A163" s="37" t="s">
        <v>445</v>
      </c>
      <c r="B163" s="37" t="s">
        <v>419</v>
      </c>
      <c r="C163" s="36" t="s">
        <v>150</v>
      </c>
      <c r="D163" s="35" t="s">
        <v>149</v>
      </c>
      <c r="E163" s="34" t="str">
        <f t="shared" si="10"/>
        <v>Fullerton</v>
      </c>
      <c r="F163" s="33">
        <v>41640</v>
      </c>
      <c r="G163" s="33">
        <v>44500</v>
      </c>
      <c r="H163">
        <f t="shared" si="11"/>
        <v>2014</v>
      </c>
      <c r="I163">
        <f t="shared" si="12"/>
        <v>2021</v>
      </c>
      <c r="J163" s="33">
        <v>41562</v>
      </c>
      <c r="K163" s="33">
        <v>44484</v>
      </c>
      <c r="L163">
        <f t="shared" si="13"/>
        <v>2013</v>
      </c>
      <c r="M163">
        <f t="shared" si="14"/>
        <v>2021</v>
      </c>
      <c r="N163" s="35" t="s">
        <v>149</v>
      </c>
    </row>
    <row r="164" spans="1:14" x14ac:dyDescent="0.3">
      <c r="A164" s="37" t="s">
        <v>374</v>
      </c>
      <c r="B164" s="37" t="s">
        <v>370</v>
      </c>
      <c r="C164" s="36" t="s">
        <v>139</v>
      </c>
      <c r="D164" s="35" t="s">
        <v>138</v>
      </c>
      <c r="E164" s="34" t="str">
        <f t="shared" si="10"/>
        <v>Galt</v>
      </c>
      <c r="F164" s="33">
        <v>41275</v>
      </c>
      <c r="G164" s="33">
        <v>44500</v>
      </c>
      <c r="H164">
        <f t="shared" si="11"/>
        <v>2013</v>
      </c>
      <c r="I164">
        <f t="shared" si="12"/>
        <v>2021</v>
      </c>
      <c r="J164" s="33">
        <v>41578</v>
      </c>
      <c r="K164" s="33">
        <v>44500</v>
      </c>
      <c r="L164">
        <f t="shared" si="13"/>
        <v>2013</v>
      </c>
      <c r="M164">
        <f t="shared" si="14"/>
        <v>2021</v>
      </c>
      <c r="N164" s="35" t="s">
        <v>138</v>
      </c>
    </row>
    <row r="165" spans="1:14" x14ac:dyDescent="0.3">
      <c r="A165" s="37" t="s">
        <v>444</v>
      </c>
      <c r="B165" s="37" t="s">
        <v>419</v>
      </c>
      <c r="C165" s="36" t="s">
        <v>150</v>
      </c>
      <c r="D165" s="35" t="s">
        <v>149</v>
      </c>
      <c r="E165" s="34" t="str">
        <f t="shared" si="10"/>
        <v>Garden Grove</v>
      </c>
      <c r="F165" s="33">
        <v>41640</v>
      </c>
      <c r="G165" s="33">
        <v>44500</v>
      </c>
      <c r="H165">
        <f t="shared" si="11"/>
        <v>2014</v>
      </c>
      <c r="I165">
        <f t="shared" si="12"/>
        <v>2021</v>
      </c>
      <c r="J165" s="33">
        <v>41562</v>
      </c>
      <c r="K165" s="33">
        <v>44484</v>
      </c>
      <c r="L165">
        <f t="shared" si="13"/>
        <v>2013</v>
      </c>
      <c r="M165">
        <f t="shared" si="14"/>
        <v>2021</v>
      </c>
      <c r="N165" s="35" t="s">
        <v>149</v>
      </c>
    </row>
    <row r="166" spans="1:14" x14ac:dyDescent="0.3">
      <c r="A166" s="37" t="s">
        <v>578</v>
      </c>
      <c r="B166" s="37" t="s">
        <v>517</v>
      </c>
      <c r="C166" s="36" t="s">
        <v>150</v>
      </c>
      <c r="D166" s="35" t="s">
        <v>149</v>
      </c>
      <c r="E166" s="34" t="str">
        <f t="shared" si="10"/>
        <v>Gardena</v>
      </c>
      <c r="F166" s="33">
        <v>41640</v>
      </c>
      <c r="G166" s="33">
        <v>44500</v>
      </c>
      <c r="H166">
        <f t="shared" si="11"/>
        <v>2014</v>
      </c>
      <c r="I166">
        <f t="shared" si="12"/>
        <v>2021</v>
      </c>
      <c r="J166" s="33">
        <v>41562</v>
      </c>
      <c r="K166" s="33">
        <v>44484</v>
      </c>
      <c r="L166">
        <f t="shared" si="13"/>
        <v>2013</v>
      </c>
      <c r="M166">
        <f t="shared" si="14"/>
        <v>2021</v>
      </c>
      <c r="N166" s="35" t="s">
        <v>149</v>
      </c>
    </row>
    <row r="167" spans="1:14" x14ac:dyDescent="0.3">
      <c r="A167" s="37" t="s">
        <v>261</v>
      </c>
      <c r="B167" s="37" t="s">
        <v>247</v>
      </c>
      <c r="C167" s="36" t="s">
        <v>200</v>
      </c>
      <c r="D167" s="35" t="s">
        <v>199</v>
      </c>
      <c r="E167" s="34" t="str">
        <f t="shared" si="10"/>
        <v>Gilroy</v>
      </c>
      <c r="F167" s="33">
        <v>41640</v>
      </c>
      <c r="G167" s="33">
        <v>44865</v>
      </c>
      <c r="H167">
        <f t="shared" si="11"/>
        <v>2014</v>
      </c>
      <c r="I167">
        <f t="shared" si="12"/>
        <v>2022</v>
      </c>
      <c r="J167" s="33">
        <v>42035</v>
      </c>
      <c r="K167" s="33">
        <v>44957</v>
      </c>
      <c r="L167">
        <f t="shared" si="13"/>
        <v>2015</v>
      </c>
      <c r="M167">
        <f t="shared" si="14"/>
        <v>2023</v>
      </c>
      <c r="N167" s="35" t="s">
        <v>199</v>
      </c>
    </row>
    <row r="168" spans="1:14" x14ac:dyDescent="0.3">
      <c r="A168" s="37" t="s">
        <v>577</v>
      </c>
      <c r="B168" s="37" t="s">
        <v>517</v>
      </c>
      <c r="C168" s="36" t="s">
        <v>150</v>
      </c>
      <c r="D168" s="35" t="s">
        <v>149</v>
      </c>
      <c r="E168" s="34" t="str">
        <f t="shared" si="10"/>
        <v>Glendale</v>
      </c>
      <c r="F168" s="33">
        <v>41640</v>
      </c>
      <c r="G168" s="33">
        <v>44500</v>
      </c>
      <c r="H168">
        <f t="shared" si="11"/>
        <v>2014</v>
      </c>
      <c r="I168">
        <f t="shared" si="12"/>
        <v>2021</v>
      </c>
      <c r="J168" s="33">
        <v>41562</v>
      </c>
      <c r="K168" s="33">
        <v>44484</v>
      </c>
      <c r="L168">
        <f t="shared" si="13"/>
        <v>2013</v>
      </c>
      <c r="M168">
        <f t="shared" si="14"/>
        <v>2021</v>
      </c>
      <c r="N168" s="35" t="s">
        <v>149</v>
      </c>
    </row>
    <row r="169" spans="1:14" x14ac:dyDescent="0.3">
      <c r="A169" s="37" t="s">
        <v>576</v>
      </c>
      <c r="B169" s="37" t="s">
        <v>517</v>
      </c>
      <c r="C169" s="36" t="s">
        <v>150</v>
      </c>
      <c r="D169" s="35" t="s">
        <v>149</v>
      </c>
      <c r="E169" s="34" t="str">
        <f t="shared" si="10"/>
        <v>Glendora</v>
      </c>
      <c r="F169" s="33">
        <v>41640</v>
      </c>
      <c r="G169" s="33">
        <v>44500</v>
      </c>
      <c r="H169">
        <f t="shared" si="11"/>
        <v>2014</v>
      </c>
      <c r="I169">
        <f t="shared" si="12"/>
        <v>2021</v>
      </c>
      <c r="J169" s="33">
        <v>41562</v>
      </c>
      <c r="K169" s="33">
        <v>44484</v>
      </c>
      <c r="L169">
        <f t="shared" si="13"/>
        <v>2013</v>
      </c>
      <c r="M169">
        <f t="shared" si="14"/>
        <v>2021</v>
      </c>
      <c r="N169" s="35" t="s">
        <v>149</v>
      </c>
    </row>
    <row r="170" spans="1:14" x14ac:dyDescent="0.3">
      <c r="A170" s="37" t="str">
        <f>B170</f>
        <v>Glenn County - Unincorporated</v>
      </c>
      <c r="B170" s="37" t="s">
        <v>656</v>
      </c>
      <c r="C170" s="36" t="s">
        <v>164</v>
      </c>
      <c r="D170" s="35" t="s">
        <v>163</v>
      </c>
      <c r="E170" s="34" t="str">
        <f t="shared" si="10"/>
        <v>Glenn County - Unincorporated</v>
      </c>
      <c r="F170" s="33">
        <v>41640</v>
      </c>
      <c r="G170" s="33">
        <v>43646</v>
      </c>
      <c r="H170">
        <f t="shared" si="11"/>
        <v>2014</v>
      </c>
      <c r="I170">
        <f t="shared" si="12"/>
        <v>2019</v>
      </c>
      <c r="J170" s="33">
        <v>41820</v>
      </c>
      <c r="K170" s="33">
        <v>43646</v>
      </c>
      <c r="L170">
        <f t="shared" si="13"/>
        <v>2014</v>
      </c>
      <c r="M170">
        <f t="shared" si="14"/>
        <v>2019</v>
      </c>
      <c r="N170" s="35" t="s">
        <v>163</v>
      </c>
    </row>
    <row r="171" spans="1:14" x14ac:dyDescent="0.3">
      <c r="A171" s="37" t="s">
        <v>273</v>
      </c>
      <c r="B171" s="37" t="s">
        <v>266</v>
      </c>
      <c r="C171" s="36" t="s">
        <v>265</v>
      </c>
      <c r="D171" s="35" t="s">
        <v>264</v>
      </c>
      <c r="E171" s="34" t="str">
        <f t="shared" si="10"/>
        <v>Goleta</v>
      </c>
      <c r="F171" s="33">
        <v>41640</v>
      </c>
      <c r="G171" s="33">
        <v>44834</v>
      </c>
      <c r="H171">
        <f t="shared" si="11"/>
        <v>2014</v>
      </c>
      <c r="I171">
        <f t="shared" si="12"/>
        <v>2022</v>
      </c>
      <c r="J171" s="33">
        <v>42050</v>
      </c>
      <c r="K171" s="33">
        <v>44972</v>
      </c>
      <c r="L171">
        <f t="shared" si="13"/>
        <v>2015</v>
      </c>
      <c r="M171">
        <f t="shared" si="14"/>
        <v>2023</v>
      </c>
      <c r="N171" s="35" t="s">
        <v>264</v>
      </c>
    </row>
    <row r="172" spans="1:14" x14ac:dyDescent="0.3">
      <c r="A172" s="37" t="s">
        <v>476</v>
      </c>
      <c r="B172" s="37" t="s">
        <v>465</v>
      </c>
      <c r="C172" s="36" t="s">
        <v>240</v>
      </c>
      <c r="D172" s="35" t="s">
        <v>168</v>
      </c>
      <c r="E172" s="34" t="str">
        <f t="shared" si="10"/>
        <v>Gonzales</v>
      </c>
      <c r="F172" s="33">
        <v>41640</v>
      </c>
      <c r="G172" s="33">
        <v>45291</v>
      </c>
      <c r="H172">
        <f t="shared" si="11"/>
        <v>2014</v>
      </c>
      <c r="I172">
        <f t="shared" si="12"/>
        <v>2023</v>
      </c>
      <c r="J172" s="33">
        <v>42369</v>
      </c>
      <c r="K172" s="33">
        <v>45291</v>
      </c>
      <c r="L172">
        <f t="shared" si="13"/>
        <v>2015</v>
      </c>
      <c r="M172">
        <f t="shared" si="14"/>
        <v>2023</v>
      </c>
      <c r="N172" s="35" t="s">
        <v>168</v>
      </c>
    </row>
    <row r="173" spans="1:14" x14ac:dyDescent="0.3">
      <c r="A173" s="37" t="s">
        <v>356</v>
      </c>
      <c r="B173" s="37" t="s">
        <v>339</v>
      </c>
      <c r="C173" s="36" t="s">
        <v>150</v>
      </c>
      <c r="D173" s="35" t="s">
        <v>149</v>
      </c>
      <c r="E173" s="34" t="str">
        <f t="shared" si="10"/>
        <v>Grand Terrace</v>
      </c>
      <c r="F173" s="33">
        <v>41640</v>
      </c>
      <c r="G173" s="33">
        <v>44500</v>
      </c>
      <c r="H173">
        <f t="shared" si="11"/>
        <v>2014</v>
      </c>
      <c r="I173">
        <f t="shared" si="12"/>
        <v>2021</v>
      </c>
      <c r="J173" s="33">
        <v>41562</v>
      </c>
      <c r="K173" s="33">
        <v>44484</v>
      </c>
      <c r="L173">
        <f t="shared" si="13"/>
        <v>2013</v>
      </c>
      <c r="M173">
        <f t="shared" si="14"/>
        <v>2021</v>
      </c>
      <c r="N173" s="35" t="s">
        <v>149</v>
      </c>
    </row>
    <row r="174" spans="1:14" x14ac:dyDescent="0.3">
      <c r="A174" s="37" t="s">
        <v>458</v>
      </c>
      <c r="B174" s="37" t="s">
        <v>454</v>
      </c>
      <c r="C174" s="36" t="s">
        <v>164</v>
      </c>
      <c r="D174" s="35" t="s">
        <v>163</v>
      </c>
      <c r="E174" s="34" t="str">
        <f t="shared" si="10"/>
        <v>Grass Valley</v>
      </c>
      <c r="F174" s="33">
        <v>41640</v>
      </c>
      <c r="G174" s="33">
        <v>43646</v>
      </c>
      <c r="H174">
        <f t="shared" si="11"/>
        <v>2014</v>
      </c>
      <c r="I174">
        <f t="shared" si="12"/>
        <v>2019</v>
      </c>
      <c r="J174" s="33">
        <v>41820</v>
      </c>
      <c r="K174" s="33">
        <v>43646</v>
      </c>
      <c r="L174">
        <f t="shared" si="13"/>
        <v>2014</v>
      </c>
      <c r="M174">
        <f t="shared" si="14"/>
        <v>2019</v>
      </c>
      <c r="N174" s="35" t="s">
        <v>163</v>
      </c>
    </row>
    <row r="175" spans="1:14" x14ac:dyDescent="0.3">
      <c r="A175" s="37" t="s">
        <v>475</v>
      </c>
      <c r="B175" s="37" t="s">
        <v>465</v>
      </c>
      <c r="C175" s="36" t="s">
        <v>240</v>
      </c>
      <c r="D175" s="35" t="s">
        <v>168</v>
      </c>
      <c r="E175" s="34" t="str">
        <f t="shared" si="10"/>
        <v>Greenfield</v>
      </c>
      <c r="F175" s="33">
        <v>41640</v>
      </c>
      <c r="G175" s="33">
        <v>45291</v>
      </c>
      <c r="H175">
        <f t="shared" si="11"/>
        <v>2014</v>
      </c>
      <c r="I175">
        <f t="shared" si="12"/>
        <v>2023</v>
      </c>
      <c r="J175" s="33">
        <v>42369</v>
      </c>
      <c r="K175" s="33">
        <v>45291</v>
      </c>
      <c r="L175">
        <f t="shared" si="13"/>
        <v>2015</v>
      </c>
      <c r="M175">
        <f t="shared" si="14"/>
        <v>2023</v>
      </c>
      <c r="N175" s="35" t="s">
        <v>168</v>
      </c>
    </row>
    <row r="176" spans="1:14" x14ac:dyDescent="0.3">
      <c r="A176" s="37" t="s">
        <v>714</v>
      </c>
      <c r="B176" s="37" t="s">
        <v>711</v>
      </c>
      <c r="C176" s="36" t="s">
        <v>710</v>
      </c>
      <c r="D176" s="35" t="s">
        <v>709</v>
      </c>
      <c r="E176" s="34" t="str">
        <f t="shared" si="10"/>
        <v>Gridley</v>
      </c>
      <c r="F176" s="33">
        <v>41640</v>
      </c>
      <c r="G176" s="33">
        <v>44727</v>
      </c>
      <c r="H176">
        <f t="shared" si="11"/>
        <v>2014</v>
      </c>
      <c r="I176">
        <f t="shared" si="12"/>
        <v>2022</v>
      </c>
      <c r="J176" s="33">
        <v>41805</v>
      </c>
      <c r="K176" s="33">
        <v>44727</v>
      </c>
      <c r="L176">
        <f t="shared" si="13"/>
        <v>2014</v>
      </c>
      <c r="M176">
        <f t="shared" si="14"/>
        <v>2022</v>
      </c>
      <c r="N176" s="35" t="s">
        <v>709</v>
      </c>
    </row>
    <row r="177" spans="1:14" x14ac:dyDescent="0.3">
      <c r="A177" s="37" t="s">
        <v>304</v>
      </c>
      <c r="B177" s="37" t="s">
        <v>299</v>
      </c>
      <c r="C177" s="36" t="s">
        <v>164</v>
      </c>
      <c r="D177" s="35" t="s">
        <v>163</v>
      </c>
      <c r="E177" s="34" t="str">
        <f t="shared" si="10"/>
        <v>Grover Beach</v>
      </c>
      <c r="F177" s="33">
        <v>41640</v>
      </c>
      <c r="G177" s="33">
        <v>43646</v>
      </c>
      <c r="H177">
        <f t="shared" si="11"/>
        <v>2014</v>
      </c>
      <c r="I177">
        <f t="shared" si="12"/>
        <v>2019</v>
      </c>
      <c r="J177" s="33">
        <v>41820</v>
      </c>
      <c r="K177" s="33">
        <v>43646</v>
      </c>
      <c r="L177">
        <f t="shared" si="13"/>
        <v>2014</v>
      </c>
      <c r="M177">
        <f t="shared" si="14"/>
        <v>2019</v>
      </c>
      <c r="N177" s="35" t="s">
        <v>163</v>
      </c>
    </row>
    <row r="178" spans="1:14" x14ac:dyDescent="0.3">
      <c r="A178" s="37" t="s">
        <v>272</v>
      </c>
      <c r="B178" s="37" t="s">
        <v>266</v>
      </c>
      <c r="C178" s="36" t="s">
        <v>265</v>
      </c>
      <c r="D178" s="35" t="s">
        <v>264</v>
      </c>
      <c r="E178" s="34" t="str">
        <f t="shared" si="10"/>
        <v>Guadalupe</v>
      </c>
      <c r="F178" s="33">
        <v>41640</v>
      </c>
      <c r="G178" s="33">
        <v>44834</v>
      </c>
      <c r="H178">
        <f t="shared" si="11"/>
        <v>2014</v>
      </c>
      <c r="I178">
        <f t="shared" si="12"/>
        <v>2022</v>
      </c>
      <c r="J178" s="33">
        <v>42050</v>
      </c>
      <c r="K178" s="33">
        <v>44972</v>
      </c>
      <c r="L178">
        <f t="shared" si="13"/>
        <v>2015</v>
      </c>
      <c r="M178">
        <f t="shared" si="14"/>
        <v>2023</v>
      </c>
      <c r="N178" s="35" t="s">
        <v>264</v>
      </c>
    </row>
    <row r="179" spans="1:14" x14ac:dyDescent="0.3">
      <c r="A179" s="37" t="s">
        <v>490</v>
      </c>
      <c r="B179" s="37" t="s">
        <v>486</v>
      </c>
      <c r="C179" s="36" t="s">
        <v>240</v>
      </c>
      <c r="D179" s="35" t="s">
        <v>484</v>
      </c>
      <c r="E179" s="34" t="str">
        <f t="shared" si="10"/>
        <v>Gustine</v>
      </c>
      <c r="F179" s="33">
        <v>41640</v>
      </c>
      <c r="G179" s="33">
        <v>45291</v>
      </c>
      <c r="H179">
        <f t="shared" si="11"/>
        <v>2014</v>
      </c>
      <c r="I179">
        <f t="shared" si="12"/>
        <v>2023</v>
      </c>
      <c r="J179" s="33">
        <v>42460</v>
      </c>
      <c r="K179" s="33">
        <v>45382</v>
      </c>
      <c r="L179">
        <f t="shared" si="13"/>
        <v>2016</v>
      </c>
      <c r="M179">
        <f t="shared" si="14"/>
        <v>2024</v>
      </c>
      <c r="N179" s="35" t="s">
        <v>484</v>
      </c>
    </row>
    <row r="180" spans="1:14" x14ac:dyDescent="0.3">
      <c r="A180" s="37" t="s">
        <v>289</v>
      </c>
      <c r="B180" s="37" t="s">
        <v>276</v>
      </c>
      <c r="C180" s="36" t="s">
        <v>200</v>
      </c>
      <c r="D180" s="35" t="s">
        <v>199</v>
      </c>
      <c r="E180" s="34" t="str">
        <f t="shared" si="10"/>
        <v>Half Moon Bay</v>
      </c>
      <c r="F180" s="33">
        <v>41640</v>
      </c>
      <c r="G180" s="33">
        <v>44865</v>
      </c>
      <c r="H180">
        <f t="shared" si="11"/>
        <v>2014</v>
      </c>
      <c r="I180">
        <f t="shared" si="12"/>
        <v>2022</v>
      </c>
      <c r="J180" s="33">
        <v>42035</v>
      </c>
      <c r="K180" s="33">
        <v>44957</v>
      </c>
      <c r="L180">
        <f t="shared" si="13"/>
        <v>2015</v>
      </c>
      <c r="M180">
        <f t="shared" si="14"/>
        <v>2023</v>
      </c>
      <c r="N180" s="35" t="s">
        <v>199</v>
      </c>
    </row>
    <row r="181" spans="1:14" x14ac:dyDescent="0.3">
      <c r="A181" s="37" t="s">
        <v>616</v>
      </c>
      <c r="B181" s="37" t="s">
        <v>613</v>
      </c>
      <c r="C181" s="36" t="s">
        <v>240</v>
      </c>
      <c r="D181" s="35" t="s">
        <v>512</v>
      </c>
      <c r="E181" s="34" t="str">
        <f t="shared" si="10"/>
        <v>Hanford</v>
      </c>
      <c r="F181" s="33">
        <v>41640</v>
      </c>
      <c r="G181" s="33">
        <v>45291</v>
      </c>
      <c r="H181">
        <f t="shared" si="11"/>
        <v>2014</v>
      </c>
      <c r="I181">
        <f t="shared" si="12"/>
        <v>2023</v>
      </c>
      <c r="J181" s="33">
        <v>42400</v>
      </c>
      <c r="K181" s="33">
        <v>45322</v>
      </c>
      <c r="L181">
        <f t="shared" si="13"/>
        <v>2016</v>
      </c>
      <c r="M181">
        <f t="shared" si="14"/>
        <v>2024</v>
      </c>
      <c r="N181" s="35" t="s">
        <v>512</v>
      </c>
    </row>
    <row r="182" spans="1:14" x14ac:dyDescent="0.3">
      <c r="A182" s="37" t="s">
        <v>575</v>
      </c>
      <c r="B182" s="37" t="s">
        <v>517</v>
      </c>
      <c r="C182" s="36" t="s">
        <v>150</v>
      </c>
      <c r="D182" s="35" t="s">
        <v>149</v>
      </c>
      <c r="E182" s="34" t="str">
        <f t="shared" si="10"/>
        <v>Hawaiian Gardens</v>
      </c>
      <c r="F182" s="33">
        <v>41640</v>
      </c>
      <c r="G182" s="33">
        <v>44500</v>
      </c>
      <c r="H182">
        <f t="shared" si="11"/>
        <v>2014</v>
      </c>
      <c r="I182">
        <f t="shared" si="12"/>
        <v>2021</v>
      </c>
      <c r="J182" s="33">
        <v>41562</v>
      </c>
      <c r="K182" s="33">
        <v>44484</v>
      </c>
      <c r="L182">
        <f t="shared" si="13"/>
        <v>2013</v>
      </c>
      <c r="M182">
        <f t="shared" si="14"/>
        <v>2021</v>
      </c>
      <c r="N182" s="35" t="s">
        <v>149</v>
      </c>
    </row>
    <row r="183" spans="1:14" x14ac:dyDescent="0.3">
      <c r="A183" s="37" t="s">
        <v>574</v>
      </c>
      <c r="B183" s="37" t="s">
        <v>517</v>
      </c>
      <c r="C183" s="36" t="s">
        <v>150</v>
      </c>
      <c r="D183" s="35" t="s">
        <v>149</v>
      </c>
      <c r="E183" s="34" t="str">
        <f t="shared" si="10"/>
        <v>Hawthorne</v>
      </c>
      <c r="F183" s="33">
        <v>41640</v>
      </c>
      <c r="G183" s="33">
        <v>44500</v>
      </c>
      <c r="H183">
        <f t="shared" si="11"/>
        <v>2014</v>
      </c>
      <c r="I183">
        <f t="shared" si="12"/>
        <v>2021</v>
      </c>
      <c r="J183" s="33">
        <v>41562</v>
      </c>
      <c r="K183" s="33">
        <v>44484</v>
      </c>
      <c r="L183">
        <f t="shared" si="13"/>
        <v>2013</v>
      </c>
      <c r="M183">
        <f t="shared" si="14"/>
        <v>2021</v>
      </c>
      <c r="N183" s="35" t="s">
        <v>149</v>
      </c>
    </row>
    <row r="184" spans="1:14" x14ac:dyDescent="0.3">
      <c r="A184" s="37" t="s">
        <v>733</v>
      </c>
      <c r="B184" s="37" t="s">
        <v>725</v>
      </c>
      <c r="C184" s="36" t="s">
        <v>200</v>
      </c>
      <c r="D184" s="35" t="s">
        <v>199</v>
      </c>
      <c r="E184" s="34" t="str">
        <f t="shared" si="10"/>
        <v>Hayward</v>
      </c>
      <c r="F184" s="33">
        <v>41640</v>
      </c>
      <c r="G184" s="33">
        <v>44865</v>
      </c>
      <c r="H184">
        <f t="shared" si="11"/>
        <v>2014</v>
      </c>
      <c r="I184">
        <f t="shared" si="12"/>
        <v>2022</v>
      </c>
      <c r="J184" s="33">
        <v>42035</v>
      </c>
      <c r="K184" s="33">
        <v>44957</v>
      </c>
      <c r="L184">
        <f t="shared" si="13"/>
        <v>2015</v>
      </c>
      <c r="M184">
        <f t="shared" si="14"/>
        <v>2023</v>
      </c>
      <c r="N184" s="35" t="s">
        <v>199</v>
      </c>
    </row>
    <row r="185" spans="1:14" x14ac:dyDescent="0.3">
      <c r="A185" s="37" t="s">
        <v>209</v>
      </c>
      <c r="B185" s="37" t="s">
        <v>201</v>
      </c>
      <c r="C185" s="36" t="s">
        <v>200</v>
      </c>
      <c r="D185" s="35" t="s">
        <v>199</v>
      </c>
      <c r="E185" s="34" t="str">
        <f t="shared" si="10"/>
        <v>Healdsburg</v>
      </c>
      <c r="F185" s="33">
        <v>41640</v>
      </c>
      <c r="G185" s="33">
        <v>44865</v>
      </c>
      <c r="H185">
        <f t="shared" si="11"/>
        <v>2014</v>
      </c>
      <c r="I185">
        <f t="shared" si="12"/>
        <v>2022</v>
      </c>
      <c r="J185" s="33">
        <v>42035</v>
      </c>
      <c r="K185" s="33">
        <v>44957</v>
      </c>
      <c r="L185">
        <f t="shared" si="13"/>
        <v>2015</v>
      </c>
      <c r="M185">
        <f t="shared" si="14"/>
        <v>2023</v>
      </c>
      <c r="N185" s="35" t="s">
        <v>199</v>
      </c>
    </row>
    <row r="186" spans="1:14" x14ac:dyDescent="0.3">
      <c r="A186" s="37" t="s">
        <v>397</v>
      </c>
      <c r="B186" s="37" t="s">
        <v>378</v>
      </c>
      <c r="C186" s="36" t="s">
        <v>150</v>
      </c>
      <c r="D186" s="35" t="s">
        <v>149</v>
      </c>
      <c r="E186" s="34" t="str">
        <f t="shared" si="10"/>
        <v>Hemet</v>
      </c>
      <c r="F186" s="33">
        <v>41640</v>
      </c>
      <c r="G186" s="33">
        <v>44500</v>
      </c>
      <c r="H186">
        <f t="shared" si="11"/>
        <v>2014</v>
      </c>
      <c r="I186">
        <f t="shared" si="12"/>
        <v>2021</v>
      </c>
      <c r="J186" s="33">
        <v>41562</v>
      </c>
      <c r="K186" s="33">
        <v>44484</v>
      </c>
      <c r="L186">
        <f t="shared" si="13"/>
        <v>2013</v>
      </c>
      <c r="M186">
        <f t="shared" si="14"/>
        <v>2021</v>
      </c>
      <c r="N186" s="35" t="s">
        <v>149</v>
      </c>
    </row>
    <row r="187" spans="1:14" x14ac:dyDescent="0.3">
      <c r="A187" s="37" t="s">
        <v>694</v>
      </c>
      <c r="B187" s="37" t="s">
        <v>681</v>
      </c>
      <c r="C187" s="36" t="s">
        <v>200</v>
      </c>
      <c r="D187" s="35" t="s">
        <v>199</v>
      </c>
      <c r="E187" s="34" t="str">
        <f t="shared" si="10"/>
        <v>Hercules</v>
      </c>
      <c r="F187" s="33">
        <v>41640</v>
      </c>
      <c r="G187" s="33">
        <v>44865</v>
      </c>
      <c r="H187">
        <f t="shared" si="11"/>
        <v>2014</v>
      </c>
      <c r="I187">
        <f t="shared" si="12"/>
        <v>2022</v>
      </c>
      <c r="J187" s="33">
        <v>42035</v>
      </c>
      <c r="K187" s="33">
        <v>44957</v>
      </c>
      <c r="L187">
        <f t="shared" si="13"/>
        <v>2015</v>
      </c>
      <c r="M187">
        <f t="shared" si="14"/>
        <v>2023</v>
      </c>
      <c r="N187" s="35" t="s">
        <v>199</v>
      </c>
    </row>
    <row r="188" spans="1:14" x14ac:dyDescent="0.3">
      <c r="A188" s="37" t="s">
        <v>573</v>
      </c>
      <c r="B188" s="37" t="s">
        <v>517</v>
      </c>
      <c r="C188" s="36" t="s">
        <v>150</v>
      </c>
      <c r="D188" s="35" t="s">
        <v>149</v>
      </c>
      <c r="E188" s="34" t="str">
        <f t="shared" si="10"/>
        <v>Hermosa Beach</v>
      </c>
      <c r="F188" s="33">
        <v>41640</v>
      </c>
      <c r="G188" s="33">
        <v>44500</v>
      </c>
      <c r="H188">
        <f t="shared" si="11"/>
        <v>2014</v>
      </c>
      <c r="I188">
        <f t="shared" si="12"/>
        <v>2021</v>
      </c>
      <c r="J188" s="33">
        <v>41562</v>
      </c>
      <c r="K188" s="33">
        <v>44484</v>
      </c>
      <c r="L188">
        <f t="shared" si="13"/>
        <v>2013</v>
      </c>
      <c r="M188">
        <f t="shared" si="14"/>
        <v>2021</v>
      </c>
      <c r="N188" s="35" t="s">
        <v>149</v>
      </c>
    </row>
    <row r="189" spans="1:14" x14ac:dyDescent="0.3">
      <c r="A189" s="37" t="s">
        <v>355</v>
      </c>
      <c r="B189" s="37" t="s">
        <v>339</v>
      </c>
      <c r="C189" s="36" t="s">
        <v>150</v>
      </c>
      <c r="D189" s="35" t="s">
        <v>149</v>
      </c>
      <c r="E189" s="34" t="str">
        <f t="shared" si="10"/>
        <v>Hesperia</v>
      </c>
      <c r="F189" s="33">
        <v>41640</v>
      </c>
      <c r="G189" s="33">
        <v>44500</v>
      </c>
      <c r="H189">
        <f t="shared" si="11"/>
        <v>2014</v>
      </c>
      <c r="I189">
        <f t="shared" si="12"/>
        <v>2021</v>
      </c>
      <c r="J189" s="33">
        <v>41562</v>
      </c>
      <c r="K189" s="33">
        <v>44484</v>
      </c>
      <c r="L189">
        <f t="shared" si="13"/>
        <v>2013</v>
      </c>
      <c r="M189">
        <f t="shared" si="14"/>
        <v>2021</v>
      </c>
      <c r="N189" s="35" t="s">
        <v>149</v>
      </c>
    </row>
    <row r="190" spans="1:14" x14ac:dyDescent="0.3">
      <c r="A190" s="37" t="s">
        <v>572</v>
      </c>
      <c r="B190" s="37" t="s">
        <v>517</v>
      </c>
      <c r="C190" s="36" t="s">
        <v>150</v>
      </c>
      <c r="D190" s="35" t="s">
        <v>149</v>
      </c>
      <c r="E190" s="34" t="str">
        <f t="shared" si="10"/>
        <v>Hidden Hills</v>
      </c>
      <c r="F190" s="33">
        <v>41640</v>
      </c>
      <c r="G190" s="33">
        <v>44500</v>
      </c>
      <c r="H190">
        <f t="shared" si="11"/>
        <v>2014</v>
      </c>
      <c r="I190">
        <f t="shared" si="12"/>
        <v>2021</v>
      </c>
      <c r="J190" s="33">
        <v>41562</v>
      </c>
      <c r="K190" s="33">
        <v>44484</v>
      </c>
      <c r="L190">
        <f t="shared" si="13"/>
        <v>2013</v>
      </c>
      <c r="M190">
        <f t="shared" si="14"/>
        <v>2021</v>
      </c>
      <c r="N190" s="35" t="s">
        <v>149</v>
      </c>
    </row>
    <row r="191" spans="1:14" x14ac:dyDescent="0.3">
      <c r="A191" s="37" t="s">
        <v>354</v>
      </c>
      <c r="B191" s="37" t="s">
        <v>339</v>
      </c>
      <c r="C191" s="36" t="s">
        <v>150</v>
      </c>
      <c r="D191" s="35" t="s">
        <v>149</v>
      </c>
      <c r="E191" s="34" t="str">
        <f t="shared" si="10"/>
        <v>Highland</v>
      </c>
      <c r="F191" s="33">
        <v>41640</v>
      </c>
      <c r="G191" s="33">
        <v>44500</v>
      </c>
      <c r="H191">
        <f t="shared" si="11"/>
        <v>2014</v>
      </c>
      <c r="I191">
        <f t="shared" si="12"/>
        <v>2021</v>
      </c>
      <c r="J191" s="33">
        <v>41562</v>
      </c>
      <c r="K191" s="33">
        <v>44484</v>
      </c>
      <c r="L191">
        <f t="shared" si="13"/>
        <v>2013</v>
      </c>
      <c r="M191">
        <f t="shared" si="14"/>
        <v>2021</v>
      </c>
      <c r="N191" s="35" t="s">
        <v>149</v>
      </c>
    </row>
    <row r="192" spans="1:14" x14ac:dyDescent="0.3">
      <c r="A192" s="37" t="s">
        <v>288</v>
      </c>
      <c r="B192" s="37" t="s">
        <v>276</v>
      </c>
      <c r="C192" s="36" t="s">
        <v>200</v>
      </c>
      <c r="D192" s="35" t="s">
        <v>199</v>
      </c>
      <c r="E192" s="34" t="str">
        <f t="shared" si="10"/>
        <v>Hillsborough</v>
      </c>
      <c r="F192" s="33">
        <v>41640</v>
      </c>
      <c r="G192" s="33">
        <v>44865</v>
      </c>
      <c r="H192">
        <f t="shared" si="11"/>
        <v>2014</v>
      </c>
      <c r="I192">
        <f t="shared" si="12"/>
        <v>2022</v>
      </c>
      <c r="J192" s="33">
        <v>42035</v>
      </c>
      <c r="K192" s="33">
        <v>44957</v>
      </c>
      <c r="L192">
        <f t="shared" si="13"/>
        <v>2015</v>
      </c>
      <c r="M192">
        <f t="shared" si="14"/>
        <v>2023</v>
      </c>
      <c r="N192" s="35" t="s">
        <v>199</v>
      </c>
    </row>
    <row r="193" spans="1:14" x14ac:dyDescent="0.3">
      <c r="A193" s="37" t="s">
        <v>368</v>
      </c>
      <c r="B193" s="37" t="s">
        <v>365</v>
      </c>
      <c r="C193" s="36" t="s">
        <v>240</v>
      </c>
      <c r="D193" s="35" t="s">
        <v>168</v>
      </c>
      <c r="E193" s="34" t="str">
        <f t="shared" si="10"/>
        <v>Hollister</v>
      </c>
      <c r="F193" s="33">
        <v>41640</v>
      </c>
      <c r="G193" s="33">
        <v>45291</v>
      </c>
      <c r="H193">
        <f t="shared" si="11"/>
        <v>2014</v>
      </c>
      <c r="I193">
        <f t="shared" si="12"/>
        <v>2023</v>
      </c>
      <c r="J193" s="33">
        <v>42369</v>
      </c>
      <c r="K193" s="33">
        <v>45291</v>
      </c>
      <c r="L193">
        <f t="shared" si="13"/>
        <v>2015</v>
      </c>
      <c r="M193">
        <f t="shared" si="14"/>
        <v>2023</v>
      </c>
      <c r="N193" s="35" t="s">
        <v>168</v>
      </c>
    </row>
    <row r="194" spans="1:14" x14ac:dyDescent="0.3">
      <c r="A194" s="37" t="s">
        <v>639</v>
      </c>
      <c r="B194" s="37" t="s">
        <v>635</v>
      </c>
      <c r="C194" s="36" t="s">
        <v>150</v>
      </c>
      <c r="D194" s="35" t="s">
        <v>149</v>
      </c>
      <c r="E194" s="34" t="str">
        <f t="shared" ref="E194:E257" si="15">(PROPER(A194))</f>
        <v>Holtville</v>
      </c>
      <c r="F194" s="33">
        <v>41640</v>
      </c>
      <c r="G194" s="33">
        <v>44500</v>
      </c>
      <c r="H194">
        <f t="shared" ref="H194:H257" si="16">YEAR(F194)</f>
        <v>2014</v>
      </c>
      <c r="I194">
        <f t="shared" ref="I194:I257" si="17">YEAR(G194)</f>
        <v>2021</v>
      </c>
      <c r="J194" s="33">
        <v>41562</v>
      </c>
      <c r="K194" s="33">
        <v>44484</v>
      </c>
      <c r="L194">
        <f t="shared" ref="L194:L257" si="18">YEAR(J194)</f>
        <v>2013</v>
      </c>
      <c r="M194">
        <f t="shared" ref="M194:M257" si="19">YEAR(K194)</f>
        <v>2021</v>
      </c>
      <c r="N194" s="35" t="s">
        <v>149</v>
      </c>
    </row>
    <row r="195" spans="1:14" x14ac:dyDescent="0.3">
      <c r="A195" s="37" t="s">
        <v>197</v>
      </c>
      <c r="B195" s="37" t="s">
        <v>188</v>
      </c>
      <c r="C195" s="36" t="s">
        <v>169</v>
      </c>
      <c r="D195" s="35" t="s">
        <v>168</v>
      </c>
      <c r="E195" s="34" t="str">
        <f t="shared" si="15"/>
        <v>Hughson</v>
      </c>
      <c r="F195" s="33">
        <v>41640</v>
      </c>
      <c r="G195" s="33">
        <v>45199</v>
      </c>
      <c r="H195">
        <f t="shared" si="16"/>
        <v>2014</v>
      </c>
      <c r="I195">
        <f t="shared" si="17"/>
        <v>2023</v>
      </c>
      <c r="J195" s="33">
        <v>42369</v>
      </c>
      <c r="K195" s="33">
        <v>45291</v>
      </c>
      <c r="L195">
        <f t="shared" si="18"/>
        <v>2015</v>
      </c>
      <c r="M195">
        <f t="shared" si="19"/>
        <v>2023</v>
      </c>
      <c r="N195" s="35" t="s">
        <v>168</v>
      </c>
    </row>
    <row r="196" spans="1:14" x14ac:dyDescent="0.3">
      <c r="A196" s="37" t="str">
        <f>B196</f>
        <v>Humboldt County - Unincorporated</v>
      </c>
      <c r="B196" s="37" t="s">
        <v>647</v>
      </c>
      <c r="C196" s="36" t="s">
        <v>164</v>
      </c>
      <c r="D196" s="35" t="s">
        <v>163</v>
      </c>
      <c r="E196" s="34" t="str">
        <f t="shared" si="15"/>
        <v>Humboldt County - Unincorporated</v>
      </c>
      <c r="F196" s="33">
        <v>41640</v>
      </c>
      <c r="G196" s="33">
        <v>43646</v>
      </c>
      <c r="H196">
        <f t="shared" si="16"/>
        <v>2014</v>
      </c>
      <c r="I196">
        <f t="shared" si="17"/>
        <v>2019</v>
      </c>
      <c r="J196" s="33">
        <v>41820</v>
      </c>
      <c r="K196" s="33">
        <v>43646</v>
      </c>
      <c r="L196">
        <f t="shared" si="18"/>
        <v>2014</v>
      </c>
      <c r="M196">
        <f t="shared" si="19"/>
        <v>2019</v>
      </c>
      <c r="N196" s="35" t="s">
        <v>163</v>
      </c>
    </row>
    <row r="197" spans="1:14" x14ac:dyDescent="0.3">
      <c r="A197" s="37" t="s">
        <v>443</v>
      </c>
      <c r="B197" s="37" t="s">
        <v>419</v>
      </c>
      <c r="C197" s="36" t="s">
        <v>150</v>
      </c>
      <c r="D197" s="35" t="s">
        <v>149</v>
      </c>
      <c r="E197" s="34" t="str">
        <f t="shared" si="15"/>
        <v>Huntington Beach</v>
      </c>
      <c r="F197" s="33">
        <v>41640</v>
      </c>
      <c r="G197" s="33">
        <v>44500</v>
      </c>
      <c r="H197">
        <f t="shared" si="16"/>
        <v>2014</v>
      </c>
      <c r="I197">
        <f t="shared" si="17"/>
        <v>2021</v>
      </c>
      <c r="J197" s="33">
        <v>41562</v>
      </c>
      <c r="K197" s="33">
        <v>44484</v>
      </c>
      <c r="L197">
        <f t="shared" si="18"/>
        <v>2013</v>
      </c>
      <c r="M197">
        <f t="shared" si="19"/>
        <v>2021</v>
      </c>
      <c r="N197" s="35" t="s">
        <v>149</v>
      </c>
    </row>
    <row r="198" spans="1:14" x14ac:dyDescent="0.3">
      <c r="A198" s="37" t="s">
        <v>571</v>
      </c>
      <c r="B198" s="37" t="s">
        <v>517</v>
      </c>
      <c r="C198" s="36" t="s">
        <v>150</v>
      </c>
      <c r="D198" s="35" t="s">
        <v>149</v>
      </c>
      <c r="E198" s="34" t="str">
        <f t="shared" si="15"/>
        <v>Huntington Park</v>
      </c>
      <c r="F198" s="33">
        <v>41640</v>
      </c>
      <c r="G198" s="33">
        <v>44500</v>
      </c>
      <c r="H198">
        <f t="shared" si="16"/>
        <v>2014</v>
      </c>
      <c r="I198">
        <f t="shared" si="17"/>
        <v>2021</v>
      </c>
      <c r="J198" s="33">
        <v>41562</v>
      </c>
      <c r="K198" s="33">
        <v>44484</v>
      </c>
      <c r="L198">
        <f t="shared" si="18"/>
        <v>2013</v>
      </c>
      <c r="M198">
        <f t="shared" si="19"/>
        <v>2021</v>
      </c>
      <c r="N198" s="35" t="s">
        <v>149</v>
      </c>
    </row>
    <row r="199" spans="1:14" x14ac:dyDescent="0.3">
      <c r="A199" s="37" t="s">
        <v>667</v>
      </c>
      <c r="B199" s="37" t="s">
        <v>657</v>
      </c>
      <c r="C199" s="36" t="s">
        <v>619</v>
      </c>
      <c r="D199" s="35" t="s">
        <v>168</v>
      </c>
      <c r="E199" s="34" t="str">
        <f t="shared" si="15"/>
        <v>Huron</v>
      </c>
      <c r="F199" s="33">
        <v>41275</v>
      </c>
      <c r="G199" s="33">
        <v>45291</v>
      </c>
      <c r="H199">
        <f t="shared" si="16"/>
        <v>2013</v>
      </c>
      <c r="I199">
        <f t="shared" si="17"/>
        <v>2023</v>
      </c>
      <c r="J199" s="33">
        <v>42369</v>
      </c>
      <c r="K199" s="33">
        <v>45291</v>
      </c>
      <c r="L199">
        <f t="shared" si="18"/>
        <v>2015</v>
      </c>
      <c r="M199">
        <f t="shared" si="19"/>
        <v>2023</v>
      </c>
      <c r="N199" s="35" t="s">
        <v>168</v>
      </c>
    </row>
    <row r="200" spans="1:14" x14ac:dyDescent="0.3">
      <c r="A200" s="37" t="s">
        <v>638</v>
      </c>
      <c r="B200" s="37" t="s">
        <v>635</v>
      </c>
      <c r="C200" s="36" t="s">
        <v>150</v>
      </c>
      <c r="D200" s="35" t="s">
        <v>149</v>
      </c>
      <c r="E200" s="34" t="str">
        <f t="shared" si="15"/>
        <v>Imperial</v>
      </c>
      <c r="F200" s="33">
        <v>41640</v>
      </c>
      <c r="G200" s="33">
        <v>44500</v>
      </c>
      <c r="H200">
        <f t="shared" si="16"/>
        <v>2014</v>
      </c>
      <c r="I200">
        <f t="shared" si="17"/>
        <v>2021</v>
      </c>
      <c r="J200" s="33">
        <v>41562</v>
      </c>
      <c r="K200" s="33">
        <v>44484</v>
      </c>
      <c r="L200">
        <f t="shared" si="18"/>
        <v>2013</v>
      </c>
      <c r="M200">
        <f t="shared" si="19"/>
        <v>2021</v>
      </c>
      <c r="N200" s="35" t="s">
        <v>149</v>
      </c>
    </row>
    <row r="201" spans="1:14" x14ac:dyDescent="0.3">
      <c r="A201" s="37" t="s">
        <v>331</v>
      </c>
      <c r="B201" s="37" t="s">
        <v>319</v>
      </c>
      <c r="C201" s="36" t="s">
        <v>318</v>
      </c>
      <c r="D201" s="35" t="s">
        <v>317</v>
      </c>
      <c r="E201" s="34" t="str">
        <f t="shared" si="15"/>
        <v>Imperial Beach</v>
      </c>
      <c r="F201" s="33">
        <v>40179</v>
      </c>
      <c r="G201" s="33">
        <v>44196</v>
      </c>
      <c r="H201">
        <f t="shared" si="16"/>
        <v>2010</v>
      </c>
      <c r="I201">
        <f t="shared" si="17"/>
        <v>2020</v>
      </c>
      <c r="J201" s="33">
        <v>41394</v>
      </c>
      <c r="K201" s="33">
        <v>44316</v>
      </c>
      <c r="L201">
        <f t="shared" si="18"/>
        <v>2013</v>
      </c>
      <c r="M201">
        <f t="shared" si="19"/>
        <v>2021</v>
      </c>
      <c r="N201" s="35" t="s">
        <v>317</v>
      </c>
    </row>
    <row r="202" spans="1:14" x14ac:dyDescent="0.3">
      <c r="A202" s="37" t="str">
        <f>B202</f>
        <v>Imperial County - Unincorporated</v>
      </c>
      <c r="B202" s="37" t="s">
        <v>637</v>
      </c>
      <c r="C202" s="36" t="s">
        <v>150</v>
      </c>
      <c r="D202" s="35" t="s">
        <v>149</v>
      </c>
      <c r="E202" s="34" t="str">
        <f t="shared" si="15"/>
        <v>Imperial County - Unincorporated</v>
      </c>
      <c r="F202" s="33">
        <v>41640</v>
      </c>
      <c r="G202" s="33">
        <v>44500</v>
      </c>
      <c r="H202">
        <f t="shared" si="16"/>
        <v>2014</v>
      </c>
      <c r="I202">
        <f t="shared" si="17"/>
        <v>2021</v>
      </c>
      <c r="J202" s="33">
        <v>41562</v>
      </c>
      <c r="K202" s="33">
        <v>44484</v>
      </c>
      <c r="L202">
        <f t="shared" si="18"/>
        <v>2013</v>
      </c>
      <c r="M202">
        <f t="shared" si="19"/>
        <v>2021</v>
      </c>
      <c r="N202" s="35" t="s">
        <v>149</v>
      </c>
    </row>
    <row r="203" spans="1:14" x14ac:dyDescent="0.3">
      <c r="A203" s="37" t="s">
        <v>396</v>
      </c>
      <c r="B203" s="37" t="s">
        <v>378</v>
      </c>
      <c r="C203" s="36" t="s">
        <v>150</v>
      </c>
      <c r="D203" s="35" t="s">
        <v>149</v>
      </c>
      <c r="E203" s="34" t="str">
        <f t="shared" si="15"/>
        <v>Indian Wells</v>
      </c>
      <c r="F203" s="33">
        <v>41640</v>
      </c>
      <c r="G203" s="33">
        <v>44500</v>
      </c>
      <c r="H203">
        <f t="shared" si="16"/>
        <v>2014</v>
      </c>
      <c r="I203">
        <f t="shared" si="17"/>
        <v>2021</v>
      </c>
      <c r="J203" s="33">
        <v>41562</v>
      </c>
      <c r="K203" s="33">
        <v>44484</v>
      </c>
      <c r="L203">
        <f t="shared" si="18"/>
        <v>2013</v>
      </c>
      <c r="M203">
        <f t="shared" si="19"/>
        <v>2021</v>
      </c>
      <c r="N203" s="35" t="s">
        <v>149</v>
      </c>
    </row>
    <row r="204" spans="1:14" x14ac:dyDescent="0.3">
      <c r="A204" s="37" t="s">
        <v>395</v>
      </c>
      <c r="B204" s="37" t="s">
        <v>378</v>
      </c>
      <c r="C204" s="36" t="s">
        <v>150</v>
      </c>
      <c r="D204" s="35" t="s">
        <v>149</v>
      </c>
      <c r="E204" s="34" t="str">
        <f t="shared" si="15"/>
        <v>Indio</v>
      </c>
      <c r="F204" s="33">
        <v>41640</v>
      </c>
      <c r="G204" s="33">
        <v>44500</v>
      </c>
      <c r="H204">
        <f t="shared" si="16"/>
        <v>2014</v>
      </c>
      <c r="I204">
        <f t="shared" si="17"/>
        <v>2021</v>
      </c>
      <c r="J204" s="33">
        <v>41562</v>
      </c>
      <c r="K204" s="33">
        <v>44484</v>
      </c>
      <c r="L204">
        <f t="shared" si="18"/>
        <v>2013</v>
      </c>
      <c r="M204">
        <f t="shared" si="19"/>
        <v>2021</v>
      </c>
      <c r="N204" s="35" t="s">
        <v>149</v>
      </c>
    </row>
    <row r="205" spans="1:14" x14ac:dyDescent="0.3">
      <c r="A205" s="37" t="s">
        <v>570</v>
      </c>
      <c r="B205" s="37" t="s">
        <v>517</v>
      </c>
      <c r="C205" s="36" t="s">
        <v>150</v>
      </c>
      <c r="D205" s="35" t="s">
        <v>149</v>
      </c>
      <c r="E205" s="34" t="str">
        <f t="shared" si="15"/>
        <v>Industry</v>
      </c>
      <c r="F205" s="33">
        <v>41640</v>
      </c>
      <c r="G205" s="33">
        <v>44500</v>
      </c>
      <c r="H205">
        <f t="shared" si="16"/>
        <v>2014</v>
      </c>
      <c r="I205">
        <f t="shared" si="17"/>
        <v>2021</v>
      </c>
      <c r="J205" s="33">
        <v>41562</v>
      </c>
      <c r="K205" s="33">
        <v>44484</v>
      </c>
      <c r="L205">
        <f t="shared" si="18"/>
        <v>2013</v>
      </c>
      <c r="M205">
        <f t="shared" si="19"/>
        <v>2021</v>
      </c>
      <c r="N205" s="35" t="s">
        <v>149</v>
      </c>
    </row>
    <row r="206" spans="1:14" x14ac:dyDescent="0.3">
      <c r="A206" s="37" t="s">
        <v>569</v>
      </c>
      <c r="B206" s="37" t="s">
        <v>517</v>
      </c>
      <c r="C206" s="36" t="s">
        <v>150</v>
      </c>
      <c r="D206" s="35" t="s">
        <v>149</v>
      </c>
      <c r="E206" s="34" t="str">
        <f t="shared" si="15"/>
        <v>Inglewood</v>
      </c>
      <c r="F206" s="33">
        <v>41640</v>
      </c>
      <c r="G206" s="33">
        <v>44500</v>
      </c>
      <c r="H206">
        <f t="shared" si="16"/>
        <v>2014</v>
      </c>
      <c r="I206">
        <f t="shared" si="17"/>
        <v>2021</v>
      </c>
      <c r="J206" s="33">
        <v>41562</v>
      </c>
      <c r="K206" s="33">
        <v>44484</v>
      </c>
      <c r="L206">
        <f t="shared" si="18"/>
        <v>2013</v>
      </c>
      <c r="M206">
        <f t="shared" si="19"/>
        <v>2021</v>
      </c>
      <c r="N206" s="35" t="s">
        <v>149</v>
      </c>
    </row>
    <row r="207" spans="1:14" x14ac:dyDescent="0.3">
      <c r="A207" s="37" t="s">
        <v>1345</v>
      </c>
      <c r="B207" s="37" t="s">
        <v>633</v>
      </c>
      <c r="C207" s="36" t="s">
        <v>164</v>
      </c>
      <c r="D207" s="35" t="s">
        <v>163</v>
      </c>
      <c r="E207" s="34" t="str">
        <f t="shared" si="15"/>
        <v>Inyo County - Unincorporated</v>
      </c>
      <c r="F207" s="33">
        <v>41640</v>
      </c>
      <c r="G207" s="33">
        <v>43646</v>
      </c>
      <c r="H207">
        <f t="shared" si="16"/>
        <v>2014</v>
      </c>
      <c r="I207">
        <f t="shared" si="17"/>
        <v>2019</v>
      </c>
      <c r="J207" s="33">
        <v>41820</v>
      </c>
      <c r="K207" s="33">
        <v>43646</v>
      </c>
      <c r="L207">
        <f t="shared" si="18"/>
        <v>2014</v>
      </c>
      <c r="M207">
        <f t="shared" si="19"/>
        <v>2019</v>
      </c>
      <c r="N207" s="35" t="s">
        <v>163</v>
      </c>
    </row>
    <row r="208" spans="1:14" x14ac:dyDescent="0.3">
      <c r="A208" s="37" t="s">
        <v>722</v>
      </c>
      <c r="B208" s="37" t="s">
        <v>718</v>
      </c>
      <c r="C208" s="36" t="s">
        <v>164</v>
      </c>
      <c r="D208" s="35" t="s">
        <v>163</v>
      </c>
      <c r="E208" s="34" t="str">
        <f t="shared" si="15"/>
        <v>Ione</v>
      </c>
      <c r="F208" s="33">
        <v>41640</v>
      </c>
      <c r="G208" s="33">
        <v>43646</v>
      </c>
      <c r="H208">
        <f t="shared" si="16"/>
        <v>2014</v>
      </c>
      <c r="I208">
        <f t="shared" si="17"/>
        <v>2019</v>
      </c>
      <c r="J208" s="33">
        <v>41820</v>
      </c>
      <c r="K208" s="33">
        <v>43646</v>
      </c>
      <c r="L208">
        <f t="shared" si="18"/>
        <v>2014</v>
      </c>
      <c r="M208">
        <f t="shared" si="19"/>
        <v>2019</v>
      </c>
      <c r="N208" s="35" t="s">
        <v>163</v>
      </c>
    </row>
    <row r="209" spans="1:14" x14ac:dyDescent="0.3">
      <c r="A209" s="37" t="s">
        <v>442</v>
      </c>
      <c r="B209" s="37" t="s">
        <v>419</v>
      </c>
      <c r="C209" s="36" t="s">
        <v>150</v>
      </c>
      <c r="D209" s="35" t="s">
        <v>149</v>
      </c>
      <c r="E209" s="34" t="str">
        <f t="shared" si="15"/>
        <v>Irvine</v>
      </c>
      <c r="F209" s="33">
        <v>41640</v>
      </c>
      <c r="G209" s="33">
        <v>44500</v>
      </c>
      <c r="H209">
        <f t="shared" si="16"/>
        <v>2014</v>
      </c>
      <c r="I209">
        <f t="shared" si="17"/>
        <v>2021</v>
      </c>
      <c r="J209" s="33">
        <v>41562</v>
      </c>
      <c r="K209" s="33">
        <v>44484</v>
      </c>
      <c r="L209">
        <f t="shared" si="18"/>
        <v>2013</v>
      </c>
      <c r="M209">
        <f t="shared" si="19"/>
        <v>2021</v>
      </c>
      <c r="N209" s="35" t="s">
        <v>149</v>
      </c>
    </row>
    <row r="210" spans="1:14" x14ac:dyDescent="0.3">
      <c r="A210" s="37" t="s">
        <v>568</v>
      </c>
      <c r="B210" s="37" t="s">
        <v>517</v>
      </c>
      <c r="C210" s="36" t="s">
        <v>150</v>
      </c>
      <c r="D210" s="35" t="s">
        <v>149</v>
      </c>
      <c r="E210" s="34" t="str">
        <f t="shared" si="15"/>
        <v>Irwindale</v>
      </c>
      <c r="F210" s="33">
        <v>41640</v>
      </c>
      <c r="G210" s="33">
        <v>44500</v>
      </c>
      <c r="H210">
        <f t="shared" si="16"/>
        <v>2014</v>
      </c>
      <c r="I210">
        <f t="shared" si="17"/>
        <v>2021</v>
      </c>
      <c r="J210" s="33">
        <v>41562</v>
      </c>
      <c r="K210" s="33">
        <v>44484</v>
      </c>
      <c r="L210">
        <f t="shared" si="18"/>
        <v>2013</v>
      </c>
      <c r="M210">
        <f t="shared" si="19"/>
        <v>2021</v>
      </c>
      <c r="N210" s="35" t="s">
        <v>149</v>
      </c>
    </row>
    <row r="211" spans="1:14" x14ac:dyDescent="0.3">
      <c r="A211" s="37" t="s">
        <v>373</v>
      </c>
      <c r="B211" s="37" t="s">
        <v>370</v>
      </c>
      <c r="C211" s="36" t="s">
        <v>139</v>
      </c>
      <c r="D211" s="35" t="s">
        <v>138</v>
      </c>
      <c r="E211" s="34" t="str">
        <f t="shared" si="15"/>
        <v>Isleton</v>
      </c>
      <c r="F211" s="33">
        <v>41275</v>
      </c>
      <c r="G211" s="33">
        <v>44500</v>
      </c>
      <c r="H211">
        <f t="shared" si="16"/>
        <v>2013</v>
      </c>
      <c r="I211">
        <f t="shared" si="17"/>
        <v>2021</v>
      </c>
      <c r="J211" s="33">
        <v>41578</v>
      </c>
      <c r="K211" s="33">
        <v>44500</v>
      </c>
      <c r="L211">
        <f t="shared" si="18"/>
        <v>2013</v>
      </c>
      <c r="M211">
        <f t="shared" si="19"/>
        <v>2021</v>
      </c>
      <c r="N211" s="35" t="s">
        <v>138</v>
      </c>
    </row>
    <row r="212" spans="1:14" x14ac:dyDescent="0.3">
      <c r="A212" s="37" t="s">
        <v>721</v>
      </c>
      <c r="B212" s="37" t="s">
        <v>718</v>
      </c>
      <c r="C212" s="36" t="s">
        <v>164</v>
      </c>
      <c r="D212" s="35" t="s">
        <v>163</v>
      </c>
      <c r="E212" s="34" t="str">
        <f t="shared" si="15"/>
        <v>Jackson</v>
      </c>
      <c r="F212" s="33">
        <v>41640</v>
      </c>
      <c r="G212" s="33">
        <v>43646</v>
      </c>
      <c r="H212">
        <f t="shared" si="16"/>
        <v>2014</v>
      </c>
      <c r="I212">
        <f t="shared" si="17"/>
        <v>2019</v>
      </c>
      <c r="J212" s="33">
        <v>41820</v>
      </c>
      <c r="K212" s="33">
        <v>43646</v>
      </c>
      <c r="L212">
        <f t="shared" si="18"/>
        <v>2014</v>
      </c>
      <c r="M212">
        <f t="shared" si="19"/>
        <v>2019</v>
      </c>
      <c r="N212" s="35" t="s">
        <v>163</v>
      </c>
    </row>
    <row r="213" spans="1:14" x14ac:dyDescent="0.3">
      <c r="A213" s="37" t="s">
        <v>394</v>
      </c>
      <c r="B213" s="37" t="s">
        <v>378</v>
      </c>
      <c r="C213" s="36" t="s">
        <v>150</v>
      </c>
      <c r="D213" s="35" t="s">
        <v>149</v>
      </c>
      <c r="E213" s="34" t="str">
        <f t="shared" si="15"/>
        <v>Jurupa Valley</v>
      </c>
      <c r="F213" s="33">
        <v>41640</v>
      </c>
      <c r="G213" s="33">
        <v>44500</v>
      </c>
      <c r="H213">
        <f t="shared" si="16"/>
        <v>2014</v>
      </c>
      <c r="I213">
        <f t="shared" si="17"/>
        <v>2021</v>
      </c>
      <c r="J213" s="33">
        <v>41562</v>
      </c>
      <c r="K213" s="33">
        <v>44484</v>
      </c>
      <c r="L213">
        <f t="shared" si="18"/>
        <v>2013</v>
      </c>
      <c r="M213">
        <f t="shared" si="19"/>
        <v>2021</v>
      </c>
      <c r="N213" s="35" t="s">
        <v>149</v>
      </c>
    </row>
    <row r="214" spans="1:14" x14ac:dyDescent="0.3">
      <c r="A214" s="37" t="s">
        <v>666</v>
      </c>
      <c r="B214" s="37" t="s">
        <v>657</v>
      </c>
      <c r="C214" s="36" t="s">
        <v>619</v>
      </c>
      <c r="D214" s="35" t="s">
        <v>168</v>
      </c>
      <c r="E214" s="34" t="str">
        <f t="shared" si="15"/>
        <v>Kerman</v>
      </c>
      <c r="F214" s="33">
        <v>41275</v>
      </c>
      <c r="G214" s="33">
        <v>45291</v>
      </c>
      <c r="H214">
        <f t="shared" si="16"/>
        <v>2013</v>
      </c>
      <c r="I214">
        <f t="shared" si="17"/>
        <v>2023</v>
      </c>
      <c r="J214" s="33">
        <v>42369</v>
      </c>
      <c r="K214" s="33">
        <v>45291</v>
      </c>
      <c r="L214">
        <f t="shared" si="18"/>
        <v>2015</v>
      </c>
      <c r="M214">
        <f t="shared" si="19"/>
        <v>2023</v>
      </c>
      <c r="N214" s="35" t="s">
        <v>168</v>
      </c>
    </row>
    <row r="215" spans="1:14" x14ac:dyDescent="0.3">
      <c r="A215" s="37" t="str">
        <f>B215</f>
        <v>Kern County - Unincorporated</v>
      </c>
      <c r="B215" s="37" t="s">
        <v>628</v>
      </c>
      <c r="C215" s="36" t="s">
        <v>619</v>
      </c>
      <c r="D215" s="35" t="s">
        <v>168</v>
      </c>
      <c r="E215" s="34" t="str">
        <f t="shared" si="15"/>
        <v>Kern County - Unincorporated</v>
      </c>
      <c r="F215" s="33">
        <v>41275</v>
      </c>
      <c r="G215" s="33">
        <v>45291</v>
      </c>
      <c r="H215">
        <f t="shared" si="16"/>
        <v>2013</v>
      </c>
      <c r="I215">
        <f t="shared" si="17"/>
        <v>2023</v>
      </c>
      <c r="J215" s="33">
        <v>42369</v>
      </c>
      <c r="K215" s="33">
        <v>45291</v>
      </c>
      <c r="L215">
        <f t="shared" si="18"/>
        <v>2015</v>
      </c>
      <c r="M215">
        <f t="shared" si="19"/>
        <v>2023</v>
      </c>
      <c r="N215" s="35" t="s">
        <v>168</v>
      </c>
    </row>
    <row r="216" spans="1:14" x14ac:dyDescent="0.3">
      <c r="A216" s="37" t="s">
        <v>474</v>
      </c>
      <c r="B216" s="37" t="s">
        <v>465</v>
      </c>
      <c r="C216" s="36" t="s">
        <v>240</v>
      </c>
      <c r="D216" s="35" t="s">
        <v>168</v>
      </c>
      <c r="E216" s="34" t="str">
        <f t="shared" si="15"/>
        <v>King City</v>
      </c>
      <c r="F216" s="33">
        <v>41640</v>
      </c>
      <c r="G216" s="33">
        <v>45291</v>
      </c>
      <c r="H216">
        <f t="shared" si="16"/>
        <v>2014</v>
      </c>
      <c r="I216">
        <f t="shared" si="17"/>
        <v>2023</v>
      </c>
      <c r="J216" s="33">
        <v>42369</v>
      </c>
      <c r="K216" s="33">
        <v>45291</v>
      </c>
      <c r="L216">
        <f t="shared" si="18"/>
        <v>2015</v>
      </c>
      <c r="M216">
        <f t="shared" si="19"/>
        <v>2023</v>
      </c>
      <c r="N216" s="35" t="s">
        <v>168</v>
      </c>
    </row>
    <row r="217" spans="1:14" x14ac:dyDescent="0.3">
      <c r="A217" s="37" t="str">
        <f>B217</f>
        <v>Kings County - Unincorporated</v>
      </c>
      <c r="B217" s="37" t="s">
        <v>615</v>
      </c>
      <c r="C217" s="36" t="s">
        <v>240</v>
      </c>
      <c r="D217" s="35" t="s">
        <v>512</v>
      </c>
      <c r="E217" s="34" t="str">
        <f t="shared" si="15"/>
        <v>Kings County - Unincorporated</v>
      </c>
      <c r="F217" s="33">
        <v>41640</v>
      </c>
      <c r="G217" s="33">
        <v>45291</v>
      </c>
      <c r="H217">
        <f t="shared" si="16"/>
        <v>2014</v>
      </c>
      <c r="I217">
        <f t="shared" si="17"/>
        <v>2023</v>
      </c>
      <c r="J217" s="33">
        <v>42400</v>
      </c>
      <c r="K217" s="33">
        <v>45322</v>
      </c>
      <c r="L217">
        <f t="shared" si="18"/>
        <v>2016</v>
      </c>
      <c r="M217">
        <f t="shared" si="19"/>
        <v>2024</v>
      </c>
      <c r="N217" s="35" t="s">
        <v>512</v>
      </c>
    </row>
    <row r="218" spans="1:14" x14ac:dyDescent="0.3">
      <c r="A218" s="37" t="s">
        <v>665</v>
      </c>
      <c r="B218" s="37" t="s">
        <v>657</v>
      </c>
      <c r="C218" s="36" t="s">
        <v>619</v>
      </c>
      <c r="D218" s="35" t="s">
        <v>168</v>
      </c>
      <c r="E218" s="34" t="str">
        <f t="shared" si="15"/>
        <v>Kingsburg</v>
      </c>
      <c r="F218" s="33">
        <v>41275</v>
      </c>
      <c r="G218" s="33">
        <v>45291</v>
      </c>
      <c r="H218">
        <f t="shared" si="16"/>
        <v>2013</v>
      </c>
      <c r="I218">
        <f t="shared" si="17"/>
        <v>2023</v>
      </c>
      <c r="J218" s="33">
        <v>42369</v>
      </c>
      <c r="K218" s="33">
        <v>45291</v>
      </c>
      <c r="L218">
        <f t="shared" si="18"/>
        <v>2015</v>
      </c>
      <c r="M218">
        <f t="shared" si="19"/>
        <v>2023</v>
      </c>
      <c r="N218" s="35" t="s">
        <v>168</v>
      </c>
    </row>
    <row r="219" spans="1:14" x14ac:dyDescent="0.3">
      <c r="A219" s="37" t="s">
        <v>567</v>
      </c>
      <c r="B219" s="37" t="s">
        <v>517</v>
      </c>
      <c r="C219" s="36" t="s">
        <v>150</v>
      </c>
      <c r="D219" s="35" t="s">
        <v>149</v>
      </c>
      <c r="E219" s="34" t="str">
        <f t="shared" si="15"/>
        <v>La Canada Flintridge</v>
      </c>
      <c r="F219" s="33">
        <v>41640</v>
      </c>
      <c r="G219" s="33">
        <v>44500</v>
      </c>
      <c r="H219">
        <f t="shared" si="16"/>
        <v>2014</v>
      </c>
      <c r="I219">
        <f t="shared" si="17"/>
        <v>2021</v>
      </c>
      <c r="J219" s="33">
        <v>41562</v>
      </c>
      <c r="K219" s="33">
        <v>44484</v>
      </c>
      <c r="L219">
        <f t="shared" si="18"/>
        <v>2013</v>
      </c>
      <c r="M219">
        <f t="shared" si="19"/>
        <v>2021</v>
      </c>
      <c r="N219" s="35" t="s">
        <v>149</v>
      </c>
    </row>
    <row r="220" spans="1:14" x14ac:dyDescent="0.3">
      <c r="A220" s="37" t="s">
        <v>441</v>
      </c>
      <c r="B220" s="37" t="s">
        <v>419</v>
      </c>
      <c r="C220" s="36" t="s">
        <v>150</v>
      </c>
      <c r="D220" s="35" t="s">
        <v>149</v>
      </c>
      <c r="E220" s="34" t="str">
        <f t="shared" si="15"/>
        <v>La Habra</v>
      </c>
      <c r="F220" s="33">
        <v>41640</v>
      </c>
      <c r="G220" s="33">
        <v>44500</v>
      </c>
      <c r="H220">
        <f t="shared" si="16"/>
        <v>2014</v>
      </c>
      <c r="I220">
        <f t="shared" si="17"/>
        <v>2021</v>
      </c>
      <c r="J220" s="33">
        <v>41562</v>
      </c>
      <c r="K220" s="33">
        <v>44484</v>
      </c>
      <c r="L220">
        <f t="shared" si="18"/>
        <v>2013</v>
      </c>
      <c r="M220">
        <f t="shared" si="19"/>
        <v>2021</v>
      </c>
      <c r="N220" s="35" t="s">
        <v>149</v>
      </c>
    </row>
    <row r="221" spans="1:14" x14ac:dyDescent="0.3">
      <c r="A221" s="37" t="s">
        <v>566</v>
      </c>
      <c r="B221" s="37" t="s">
        <v>517</v>
      </c>
      <c r="C221" s="36" t="s">
        <v>150</v>
      </c>
      <c r="D221" s="35" t="s">
        <v>149</v>
      </c>
      <c r="E221" s="34" t="str">
        <f t="shared" si="15"/>
        <v>La Habra Heights</v>
      </c>
      <c r="F221" s="33">
        <v>41640</v>
      </c>
      <c r="G221" s="33">
        <v>44500</v>
      </c>
      <c r="H221">
        <f t="shared" si="16"/>
        <v>2014</v>
      </c>
      <c r="I221">
        <f t="shared" si="17"/>
        <v>2021</v>
      </c>
      <c r="J221" s="33">
        <v>41562</v>
      </c>
      <c r="K221" s="33">
        <v>44484</v>
      </c>
      <c r="L221">
        <f t="shared" si="18"/>
        <v>2013</v>
      </c>
      <c r="M221">
        <f t="shared" si="19"/>
        <v>2021</v>
      </c>
      <c r="N221" s="35" t="s">
        <v>149</v>
      </c>
    </row>
    <row r="222" spans="1:14" x14ac:dyDescent="0.3">
      <c r="A222" s="37" t="s">
        <v>330</v>
      </c>
      <c r="B222" s="37" t="s">
        <v>319</v>
      </c>
      <c r="C222" s="36" t="s">
        <v>318</v>
      </c>
      <c r="D222" s="35" t="s">
        <v>317</v>
      </c>
      <c r="E222" s="34" t="str">
        <f t="shared" si="15"/>
        <v>La Mesa</v>
      </c>
      <c r="F222" s="33">
        <v>40179</v>
      </c>
      <c r="G222" s="33">
        <v>44196</v>
      </c>
      <c r="H222">
        <f t="shared" si="16"/>
        <v>2010</v>
      </c>
      <c r="I222">
        <f t="shared" si="17"/>
        <v>2020</v>
      </c>
      <c r="J222" s="33">
        <v>41394</v>
      </c>
      <c r="K222" s="33">
        <v>44316</v>
      </c>
      <c r="L222">
        <f t="shared" si="18"/>
        <v>2013</v>
      </c>
      <c r="M222">
        <f t="shared" si="19"/>
        <v>2021</v>
      </c>
      <c r="N222" s="35" t="s">
        <v>317</v>
      </c>
    </row>
    <row r="223" spans="1:14" x14ac:dyDescent="0.3">
      <c r="A223" s="37" t="s">
        <v>565</v>
      </c>
      <c r="B223" s="37" t="s">
        <v>517</v>
      </c>
      <c r="C223" s="36" t="s">
        <v>150</v>
      </c>
      <c r="D223" s="35" t="s">
        <v>149</v>
      </c>
      <c r="E223" s="34" t="str">
        <f t="shared" si="15"/>
        <v>La Mirada</v>
      </c>
      <c r="F223" s="33">
        <v>41640</v>
      </c>
      <c r="G223" s="33">
        <v>44500</v>
      </c>
      <c r="H223">
        <f t="shared" si="16"/>
        <v>2014</v>
      </c>
      <c r="I223">
        <f t="shared" si="17"/>
        <v>2021</v>
      </c>
      <c r="J223" s="33">
        <v>41562</v>
      </c>
      <c r="K223" s="33">
        <v>44484</v>
      </c>
      <c r="L223">
        <f t="shared" si="18"/>
        <v>2013</v>
      </c>
      <c r="M223">
        <f t="shared" si="19"/>
        <v>2021</v>
      </c>
      <c r="N223" s="35" t="s">
        <v>149</v>
      </c>
    </row>
    <row r="224" spans="1:14" x14ac:dyDescent="0.3">
      <c r="A224" s="37" t="s">
        <v>440</v>
      </c>
      <c r="B224" s="37" t="s">
        <v>419</v>
      </c>
      <c r="C224" s="36" t="s">
        <v>150</v>
      </c>
      <c r="D224" s="35" t="s">
        <v>149</v>
      </c>
      <c r="E224" s="34" t="str">
        <f t="shared" si="15"/>
        <v>La Palma</v>
      </c>
      <c r="F224" s="33">
        <v>41640</v>
      </c>
      <c r="G224" s="33">
        <v>44500</v>
      </c>
      <c r="H224">
        <f t="shared" si="16"/>
        <v>2014</v>
      </c>
      <c r="I224">
        <f t="shared" si="17"/>
        <v>2021</v>
      </c>
      <c r="J224" s="33">
        <v>41562</v>
      </c>
      <c r="K224" s="33">
        <v>44484</v>
      </c>
      <c r="L224">
        <f t="shared" si="18"/>
        <v>2013</v>
      </c>
      <c r="M224">
        <f t="shared" si="19"/>
        <v>2021</v>
      </c>
      <c r="N224" s="35" t="s">
        <v>149</v>
      </c>
    </row>
    <row r="225" spans="1:14" x14ac:dyDescent="0.3">
      <c r="A225" s="37" t="s">
        <v>564</v>
      </c>
      <c r="B225" s="37" t="s">
        <v>517</v>
      </c>
      <c r="C225" s="36" t="s">
        <v>150</v>
      </c>
      <c r="D225" s="35" t="s">
        <v>149</v>
      </c>
      <c r="E225" s="34" t="str">
        <f t="shared" si="15"/>
        <v>La Puente</v>
      </c>
      <c r="F225" s="33">
        <v>41640</v>
      </c>
      <c r="G225" s="33">
        <v>44500</v>
      </c>
      <c r="H225">
        <f t="shared" si="16"/>
        <v>2014</v>
      </c>
      <c r="I225">
        <f t="shared" si="17"/>
        <v>2021</v>
      </c>
      <c r="J225" s="33">
        <v>41562</v>
      </c>
      <c r="K225" s="33">
        <v>44484</v>
      </c>
      <c r="L225">
        <f t="shared" si="18"/>
        <v>2013</v>
      </c>
      <c r="M225">
        <f t="shared" si="19"/>
        <v>2021</v>
      </c>
      <c r="N225" s="35" t="s">
        <v>149</v>
      </c>
    </row>
    <row r="226" spans="1:14" x14ac:dyDescent="0.3">
      <c r="A226" s="37" t="s">
        <v>393</v>
      </c>
      <c r="B226" s="37" t="s">
        <v>378</v>
      </c>
      <c r="C226" s="36" t="s">
        <v>150</v>
      </c>
      <c r="D226" s="35" t="s">
        <v>149</v>
      </c>
      <c r="E226" s="34" t="str">
        <f t="shared" si="15"/>
        <v>La Quinta</v>
      </c>
      <c r="F226" s="33">
        <v>41640</v>
      </c>
      <c r="G226" s="33">
        <v>44500</v>
      </c>
      <c r="H226">
        <f t="shared" si="16"/>
        <v>2014</v>
      </c>
      <c r="I226">
        <f t="shared" si="17"/>
        <v>2021</v>
      </c>
      <c r="J226" s="33">
        <v>41562</v>
      </c>
      <c r="K226" s="33">
        <v>44484</v>
      </c>
      <c r="L226">
        <f t="shared" si="18"/>
        <v>2013</v>
      </c>
      <c r="M226">
        <f t="shared" si="19"/>
        <v>2021</v>
      </c>
      <c r="N226" s="35" t="s">
        <v>149</v>
      </c>
    </row>
    <row r="227" spans="1:14" x14ac:dyDescent="0.3">
      <c r="A227" s="37" t="s">
        <v>563</v>
      </c>
      <c r="B227" s="37" t="s">
        <v>517</v>
      </c>
      <c r="C227" s="36" t="s">
        <v>150</v>
      </c>
      <c r="D227" s="35" t="s">
        <v>149</v>
      </c>
      <c r="E227" s="34" t="str">
        <f t="shared" si="15"/>
        <v>La Verne</v>
      </c>
      <c r="F227" s="33">
        <v>41640</v>
      </c>
      <c r="G227" s="33">
        <v>44500</v>
      </c>
      <c r="H227">
        <f t="shared" si="16"/>
        <v>2014</v>
      </c>
      <c r="I227">
        <f t="shared" si="17"/>
        <v>2021</v>
      </c>
      <c r="J227" s="33">
        <v>41562</v>
      </c>
      <c r="K227" s="33">
        <v>44484</v>
      </c>
      <c r="L227">
        <f t="shared" si="18"/>
        <v>2013</v>
      </c>
      <c r="M227">
        <f t="shared" si="19"/>
        <v>2021</v>
      </c>
      <c r="N227" s="35" t="s">
        <v>149</v>
      </c>
    </row>
    <row r="228" spans="1:14" x14ac:dyDescent="0.3">
      <c r="A228" s="37" t="s">
        <v>693</v>
      </c>
      <c r="B228" s="37" t="s">
        <v>681</v>
      </c>
      <c r="C228" s="36" t="s">
        <v>200</v>
      </c>
      <c r="D228" s="35" t="s">
        <v>199</v>
      </c>
      <c r="E228" s="34" t="str">
        <f t="shared" si="15"/>
        <v>Lafayette</v>
      </c>
      <c r="F228" s="33">
        <v>41640</v>
      </c>
      <c r="G228" s="33">
        <v>44865</v>
      </c>
      <c r="H228">
        <f t="shared" si="16"/>
        <v>2014</v>
      </c>
      <c r="I228">
        <f t="shared" si="17"/>
        <v>2022</v>
      </c>
      <c r="J228" s="33">
        <v>42035</v>
      </c>
      <c r="K228" s="33">
        <v>44957</v>
      </c>
      <c r="L228">
        <f t="shared" si="18"/>
        <v>2015</v>
      </c>
      <c r="M228">
        <f t="shared" si="19"/>
        <v>2023</v>
      </c>
      <c r="N228" s="35" t="s">
        <v>199</v>
      </c>
    </row>
    <row r="229" spans="1:14" x14ac:dyDescent="0.3">
      <c r="A229" s="37" t="s">
        <v>439</v>
      </c>
      <c r="B229" s="37" t="s">
        <v>419</v>
      </c>
      <c r="C229" s="36" t="s">
        <v>150</v>
      </c>
      <c r="D229" s="35" t="s">
        <v>149</v>
      </c>
      <c r="E229" s="34" t="str">
        <f t="shared" si="15"/>
        <v>Laguna Beach</v>
      </c>
      <c r="F229" s="33">
        <v>41640</v>
      </c>
      <c r="G229" s="33">
        <v>44500</v>
      </c>
      <c r="H229">
        <f t="shared" si="16"/>
        <v>2014</v>
      </c>
      <c r="I229">
        <f t="shared" si="17"/>
        <v>2021</v>
      </c>
      <c r="J229" s="33">
        <v>41562</v>
      </c>
      <c r="K229" s="33">
        <v>44484</v>
      </c>
      <c r="L229">
        <f t="shared" si="18"/>
        <v>2013</v>
      </c>
      <c r="M229">
        <f t="shared" si="19"/>
        <v>2021</v>
      </c>
      <c r="N229" s="35" t="s">
        <v>149</v>
      </c>
    </row>
    <row r="230" spans="1:14" x14ac:dyDescent="0.3">
      <c r="A230" s="37" t="s">
        <v>438</v>
      </c>
      <c r="B230" s="37" t="s">
        <v>419</v>
      </c>
      <c r="C230" s="36" t="s">
        <v>150</v>
      </c>
      <c r="D230" s="35" t="s">
        <v>149</v>
      </c>
      <c r="E230" s="34" t="str">
        <f t="shared" si="15"/>
        <v>Laguna Hills</v>
      </c>
      <c r="F230" s="33">
        <v>41640</v>
      </c>
      <c r="G230" s="33">
        <v>44500</v>
      </c>
      <c r="H230">
        <f t="shared" si="16"/>
        <v>2014</v>
      </c>
      <c r="I230">
        <f t="shared" si="17"/>
        <v>2021</v>
      </c>
      <c r="J230" s="33">
        <v>41562</v>
      </c>
      <c r="K230" s="33">
        <v>44484</v>
      </c>
      <c r="L230">
        <f t="shared" si="18"/>
        <v>2013</v>
      </c>
      <c r="M230">
        <f t="shared" si="19"/>
        <v>2021</v>
      </c>
      <c r="N230" s="35" t="s">
        <v>149</v>
      </c>
    </row>
    <row r="231" spans="1:14" x14ac:dyDescent="0.3">
      <c r="A231" s="37" t="s">
        <v>437</v>
      </c>
      <c r="B231" s="37" t="s">
        <v>419</v>
      </c>
      <c r="C231" s="36" t="s">
        <v>150</v>
      </c>
      <c r="D231" s="35" t="s">
        <v>149</v>
      </c>
      <c r="E231" s="34" t="str">
        <f t="shared" si="15"/>
        <v>Laguna Niguel</v>
      </c>
      <c r="F231" s="33">
        <v>41640</v>
      </c>
      <c r="G231" s="33">
        <v>44500</v>
      </c>
      <c r="H231">
        <f t="shared" si="16"/>
        <v>2014</v>
      </c>
      <c r="I231">
        <f t="shared" si="17"/>
        <v>2021</v>
      </c>
      <c r="J231" s="33">
        <v>41562</v>
      </c>
      <c r="K231" s="33">
        <v>44484</v>
      </c>
      <c r="L231">
        <f t="shared" si="18"/>
        <v>2013</v>
      </c>
      <c r="M231">
        <f t="shared" si="19"/>
        <v>2021</v>
      </c>
      <c r="N231" s="35" t="s">
        <v>149</v>
      </c>
    </row>
    <row r="232" spans="1:14" x14ac:dyDescent="0.3">
      <c r="A232" s="37" t="s">
        <v>436</v>
      </c>
      <c r="B232" s="37" t="s">
        <v>419</v>
      </c>
      <c r="C232" s="36" t="s">
        <v>150</v>
      </c>
      <c r="D232" s="35" t="s">
        <v>149</v>
      </c>
      <c r="E232" s="34" t="str">
        <f t="shared" si="15"/>
        <v>Laguna Woods</v>
      </c>
      <c r="F232" s="33">
        <v>41640</v>
      </c>
      <c r="G232" s="33">
        <v>44500</v>
      </c>
      <c r="H232">
        <f t="shared" si="16"/>
        <v>2014</v>
      </c>
      <c r="I232">
        <f t="shared" si="17"/>
        <v>2021</v>
      </c>
      <c r="J232" s="33">
        <v>41562</v>
      </c>
      <c r="K232" s="33">
        <v>44484</v>
      </c>
      <c r="L232">
        <f t="shared" si="18"/>
        <v>2013</v>
      </c>
      <c r="M232">
        <f t="shared" si="19"/>
        <v>2021</v>
      </c>
      <c r="N232" s="35" t="s">
        <v>149</v>
      </c>
    </row>
    <row r="233" spans="1:14" x14ac:dyDescent="0.3">
      <c r="A233" s="37" t="str">
        <f>B233</f>
        <v>Lake County - Unincorporated</v>
      </c>
      <c r="B233" s="37" t="s">
        <v>611</v>
      </c>
      <c r="C233" s="36" t="s">
        <v>164</v>
      </c>
      <c r="D233" s="35" t="s">
        <v>163</v>
      </c>
      <c r="E233" s="34" t="str">
        <f t="shared" si="15"/>
        <v>Lake County - Unincorporated</v>
      </c>
      <c r="F233" s="33">
        <v>41640</v>
      </c>
      <c r="G233" s="33">
        <v>43646</v>
      </c>
      <c r="H233">
        <f t="shared" si="16"/>
        <v>2014</v>
      </c>
      <c r="I233">
        <f t="shared" si="17"/>
        <v>2019</v>
      </c>
      <c r="J233" s="33">
        <v>41820</v>
      </c>
      <c r="K233" s="33">
        <v>43646</v>
      </c>
      <c r="L233">
        <f t="shared" si="18"/>
        <v>2014</v>
      </c>
      <c r="M233">
        <f t="shared" si="19"/>
        <v>2019</v>
      </c>
      <c r="N233" s="35" t="s">
        <v>163</v>
      </c>
    </row>
    <row r="234" spans="1:14" x14ac:dyDescent="0.3">
      <c r="A234" s="37" t="s">
        <v>392</v>
      </c>
      <c r="B234" s="37" t="s">
        <v>378</v>
      </c>
      <c r="C234" s="36" t="s">
        <v>150</v>
      </c>
      <c r="D234" s="35" t="s">
        <v>149</v>
      </c>
      <c r="E234" s="34" t="str">
        <f t="shared" si="15"/>
        <v>Lake Elsinore</v>
      </c>
      <c r="F234" s="33">
        <v>41640</v>
      </c>
      <c r="G234" s="33">
        <v>44500</v>
      </c>
      <c r="H234">
        <f t="shared" si="16"/>
        <v>2014</v>
      </c>
      <c r="I234">
        <f t="shared" si="17"/>
        <v>2021</v>
      </c>
      <c r="J234" s="33">
        <v>41562</v>
      </c>
      <c r="K234" s="33">
        <v>44484</v>
      </c>
      <c r="L234">
        <f t="shared" si="18"/>
        <v>2013</v>
      </c>
      <c r="M234">
        <f t="shared" si="19"/>
        <v>2021</v>
      </c>
      <c r="N234" s="35" t="s">
        <v>149</v>
      </c>
    </row>
    <row r="235" spans="1:14" x14ac:dyDescent="0.3">
      <c r="A235" s="37" t="s">
        <v>435</v>
      </c>
      <c r="B235" s="37" t="s">
        <v>419</v>
      </c>
      <c r="C235" s="36" t="s">
        <v>150</v>
      </c>
      <c r="D235" s="35" t="s">
        <v>149</v>
      </c>
      <c r="E235" s="34" t="str">
        <f t="shared" si="15"/>
        <v>Lake Forest</v>
      </c>
      <c r="F235" s="33">
        <v>41640</v>
      </c>
      <c r="G235" s="33">
        <v>44500</v>
      </c>
      <c r="H235">
        <f t="shared" si="16"/>
        <v>2014</v>
      </c>
      <c r="I235">
        <f t="shared" si="17"/>
        <v>2021</v>
      </c>
      <c r="J235" s="33">
        <v>41562</v>
      </c>
      <c r="K235" s="33">
        <v>44484</v>
      </c>
      <c r="L235">
        <f t="shared" si="18"/>
        <v>2013</v>
      </c>
      <c r="M235">
        <f t="shared" si="19"/>
        <v>2021</v>
      </c>
      <c r="N235" s="35" t="s">
        <v>149</v>
      </c>
    </row>
    <row r="236" spans="1:14" x14ac:dyDescent="0.3">
      <c r="A236" s="37" t="s">
        <v>610</v>
      </c>
      <c r="B236" s="37" t="s">
        <v>609</v>
      </c>
      <c r="C236" s="36" t="s">
        <v>164</v>
      </c>
      <c r="D236" s="35" t="s">
        <v>163</v>
      </c>
      <c r="E236" s="34" t="str">
        <f t="shared" si="15"/>
        <v>Lakeport</v>
      </c>
      <c r="F236" s="33">
        <v>41640</v>
      </c>
      <c r="G236" s="33">
        <v>43646</v>
      </c>
      <c r="H236">
        <f t="shared" si="16"/>
        <v>2014</v>
      </c>
      <c r="I236">
        <f t="shared" si="17"/>
        <v>2019</v>
      </c>
      <c r="J236" s="33">
        <v>41820</v>
      </c>
      <c r="K236" s="33">
        <v>43646</v>
      </c>
      <c r="L236">
        <f t="shared" si="18"/>
        <v>2014</v>
      </c>
      <c r="M236">
        <f t="shared" si="19"/>
        <v>2019</v>
      </c>
      <c r="N236" s="35" t="s">
        <v>163</v>
      </c>
    </row>
    <row r="237" spans="1:14" x14ac:dyDescent="0.3">
      <c r="A237" s="37" t="s">
        <v>562</v>
      </c>
      <c r="B237" s="37" t="s">
        <v>517</v>
      </c>
      <c r="C237" s="36" t="s">
        <v>150</v>
      </c>
      <c r="D237" s="35" t="s">
        <v>149</v>
      </c>
      <c r="E237" s="34" t="str">
        <f t="shared" si="15"/>
        <v>Lakewood</v>
      </c>
      <c r="F237" s="33">
        <v>41640</v>
      </c>
      <c r="G237" s="33">
        <v>44500</v>
      </c>
      <c r="H237">
        <f t="shared" si="16"/>
        <v>2014</v>
      </c>
      <c r="I237">
        <f t="shared" si="17"/>
        <v>2021</v>
      </c>
      <c r="J237" s="33">
        <v>41562</v>
      </c>
      <c r="K237" s="33">
        <v>44484</v>
      </c>
      <c r="L237">
        <f t="shared" si="18"/>
        <v>2013</v>
      </c>
      <c r="M237">
        <f t="shared" si="19"/>
        <v>2021</v>
      </c>
      <c r="N237" s="35" t="s">
        <v>149</v>
      </c>
    </row>
    <row r="238" spans="1:14" x14ac:dyDescent="0.3">
      <c r="A238" s="37" t="s">
        <v>561</v>
      </c>
      <c r="B238" s="37" t="s">
        <v>517</v>
      </c>
      <c r="C238" s="36" t="s">
        <v>150</v>
      </c>
      <c r="D238" s="35" t="s">
        <v>149</v>
      </c>
      <c r="E238" s="34" t="str">
        <f t="shared" si="15"/>
        <v>Lancaster</v>
      </c>
      <c r="F238" s="33">
        <v>41640</v>
      </c>
      <c r="G238" s="33">
        <v>44500</v>
      </c>
      <c r="H238">
        <f t="shared" si="16"/>
        <v>2014</v>
      </c>
      <c r="I238">
        <f t="shared" si="17"/>
        <v>2021</v>
      </c>
      <c r="J238" s="33">
        <v>41562</v>
      </c>
      <c r="K238" s="33">
        <v>44484</v>
      </c>
      <c r="L238">
        <f t="shared" si="18"/>
        <v>2013</v>
      </c>
      <c r="M238">
        <f t="shared" si="19"/>
        <v>2021</v>
      </c>
      <c r="N238" s="35" t="s">
        <v>149</v>
      </c>
    </row>
    <row r="239" spans="1:14" x14ac:dyDescent="0.3">
      <c r="A239" s="37" t="s">
        <v>508</v>
      </c>
      <c r="B239" s="37" t="s">
        <v>499</v>
      </c>
      <c r="C239" s="36" t="s">
        <v>200</v>
      </c>
      <c r="D239" s="35" t="s">
        <v>199</v>
      </c>
      <c r="E239" s="34" t="str">
        <f t="shared" si="15"/>
        <v>Larkspur</v>
      </c>
      <c r="F239" s="33">
        <v>41640</v>
      </c>
      <c r="G239" s="33">
        <v>44865</v>
      </c>
      <c r="H239">
        <f t="shared" si="16"/>
        <v>2014</v>
      </c>
      <c r="I239">
        <f t="shared" si="17"/>
        <v>2022</v>
      </c>
      <c r="J239" s="33">
        <v>42035</v>
      </c>
      <c r="K239" s="33">
        <v>44957</v>
      </c>
      <c r="L239">
        <f t="shared" si="18"/>
        <v>2015</v>
      </c>
      <c r="M239">
        <f t="shared" si="19"/>
        <v>2023</v>
      </c>
      <c r="N239" s="35" t="s">
        <v>199</v>
      </c>
    </row>
    <row r="240" spans="1:14" x14ac:dyDescent="0.3">
      <c r="A240" s="142" t="str">
        <f>B240</f>
        <v>Lassen County - Unincorporated</v>
      </c>
      <c r="B240" s="37" t="s">
        <v>608</v>
      </c>
      <c r="C240" s="36" t="s">
        <v>164</v>
      </c>
      <c r="D240" s="35" t="s">
        <v>163</v>
      </c>
      <c r="E240" s="34" t="str">
        <f t="shared" si="15"/>
        <v>Lassen County - Unincorporated</v>
      </c>
      <c r="F240" s="33">
        <v>41640</v>
      </c>
      <c r="G240" s="33">
        <v>43646</v>
      </c>
      <c r="H240">
        <f t="shared" si="16"/>
        <v>2014</v>
      </c>
      <c r="I240">
        <f t="shared" si="17"/>
        <v>2019</v>
      </c>
      <c r="J240" s="33">
        <v>41820</v>
      </c>
      <c r="K240" s="33">
        <v>43646</v>
      </c>
      <c r="L240">
        <f t="shared" si="18"/>
        <v>2014</v>
      </c>
      <c r="M240">
        <f t="shared" si="19"/>
        <v>2019</v>
      </c>
      <c r="N240" s="35" t="s">
        <v>163</v>
      </c>
    </row>
    <row r="241" spans="1:14" x14ac:dyDescent="0.3">
      <c r="A241" s="37" t="s">
        <v>313</v>
      </c>
      <c r="B241" s="37" t="s">
        <v>307</v>
      </c>
      <c r="C241" s="36" t="s">
        <v>240</v>
      </c>
      <c r="D241" s="35" t="s">
        <v>168</v>
      </c>
      <c r="E241" s="34" t="str">
        <f t="shared" si="15"/>
        <v>Lathrop</v>
      </c>
      <c r="F241" s="33">
        <v>41640</v>
      </c>
      <c r="G241" s="33">
        <v>45291</v>
      </c>
      <c r="H241">
        <f t="shared" si="16"/>
        <v>2014</v>
      </c>
      <c r="I241">
        <f t="shared" si="17"/>
        <v>2023</v>
      </c>
      <c r="J241" s="33">
        <v>42369</v>
      </c>
      <c r="K241" s="33">
        <v>45291</v>
      </c>
      <c r="L241">
        <f t="shared" si="18"/>
        <v>2015</v>
      </c>
      <c r="M241">
        <f t="shared" si="19"/>
        <v>2023</v>
      </c>
      <c r="N241" s="35" t="s">
        <v>168</v>
      </c>
    </row>
    <row r="242" spans="1:14" x14ac:dyDescent="0.3">
      <c r="A242" s="37" t="s">
        <v>560</v>
      </c>
      <c r="B242" s="37" t="s">
        <v>517</v>
      </c>
      <c r="C242" s="36" t="s">
        <v>150</v>
      </c>
      <c r="D242" s="35" t="s">
        <v>149</v>
      </c>
      <c r="E242" s="34" t="str">
        <f t="shared" si="15"/>
        <v>Lawndale</v>
      </c>
      <c r="F242" s="33">
        <v>41640</v>
      </c>
      <c r="G242" s="33">
        <v>44500</v>
      </c>
      <c r="H242">
        <f t="shared" si="16"/>
        <v>2014</v>
      </c>
      <c r="I242">
        <f t="shared" si="17"/>
        <v>2021</v>
      </c>
      <c r="J242" s="33">
        <v>41562</v>
      </c>
      <c r="K242" s="33">
        <v>44484</v>
      </c>
      <c r="L242">
        <f t="shared" si="18"/>
        <v>2013</v>
      </c>
      <c r="M242">
        <f t="shared" si="19"/>
        <v>2021</v>
      </c>
      <c r="N242" s="35" t="s">
        <v>149</v>
      </c>
    </row>
    <row r="243" spans="1:14" x14ac:dyDescent="0.3">
      <c r="A243" s="37" t="s">
        <v>329</v>
      </c>
      <c r="B243" s="37" t="s">
        <v>319</v>
      </c>
      <c r="C243" s="36" t="s">
        <v>318</v>
      </c>
      <c r="D243" s="35" t="s">
        <v>317</v>
      </c>
      <c r="E243" s="34" t="str">
        <f t="shared" si="15"/>
        <v>Lemon Grove</v>
      </c>
      <c r="F243" s="33">
        <v>40179</v>
      </c>
      <c r="G243" s="33">
        <v>44196</v>
      </c>
      <c r="H243">
        <f t="shared" si="16"/>
        <v>2010</v>
      </c>
      <c r="I243">
        <f t="shared" si="17"/>
        <v>2020</v>
      </c>
      <c r="J243" s="33">
        <v>41394</v>
      </c>
      <c r="K243" s="33">
        <v>44316</v>
      </c>
      <c r="L243">
        <f t="shared" si="18"/>
        <v>2013</v>
      </c>
      <c r="M243">
        <f t="shared" si="19"/>
        <v>2021</v>
      </c>
      <c r="N243" s="35" t="s">
        <v>317</v>
      </c>
    </row>
    <row r="244" spans="1:14" x14ac:dyDescent="0.3">
      <c r="A244" s="37" t="s">
        <v>614</v>
      </c>
      <c r="B244" s="37" t="s">
        <v>613</v>
      </c>
      <c r="C244" s="36" t="s">
        <v>240</v>
      </c>
      <c r="D244" s="35" t="s">
        <v>512</v>
      </c>
      <c r="E244" s="34" t="str">
        <f t="shared" si="15"/>
        <v>Lemoore</v>
      </c>
      <c r="F244" s="33">
        <v>41640</v>
      </c>
      <c r="G244" s="33">
        <v>45291</v>
      </c>
      <c r="H244">
        <f t="shared" si="16"/>
        <v>2014</v>
      </c>
      <c r="I244">
        <f t="shared" si="17"/>
        <v>2023</v>
      </c>
      <c r="J244" s="33">
        <v>42400</v>
      </c>
      <c r="K244" s="33">
        <v>45322</v>
      </c>
      <c r="L244">
        <f t="shared" si="18"/>
        <v>2016</v>
      </c>
      <c r="M244">
        <f t="shared" si="19"/>
        <v>2024</v>
      </c>
      <c r="N244" s="35" t="s">
        <v>512</v>
      </c>
    </row>
    <row r="245" spans="1:14" x14ac:dyDescent="0.3">
      <c r="A245" s="37" t="s">
        <v>416</v>
      </c>
      <c r="B245" s="37" t="s">
        <v>411</v>
      </c>
      <c r="C245" s="36" t="s">
        <v>139</v>
      </c>
      <c r="D245" s="35" t="s">
        <v>138</v>
      </c>
      <c r="E245" s="34" t="str">
        <f t="shared" si="15"/>
        <v>Lincoln</v>
      </c>
      <c r="F245" s="33">
        <v>41275</v>
      </c>
      <c r="G245" s="33">
        <v>44500</v>
      </c>
      <c r="H245">
        <f t="shared" si="16"/>
        <v>2013</v>
      </c>
      <c r="I245">
        <f t="shared" si="17"/>
        <v>2021</v>
      </c>
      <c r="J245" s="33">
        <v>41578</v>
      </c>
      <c r="K245" s="33">
        <v>44500</v>
      </c>
      <c r="L245">
        <f t="shared" si="18"/>
        <v>2013</v>
      </c>
      <c r="M245">
        <f t="shared" si="19"/>
        <v>2021</v>
      </c>
      <c r="N245" s="35" t="s">
        <v>138</v>
      </c>
    </row>
    <row r="246" spans="1:14" x14ac:dyDescent="0.3">
      <c r="A246" s="37" t="s">
        <v>175</v>
      </c>
      <c r="B246" s="37" t="s">
        <v>170</v>
      </c>
      <c r="C246" s="36" t="s">
        <v>169</v>
      </c>
      <c r="D246" s="35" t="s">
        <v>168</v>
      </c>
      <c r="E246" s="34" t="str">
        <f t="shared" si="15"/>
        <v>Lindsay</v>
      </c>
      <c r="F246" s="33">
        <v>41640</v>
      </c>
      <c r="G246" s="33">
        <v>45199</v>
      </c>
      <c r="H246">
        <f t="shared" si="16"/>
        <v>2014</v>
      </c>
      <c r="I246">
        <f t="shared" si="17"/>
        <v>2023</v>
      </c>
      <c r="J246" s="33">
        <v>42369</v>
      </c>
      <c r="K246" s="33">
        <v>45291</v>
      </c>
      <c r="L246">
        <f t="shared" si="18"/>
        <v>2015</v>
      </c>
      <c r="M246">
        <f t="shared" si="19"/>
        <v>2023</v>
      </c>
      <c r="N246" s="35" t="s">
        <v>168</v>
      </c>
    </row>
    <row r="247" spans="1:14" x14ac:dyDescent="0.3">
      <c r="A247" s="37" t="s">
        <v>187</v>
      </c>
      <c r="B247" s="37" t="s">
        <v>184</v>
      </c>
      <c r="C247" s="36" t="s">
        <v>139</v>
      </c>
      <c r="D247" s="35" t="s">
        <v>138</v>
      </c>
      <c r="E247" s="34" t="str">
        <f t="shared" si="15"/>
        <v>Live Oak</v>
      </c>
      <c r="F247" s="33">
        <v>41275</v>
      </c>
      <c r="G247" s="33">
        <v>44500</v>
      </c>
      <c r="H247">
        <f t="shared" si="16"/>
        <v>2013</v>
      </c>
      <c r="I247">
        <f t="shared" si="17"/>
        <v>2021</v>
      </c>
      <c r="J247" s="33">
        <v>41578</v>
      </c>
      <c r="K247" s="33">
        <v>44500</v>
      </c>
      <c r="L247">
        <f t="shared" si="18"/>
        <v>2013</v>
      </c>
      <c r="M247">
        <f t="shared" si="19"/>
        <v>2021</v>
      </c>
      <c r="N247" s="35" t="s">
        <v>138</v>
      </c>
    </row>
    <row r="248" spans="1:14" x14ac:dyDescent="0.3">
      <c r="A248" s="37" t="s">
        <v>732</v>
      </c>
      <c r="B248" s="37" t="s">
        <v>725</v>
      </c>
      <c r="C248" s="36" t="s">
        <v>200</v>
      </c>
      <c r="D248" s="35" t="s">
        <v>199</v>
      </c>
      <c r="E248" s="34" t="str">
        <f t="shared" si="15"/>
        <v>Livermore</v>
      </c>
      <c r="F248" s="33">
        <v>41640</v>
      </c>
      <c r="G248" s="33">
        <v>44865</v>
      </c>
      <c r="H248">
        <f t="shared" si="16"/>
        <v>2014</v>
      </c>
      <c r="I248">
        <f t="shared" si="17"/>
        <v>2022</v>
      </c>
      <c r="J248" s="33">
        <v>42035</v>
      </c>
      <c r="K248" s="33">
        <v>44957</v>
      </c>
      <c r="L248">
        <f t="shared" si="18"/>
        <v>2015</v>
      </c>
      <c r="M248">
        <f t="shared" si="19"/>
        <v>2023</v>
      </c>
      <c r="N248" s="35" t="s">
        <v>199</v>
      </c>
    </row>
    <row r="249" spans="1:14" x14ac:dyDescent="0.3">
      <c r="A249" s="37" t="s">
        <v>489</v>
      </c>
      <c r="B249" s="37" t="s">
        <v>486</v>
      </c>
      <c r="C249" s="36" t="s">
        <v>240</v>
      </c>
      <c r="D249" s="35" t="s">
        <v>484</v>
      </c>
      <c r="E249" s="34" t="str">
        <f t="shared" si="15"/>
        <v>Livingston</v>
      </c>
      <c r="F249" s="33">
        <v>41640</v>
      </c>
      <c r="G249" s="33">
        <v>45291</v>
      </c>
      <c r="H249">
        <f t="shared" si="16"/>
        <v>2014</v>
      </c>
      <c r="I249">
        <f t="shared" si="17"/>
        <v>2023</v>
      </c>
      <c r="J249" s="33">
        <v>42460</v>
      </c>
      <c r="K249" s="33">
        <v>45382</v>
      </c>
      <c r="L249">
        <f t="shared" si="18"/>
        <v>2016</v>
      </c>
      <c r="M249">
        <f t="shared" si="19"/>
        <v>2024</v>
      </c>
      <c r="N249" s="35" t="s">
        <v>484</v>
      </c>
    </row>
    <row r="250" spans="1:14" x14ac:dyDescent="0.3">
      <c r="A250" s="37" t="s">
        <v>312</v>
      </c>
      <c r="B250" s="37" t="s">
        <v>307</v>
      </c>
      <c r="C250" s="36" t="s">
        <v>240</v>
      </c>
      <c r="D250" s="35" t="s">
        <v>168</v>
      </c>
      <c r="E250" s="34" t="str">
        <f t="shared" si="15"/>
        <v>Lodi</v>
      </c>
      <c r="F250" s="33">
        <v>41640</v>
      </c>
      <c r="G250" s="33">
        <v>45291</v>
      </c>
      <c r="H250">
        <f t="shared" si="16"/>
        <v>2014</v>
      </c>
      <c r="I250">
        <f t="shared" si="17"/>
        <v>2023</v>
      </c>
      <c r="J250" s="33">
        <v>42369</v>
      </c>
      <c r="K250" s="33">
        <v>45291</v>
      </c>
      <c r="L250">
        <f t="shared" si="18"/>
        <v>2015</v>
      </c>
      <c r="M250">
        <f t="shared" si="19"/>
        <v>2023</v>
      </c>
      <c r="N250" s="35" t="s">
        <v>168</v>
      </c>
    </row>
    <row r="251" spans="1:14" x14ac:dyDescent="0.3">
      <c r="A251" s="37" t="s">
        <v>353</v>
      </c>
      <c r="B251" s="37" t="s">
        <v>339</v>
      </c>
      <c r="C251" s="36" t="s">
        <v>150</v>
      </c>
      <c r="D251" s="35" t="s">
        <v>149</v>
      </c>
      <c r="E251" s="34" t="str">
        <f t="shared" si="15"/>
        <v>Loma Linda</v>
      </c>
      <c r="F251" s="33">
        <v>41640</v>
      </c>
      <c r="G251" s="33">
        <v>44500</v>
      </c>
      <c r="H251">
        <f t="shared" si="16"/>
        <v>2014</v>
      </c>
      <c r="I251">
        <f t="shared" si="17"/>
        <v>2021</v>
      </c>
      <c r="J251" s="33">
        <v>41562</v>
      </c>
      <c r="K251" s="33">
        <v>44484</v>
      </c>
      <c r="L251">
        <f t="shared" si="18"/>
        <v>2013</v>
      </c>
      <c r="M251">
        <f t="shared" si="19"/>
        <v>2021</v>
      </c>
      <c r="N251" s="35" t="s">
        <v>149</v>
      </c>
    </row>
    <row r="252" spans="1:14" x14ac:dyDescent="0.3">
      <c r="A252" s="37" t="s">
        <v>559</v>
      </c>
      <c r="B252" s="37" t="s">
        <v>517</v>
      </c>
      <c r="C252" s="36" t="s">
        <v>150</v>
      </c>
      <c r="D252" s="35" t="s">
        <v>149</v>
      </c>
      <c r="E252" s="34" t="str">
        <f t="shared" si="15"/>
        <v>Lomita</v>
      </c>
      <c r="F252" s="33">
        <v>41640</v>
      </c>
      <c r="G252" s="33">
        <v>44500</v>
      </c>
      <c r="H252">
        <f t="shared" si="16"/>
        <v>2014</v>
      </c>
      <c r="I252">
        <f t="shared" si="17"/>
        <v>2021</v>
      </c>
      <c r="J252" s="33">
        <v>41562</v>
      </c>
      <c r="K252" s="33">
        <v>44484</v>
      </c>
      <c r="L252">
        <f t="shared" si="18"/>
        <v>2013</v>
      </c>
      <c r="M252">
        <f t="shared" si="19"/>
        <v>2021</v>
      </c>
      <c r="N252" s="35" t="s">
        <v>149</v>
      </c>
    </row>
    <row r="253" spans="1:14" x14ac:dyDescent="0.3">
      <c r="A253" s="37" t="s">
        <v>271</v>
      </c>
      <c r="B253" s="37" t="s">
        <v>266</v>
      </c>
      <c r="C253" s="36" t="s">
        <v>265</v>
      </c>
      <c r="D253" s="35" t="s">
        <v>264</v>
      </c>
      <c r="E253" s="34" t="str">
        <f t="shared" si="15"/>
        <v>Lompoc</v>
      </c>
      <c r="F253" s="33">
        <v>41640</v>
      </c>
      <c r="G253" s="33">
        <v>44834</v>
      </c>
      <c r="H253">
        <f t="shared" si="16"/>
        <v>2014</v>
      </c>
      <c r="I253">
        <f t="shared" si="17"/>
        <v>2022</v>
      </c>
      <c r="J253" s="33">
        <v>42050</v>
      </c>
      <c r="K253" s="33">
        <v>44972</v>
      </c>
      <c r="L253">
        <f t="shared" si="18"/>
        <v>2015</v>
      </c>
      <c r="M253">
        <f t="shared" si="19"/>
        <v>2023</v>
      </c>
      <c r="N253" s="35" t="s">
        <v>264</v>
      </c>
    </row>
    <row r="254" spans="1:14" x14ac:dyDescent="0.3">
      <c r="A254" s="37" t="s">
        <v>558</v>
      </c>
      <c r="B254" s="37" t="s">
        <v>517</v>
      </c>
      <c r="C254" s="36" t="s">
        <v>150</v>
      </c>
      <c r="D254" s="35" t="s">
        <v>149</v>
      </c>
      <c r="E254" s="34" t="str">
        <f t="shared" si="15"/>
        <v>Long Beach</v>
      </c>
      <c r="F254" s="33">
        <v>41640</v>
      </c>
      <c r="G254" s="33">
        <v>44500</v>
      </c>
      <c r="H254">
        <f t="shared" si="16"/>
        <v>2014</v>
      </c>
      <c r="I254">
        <f t="shared" si="17"/>
        <v>2021</v>
      </c>
      <c r="J254" s="33">
        <v>41562</v>
      </c>
      <c r="K254" s="33">
        <v>44484</v>
      </c>
      <c r="L254">
        <f t="shared" si="18"/>
        <v>2013</v>
      </c>
      <c r="M254">
        <f t="shared" si="19"/>
        <v>2021</v>
      </c>
      <c r="N254" s="35" t="s">
        <v>149</v>
      </c>
    </row>
    <row r="255" spans="1:14" x14ac:dyDescent="0.3">
      <c r="A255" s="37" t="s">
        <v>415</v>
      </c>
      <c r="B255" s="37" t="s">
        <v>411</v>
      </c>
      <c r="C255" s="36" t="s">
        <v>139</v>
      </c>
      <c r="D255" s="35" t="s">
        <v>138</v>
      </c>
      <c r="E255" s="34" t="str">
        <f t="shared" si="15"/>
        <v>Loomis</v>
      </c>
      <c r="F255" s="33">
        <v>41275</v>
      </c>
      <c r="G255" s="33">
        <v>44500</v>
      </c>
      <c r="H255">
        <f t="shared" si="16"/>
        <v>2013</v>
      </c>
      <c r="I255">
        <f t="shared" si="17"/>
        <v>2021</v>
      </c>
      <c r="J255" s="33">
        <v>41578</v>
      </c>
      <c r="K255" s="33">
        <v>44500</v>
      </c>
      <c r="L255">
        <f t="shared" si="18"/>
        <v>2013</v>
      </c>
      <c r="M255">
        <f t="shared" si="19"/>
        <v>2021</v>
      </c>
      <c r="N255" s="35" t="s">
        <v>138</v>
      </c>
    </row>
    <row r="256" spans="1:14" x14ac:dyDescent="0.3">
      <c r="A256" s="37" t="s">
        <v>434</v>
      </c>
      <c r="B256" s="37" t="s">
        <v>419</v>
      </c>
      <c r="C256" s="36" t="s">
        <v>150</v>
      </c>
      <c r="D256" s="35" t="s">
        <v>149</v>
      </c>
      <c r="E256" s="34" t="str">
        <f t="shared" si="15"/>
        <v>Los Alamitos</v>
      </c>
      <c r="F256" s="33">
        <v>41640</v>
      </c>
      <c r="G256" s="33">
        <v>44500</v>
      </c>
      <c r="H256">
        <f t="shared" si="16"/>
        <v>2014</v>
      </c>
      <c r="I256">
        <f t="shared" si="17"/>
        <v>2021</v>
      </c>
      <c r="J256" s="33">
        <v>41562</v>
      </c>
      <c r="K256" s="33">
        <v>44484</v>
      </c>
      <c r="L256">
        <f t="shared" si="18"/>
        <v>2013</v>
      </c>
      <c r="M256">
        <f t="shared" si="19"/>
        <v>2021</v>
      </c>
      <c r="N256" s="35" t="s">
        <v>149</v>
      </c>
    </row>
    <row r="257" spans="1:14" x14ac:dyDescent="0.3">
      <c r="A257" s="37" t="s">
        <v>260</v>
      </c>
      <c r="B257" s="37" t="s">
        <v>247</v>
      </c>
      <c r="C257" s="36" t="s">
        <v>200</v>
      </c>
      <c r="D257" s="35" t="s">
        <v>199</v>
      </c>
      <c r="E257" s="34" t="str">
        <f t="shared" si="15"/>
        <v>Los Altos</v>
      </c>
      <c r="F257" s="33">
        <v>41640</v>
      </c>
      <c r="G257" s="33">
        <v>44865</v>
      </c>
      <c r="H257">
        <f t="shared" si="16"/>
        <v>2014</v>
      </c>
      <c r="I257">
        <f t="shared" si="17"/>
        <v>2022</v>
      </c>
      <c r="J257" s="33">
        <v>42035</v>
      </c>
      <c r="K257" s="33">
        <v>44957</v>
      </c>
      <c r="L257">
        <f t="shared" si="18"/>
        <v>2015</v>
      </c>
      <c r="M257">
        <f t="shared" si="19"/>
        <v>2023</v>
      </c>
      <c r="N257" s="35" t="s">
        <v>199</v>
      </c>
    </row>
    <row r="258" spans="1:14" x14ac:dyDescent="0.3">
      <c r="A258" s="37" t="s">
        <v>259</v>
      </c>
      <c r="B258" s="37" t="s">
        <v>247</v>
      </c>
      <c r="C258" s="36" t="s">
        <v>200</v>
      </c>
      <c r="D258" s="35" t="s">
        <v>199</v>
      </c>
      <c r="E258" s="34" t="str">
        <f t="shared" ref="E258:E321" si="20">(PROPER(A258))</f>
        <v>Los Altos Hills</v>
      </c>
      <c r="F258" s="33">
        <v>41640</v>
      </c>
      <c r="G258" s="33">
        <v>44865</v>
      </c>
      <c r="H258">
        <f t="shared" ref="H258:H321" si="21">YEAR(F258)</f>
        <v>2014</v>
      </c>
      <c r="I258">
        <f t="shared" ref="I258:I321" si="22">YEAR(G258)</f>
        <v>2022</v>
      </c>
      <c r="J258" s="33">
        <v>42035</v>
      </c>
      <c r="K258" s="33">
        <v>44957</v>
      </c>
      <c r="L258">
        <f t="shared" ref="L258:L321" si="23">YEAR(J258)</f>
        <v>2015</v>
      </c>
      <c r="M258">
        <f t="shared" ref="M258:M321" si="24">YEAR(K258)</f>
        <v>2023</v>
      </c>
      <c r="N258" s="35" t="s">
        <v>199</v>
      </c>
    </row>
    <row r="259" spans="1:14" x14ac:dyDescent="0.3">
      <c r="A259" s="37" t="s">
        <v>557</v>
      </c>
      <c r="B259" s="37" t="s">
        <v>517</v>
      </c>
      <c r="C259" s="36" t="s">
        <v>150</v>
      </c>
      <c r="D259" s="35" t="s">
        <v>149</v>
      </c>
      <c r="E259" s="34" t="str">
        <f t="shared" si="20"/>
        <v>Los Angeles</v>
      </c>
      <c r="F259" s="33">
        <v>41640</v>
      </c>
      <c r="G259" s="33">
        <v>44500</v>
      </c>
      <c r="H259">
        <f t="shared" si="21"/>
        <v>2014</v>
      </c>
      <c r="I259">
        <f t="shared" si="22"/>
        <v>2021</v>
      </c>
      <c r="J259" s="33">
        <v>41562</v>
      </c>
      <c r="K259" s="33">
        <v>44484</v>
      </c>
      <c r="L259">
        <f t="shared" si="23"/>
        <v>2013</v>
      </c>
      <c r="M259">
        <f t="shared" si="24"/>
        <v>2021</v>
      </c>
      <c r="N259" s="35" t="s">
        <v>149</v>
      </c>
    </row>
    <row r="260" spans="1:14" x14ac:dyDescent="0.3">
      <c r="A260" s="37" t="str">
        <f>B260</f>
        <v>Los Angeles County - Unincorporated</v>
      </c>
      <c r="B260" s="37" t="s">
        <v>556</v>
      </c>
      <c r="C260" s="36" t="s">
        <v>150</v>
      </c>
      <c r="D260" s="35" t="s">
        <v>149</v>
      </c>
      <c r="E260" s="34" t="str">
        <f t="shared" si="20"/>
        <v>Los Angeles County - Unincorporated</v>
      </c>
      <c r="F260" s="33">
        <v>41640</v>
      </c>
      <c r="G260" s="33">
        <v>44500</v>
      </c>
      <c r="H260">
        <f t="shared" si="21"/>
        <v>2014</v>
      </c>
      <c r="I260">
        <f t="shared" si="22"/>
        <v>2021</v>
      </c>
      <c r="J260" s="33">
        <v>41562</v>
      </c>
      <c r="K260" s="33">
        <v>44484</v>
      </c>
      <c r="L260">
        <f t="shared" si="23"/>
        <v>2013</v>
      </c>
      <c r="M260">
        <f t="shared" si="24"/>
        <v>2021</v>
      </c>
      <c r="N260" s="35" t="s">
        <v>149</v>
      </c>
    </row>
    <row r="261" spans="1:14" x14ac:dyDescent="0.3">
      <c r="A261" s="37" t="s">
        <v>488</v>
      </c>
      <c r="B261" s="37" t="s">
        <v>486</v>
      </c>
      <c r="C261" s="36" t="s">
        <v>240</v>
      </c>
      <c r="D261" s="35" t="s">
        <v>484</v>
      </c>
      <c r="E261" s="34" t="str">
        <f t="shared" si="20"/>
        <v>Los Banos</v>
      </c>
      <c r="F261" s="33">
        <v>41640</v>
      </c>
      <c r="G261" s="33">
        <v>45291</v>
      </c>
      <c r="H261">
        <f t="shared" si="21"/>
        <v>2014</v>
      </c>
      <c r="I261">
        <f t="shared" si="22"/>
        <v>2023</v>
      </c>
      <c r="J261" s="33">
        <v>42460</v>
      </c>
      <c r="K261" s="33">
        <v>45382</v>
      </c>
      <c r="L261">
        <f t="shared" si="23"/>
        <v>2016</v>
      </c>
      <c r="M261">
        <f t="shared" si="24"/>
        <v>2024</v>
      </c>
      <c r="N261" s="35" t="s">
        <v>484</v>
      </c>
    </row>
    <row r="262" spans="1:14" x14ac:dyDescent="0.3">
      <c r="A262" s="37" t="s">
        <v>258</v>
      </c>
      <c r="B262" s="37" t="s">
        <v>247</v>
      </c>
      <c r="C262" s="36" t="s">
        <v>200</v>
      </c>
      <c r="D262" s="35" t="s">
        <v>199</v>
      </c>
      <c r="E262" s="34" t="str">
        <f t="shared" si="20"/>
        <v>Los Gatos</v>
      </c>
      <c r="F262" s="33">
        <v>41640</v>
      </c>
      <c r="G262" s="33">
        <v>44865</v>
      </c>
      <c r="H262">
        <f t="shared" si="21"/>
        <v>2014</v>
      </c>
      <c r="I262">
        <f t="shared" si="22"/>
        <v>2022</v>
      </c>
      <c r="J262" s="33">
        <v>42035</v>
      </c>
      <c r="K262" s="33">
        <v>44957</v>
      </c>
      <c r="L262">
        <f t="shared" si="23"/>
        <v>2015</v>
      </c>
      <c r="M262">
        <f t="shared" si="24"/>
        <v>2023</v>
      </c>
      <c r="N262" s="35" t="s">
        <v>199</v>
      </c>
    </row>
    <row r="263" spans="1:14" x14ac:dyDescent="0.3">
      <c r="A263" s="37" t="s">
        <v>234</v>
      </c>
      <c r="B263" s="37" t="s">
        <v>233</v>
      </c>
      <c r="C263" s="36" t="s">
        <v>164</v>
      </c>
      <c r="D263" s="35" t="s">
        <v>163</v>
      </c>
      <c r="E263" s="34" t="str">
        <f t="shared" si="20"/>
        <v>Loyalton</v>
      </c>
      <c r="F263" s="33">
        <v>41640</v>
      </c>
      <c r="G263" s="33">
        <v>43646</v>
      </c>
      <c r="H263">
        <f t="shared" si="21"/>
        <v>2014</v>
      </c>
      <c r="I263">
        <f t="shared" si="22"/>
        <v>2019</v>
      </c>
      <c r="J263" s="33">
        <v>41820</v>
      </c>
      <c r="K263" s="33">
        <v>43646</v>
      </c>
      <c r="L263">
        <f t="shared" si="23"/>
        <v>2014</v>
      </c>
      <c r="M263">
        <f t="shared" si="24"/>
        <v>2019</v>
      </c>
      <c r="N263" s="35" t="s">
        <v>163</v>
      </c>
    </row>
    <row r="264" spans="1:14" x14ac:dyDescent="0.3">
      <c r="A264" s="37" t="s">
        <v>555</v>
      </c>
      <c r="B264" s="37" t="s">
        <v>517</v>
      </c>
      <c r="C264" s="36" t="s">
        <v>150</v>
      </c>
      <c r="D264" s="35" t="s">
        <v>149</v>
      </c>
      <c r="E264" s="34" t="str">
        <f t="shared" si="20"/>
        <v>Lynwood</v>
      </c>
      <c r="F264" s="33">
        <v>41640</v>
      </c>
      <c r="G264" s="33">
        <v>44500</v>
      </c>
      <c r="H264">
        <f t="shared" si="21"/>
        <v>2014</v>
      </c>
      <c r="I264">
        <f t="shared" si="22"/>
        <v>2021</v>
      </c>
      <c r="J264" s="33">
        <v>41562</v>
      </c>
      <c r="K264" s="33">
        <v>44484</v>
      </c>
      <c r="L264">
        <f t="shared" si="23"/>
        <v>2013</v>
      </c>
      <c r="M264">
        <f t="shared" si="24"/>
        <v>2021</v>
      </c>
      <c r="N264" s="35" t="s">
        <v>149</v>
      </c>
    </row>
    <row r="265" spans="1:14" x14ac:dyDescent="0.3">
      <c r="A265" s="37" t="s">
        <v>515</v>
      </c>
      <c r="B265" s="37" t="s">
        <v>514</v>
      </c>
      <c r="C265" s="36" t="s">
        <v>240</v>
      </c>
      <c r="D265" s="35" t="s">
        <v>512</v>
      </c>
      <c r="E265" s="34" t="str">
        <f t="shared" si="20"/>
        <v>Madera</v>
      </c>
      <c r="F265" s="33">
        <v>41640</v>
      </c>
      <c r="G265" s="33">
        <v>45291</v>
      </c>
      <c r="H265">
        <f t="shared" si="21"/>
        <v>2014</v>
      </c>
      <c r="I265">
        <f t="shared" si="22"/>
        <v>2023</v>
      </c>
      <c r="J265" s="33">
        <v>42400</v>
      </c>
      <c r="K265" s="33">
        <v>45322</v>
      </c>
      <c r="L265">
        <f t="shared" si="23"/>
        <v>2016</v>
      </c>
      <c r="M265">
        <f t="shared" si="24"/>
        <v>2024</v>
      </c>
      <c r="N265" s="35" t="s">
        <v>512</v>
      </c>
    </row>
    <row r="266" spans="1:14" x14ac:dyDescent="0.3">
      <c r="A266" s="37" t="str">
        <f>B266</f>
        <v>Madera County - Unincorporated</v>
      </c>
      <c r="B266" s="37" t="s">
        <v>513</v>
      </c>
      <c r="C266" s="36" t="s">
        <v>240</v>
      </c>
      <c r="D266" s="35" t="s">
        <v>512</v>
      </c>
      <c r="E266" s="34" t="str">
        <f t="shared" si="20"/>
        <v>Madera County - Unincorporated</v>
      </c>
      <c r="F266" s="33">
        <v>41640</v>
      </c>
      <c r="G266" s="33">
        <v>45291</v>
      </c>
      <c r="H266">
        <f t="shared" si="21"/>
        <v>2014</v>
      </c>
      <c r="I266">
        <f t="shared" si="22"/>
        <v>2023</v>
      </c>
      <c r="J266" s="33">
        <v>42400</v>
      </c>
      <c r="K266" s="33">
        <v>45322</v>
      </c>
      <c r="L266">
        <f t="shared" si="23"/>
        <v>2016</v>
      </c>
      <c r="M266">
        <f t="shared" si="24"/>
        <v>2024</v>
      </c>
      <c r="N266" s="35" t="s">
        <v>512</v>
      </c>
    </row>
    <row r="267" spans="1:14" x14ac:dyDescent="0.3">
      <c r="A267" s="37" t="s">
        <v>554</v>
      </c>
      <c r="B267" s="37" t="s">
        <v>517</v>
      </c>
      <c r="C267" s="36" t="s">
        <v>150</v>
      </c>
      <c r="D267" s="35" t="s">
        <v>149</v>
      </c>
      <c r="E267" s="34" t="str">
        <f t="shared" si="20"/>
        <v>Malibu</v>
      </c>
      <c r="F267" s="33">
        <v>41640</v>
      </c>
      <c r="G267" s="33">
        <v>44500</v>
      </c>
      <c r="H267">
        <f t="shared" si="21"/>
        <v>2014</v>
      </c>
      <c r="I267">
        <f t="shared" si="22"/>
        <v>2021</v>
      </c>
      <c r="J267" s="33">
        <v>41562</v>
      </c>
      <c r="K267" s="33">
        <v>44484</v>
      </c>
      <c r="L267">
        <f t="shared" si="23"/>
        <v>2013</v>
      </c>
      <c r="M267">
        <f t="shared" si="24"/>
        <v>2021</v>
      </c>
      <c r="N267" s="35" t="s">
        <v>149</v>
      </c>
    </row>
    <row r="268" spans="1:14" x14ac:dyDescent="0.3">
      <c r="A268" s="37" t="s">
        <v>480</v>
      </c>
      <c r="B268" s="37" t="s">
        <v>479</v>
      </c>
      <c r="C268" s="36" t="s">
        <v>164</v>
      </c>
      <c r="D268" s="35" t="s">
        <v>163</v>
      </c>
      <c r="E268" s="34" t="str">
        <f t="shared" si="20"/>
        <v>Mammoth Lakes</v>
      </c>
      <c r="F268" s="33">
        <v>41640</v>
      </c>
      <c r="G268" s="33">
        <v>43646</v>
      </c>
      <c r="H268">
        <f t="shared" si="21"/>
        <v>2014</v>
      </c>
      <c r="I268">
        <f t="shared" si="22"/>
        <v>2019</v>
      </c>
      <c r="J268" s="33">
        <v>41820</v>
      </c>
      <c r="K268" s="33">
        <v>43646</v>
      </c>
      <c r="L268">
        <f t="shared" si="23"/>
        <v>2014</v>
      </c>
      <c r="M268">
        <f t="shared" si="24"/>
        <v>2019</v>
      </c>
      <c r="N268" s="35" t="s">
        <v>163</v>
      </c>
    </row>
    <row r="269" spans="1:14" x14ac:dyDescent="0.3">
      <c r="A269" s="37" t="s">
        <v>553</v>
      </c>
      <c r="B269" s="37" t="s">
        <v>517</v>
      </c>
      <c r="C269" s="36" t="s">
        <v>150</v>
      </c>
      <c r="D269" s="35" t="s">
        <v>149</v>
      </c>
      <c r="E269" s="34" t="str">
        <f t="shared" si="20"/>
        <v>Manhattan Beach</v>
      </c>
      <c r="F269" s="33">
        <v>41640</v>
      </c>
      <c r="G269" s="33">
        <v>44500</v>
      </c>
      <c r="H269">
        <f t="shared" si="21"/>
        <v>2014</v>
      </c>
      <c r="I269">
        <f t="shared" si="22"/>
        <v>2021</v>
      </c>
      <c r="J269" s="33">
        <v>41562</v>
      </c>
      <c r="K269" s="33">
        <v>44484</v>
      </c>
      <c r="L269">
        <f t="shared" si="23"/>
        <v>2013</v>
      </c>
      <c r="M269">
        <f t="shared" si="24"/>
        <v>2021</v>
      </c>
      <c r="N269" s="35" t="s">
        <v>149</v>
      </c>
    </row>
    <row r="270" spans="1:14" x14ac:dyDescent="0.3">
      <c r="A270" s="37" t="s">
        <v>311</v>
      </c>
      <c r="B270" s="37" t="s">
        <v>307</v>
      </c>
      <c r="C270" s="36" t="s">
        <v>240</v>
      </c>
      <c r="D270" s="35" t="s">
        <v>168</v>
      </c>
      <c r="E270" s="34" t="str">
        <f t="shared" si="20"/>
        <v>Manteca</v>
      </c>
      <c r="F270" s="33">
        <v>41640</v>
      </c>
      <c r="G270" s="33">
        <v>45291</v>
      </c>
      <c r="H270">
        <f t="shared" si="21"/>
        <v>2014</v>
      </c>
      <c r="I270">
        <f t="shared" si="22"/>
        <v>2023</v>
      </c>
      <c r="J270" s="33">
        <v>42369</v>
      </c>
      <c r="K270" s="33">
        <v>45291</v>
      </c>
      <c r="L270">
        <f t="shared" si="23"/>
        <v>2015</v>
      </c>
      <c r="M270">
        <f t="shared" si="24"/>
        <v>2023</v>
      </c>
      <c r="N270" s="35" t="s">
        <v>168</v>
      </c>
    </row>
    <row r="271" spans="1:14" x14ac:dyDescent="0.3">
      <c r="A271" s="37" t="s">
        <v>627</v>
      </c>
      <c r="B271" s="37" t="s">
        <v>620</v>
      </c>
      <c r="C271" s="36" t="s">
        <v>619</v>
      </c>
      <c r="D271" s="35" t="s">
        <v>168</v>
      </c>
      <c r="E271" s="34" t="str">
        <f t="shared" si="20"/>
        <v>Maricopa</v>
      </c>
      <c r="F271" s="33">
        <v>41275</v>
      </c>
      <c r="G271" s="33">
        <v>45291</v>
      </c>
      <c r="H271">
        <f t="shared" si="21"/>
        <v>2013</v>
      </c>
      <c r="I271">
        <f t="shared" si="22"/>
        <v>2023</v>
      </c>
      <c r="J271" s="33">
        <v>42369</v>
      </c>
      <c r="K271" s="33">
        <v>45291</v>
      </c>
      <c r="L271">
        <f t="shared" si="23"/>
        <v>2015</v>
      </c>
      <c r="M271">
        <f t="shared" si="24"/>
        <v>2023</v>
      </c>
      <c r="N271" s="35" t="s">
        <v>168</v>
      </c>
    </row>
    <row r="272" spans="1:14" x14ac:dyDescent="0.3">
      <c r="A272" s="37" t="str">
        <f>B272</f>
        <v>Marin County - Unincorporated</v>
      </c>
      <c r="B272" s="37" t="s">
        <v>507</v>
      </c>
      <c r="C272" s="36" t="s">
        <v>200</v>
      </c>
      <c r="D272" s="35" t="s">
        <v>199</v>
      </c>
      <c r="E272" s="34" t="str">
        <f t="shared" si="20"/>
        <v>Marin County - Unincorporated</v>
      </c>
      <c r="F272" s="33">
        <v>41640</v>
      </c>
      <c r="G272" s="33">
        <v>44865</v>
      </c>
      <c r="H272">
        <f t="shared" si="21"/>
        <v>2014</v>
      </c>
      <c r="I272">
        <f t="shared" si="22"/>
        <v>2022</v>
      </c>
      <c r="J272" s="33">
        <v>42035</v>
      </c>
      <c r="K272" s="33">
        <v>44957</v>
      </c>
      <c r="L272">
        <f t="shared" si="23"/>
        <v>2015</v>
      </c>
      <c r="M272">
        <f t="shared" si="24"/>
        <v>2023</v>
      </c>
      <c r="N272" s="35" t="s">
        <v>199</v>
      </c>
    </row>
    <row r="273" spans="1:14" x14ac:dyDescent="0.3">
      <c r="A273" s="37" t="s">
        <v>473</v>
      </c>
      <c r="B273" s="37" t="s">
        <v>465</v>
      </c>
      <c r="C273" s="36" t="s">
        <v>240</v>
      </c>
      <c r="D273" s="35" t="s">
        <v>168</v>
      </c>
      <c r="E273" s="34" t="str">
        <f t="shared" si="20"/>
        <v>Marina</v>
      </c>
      <c r="F273" s="33">
        <v>41640</v>
      </c>
      <c r="G273" s="33">
        <v>45291</v>
      </c>
      <c r="H273">
        <f t="shared" si="21"/>
        <v>2014</v>
      </c>
      <c r="I273">
        <f t="shared" si="22"/>
        <v>2023</v>
      </c>
      <c r="J273" s="33">
        <v>42369</v>
      </c>
      <c r="K273" s="33">
        <v>45291</v>
      </c>
      <c r="L273">
        <f t="shared" si="23"/>
        <v>2015</v>
      </c>
      <c r="M273">
        <f t="shared" si="24"/>
        <v>2023</v>
      </c>
      <c r="N273" s="35" t="s">
        <v>168</v>
      </c>
    </row>
    <row r="274" spans="1:14" x14ac:dyDescent="0.3">
      <c r="A274" s="37" t="str">
        <f>B274</f>
        <v>Mariposa county - Unincorporated</v>
      </c>
      <c r="B274" s="37" t="s">
        <v>1347</v>
      </c>
      <c r="C274" s="36" t="s">
        <v>164</v>
      </c>
      <c r="D274" s="35" t="s">
        <v>163</v>
      </c>
      <c r="E274" s="34" t="str">
        <f t="shared" si="20"/>
        <v>Mariposa County - Unincorporated</v>
      </c>
      <c r="F274" s="33">
        <v>41640</v>
      </c>
      <c r="G274" s="33">
        <v>43646</v>
      </c>
      <c r="H274">
        <f t="shared" si="21"/>
        <v>2014</v>
      </c>
      <c r="I274">
        <f t="shared" si="22"/>
        <v>2019</v>
      </c>
      <c r="J274" s="33">
        <v>41820</v>
      </c>
      <c r="K274" s="33">
        <v>43646</v>
      </c>
      <c r="L274">
        <f t="shared" si="23"/>
        <v>2014</v>
      </c>
      <c r="M274">
        <f t="shared" si="24"/>
        <v>2019</v>
      </c>
      <c r="N274" s="35" t="s">
        <v>163</v>
      </c>
    </row>
    <row r="275" spans="1:14" x14ac:dyDescent="0.3">
      <c r="A275" s="37" t="s">
        <v>692</v>
      </c>
      <c r="B275" s="37" t="s">
        <v>681</v>
      </c>
      <c r="C275" s="36" t="s">
        <v>200</v>
      </c>
      <c r="D275" s="35" t="s">
        <v>199</v>
      </c>
      <c r="E275" s="34" t="str">
        <f t="shared" si="20"/>
        <v>Martinez</v>
      </c>
      <c r="F275" s="33">
        <v>41640</v>
      </c>
      <c r="G275" s="33">
        <v>44865</v>
      </c>
      <c r="H275">
        <f t="shared" si="21"/>
        <v>2014</v>
      </c>
      <c r="I275">
        <f t="shared" si="22"/>
        <v>2022</v>
      </c>
      <c r="J275" s="33">
        <v>42035</v>
      </c>
      <c r="K275" s="33">
        <v>44957</v>
      </c>
      <c r="L275">
        <f t="shared" si="23"/>
        <v>2015</v>
      </c>
      <c r="M275">
        <f t="shared" si="24"/>
        <v>2023</v>
      </c>
      <c r="N275" s="35" t="s">
        <v>199</v>
      </c>
    </row>
    <row r="276" spans="1:14" x14ac:dyDescent="0.3">
      <c r="A276" s="37" t="s">
        <v>142</v>
      </c>
      <c r="B276" s="37" t="s">
        <v>140</v>
      </c>
      <c r="C276" s="36" t="s">
        <v>139</v>
      </c>
      <c r="D276" s="35" t="s">
        <v>138</v>
      </c>
      <c r="E276" s="34" t="str">
        <f t="shared" si="20"/>
        <v>Marysville</v>
      </c>
      <c r="F276" s="33">
        <v>41275</v>
      </c>
      <c r="G276" s="33">
        <v>44500</v>
      </c>
      <c r="H276">
        <f t="shared" si="21"/>
        <v>2013</v>
      </c>
      <c r="I276">
        <f t="shared" si="22"/>
        <v>2021</v>
      </c>
      <c r="J276" s="33">
        <v>41578</v>
      </c>
      <c r="K276" s="33">
        <v>44500</v>
      </c>
      <c r="L276">
        <f t="shared" si="23"/>
        <v>2013</v>
      </c>
      <c r="M276">
        <f t="shared" si="24"/>
        <v>2021</v>
      </c>
      <c r="N276" s="35" t="s">
        <v>138</v>
      </c>
    </row>
    <row r="277" spans="1:14" x14ac:dyDescent="0.3">
      <c r="A277" s="37" t="s">
        <v>552</v>
      </c>
      <c r="B277" s="37" t="s">
        <v>517</v>
      </c>
      <c r="C277" s="36" t="s">
        <v>150</v>
      </c>
      <c r="D277" s="35" t="s">
        <v>149</v>
      </c>
      <c r="E277" s="34" t="str">
        <f t="shared" si="20"/>
        <v>Maywood</v>
      </c>
      <c r="F277" s="33">
        <v>41640</v>
      </c>
      <c r="G277" s="33">
        <v>44500</v>
      </c>
      <c r="H277">
        <f t="shared" si="21"/>
        <v>2014</v>
      </c>
      <c r="I277">
        <f t="shared" si="22"/>
        <v>2021</v>
      </c>
      <c r="J277" s="33">
        <v>41562</v>
      </c>
      <c r="K277" s="33">
        <v>44484</v>
      </c>
      <c r="L277">
        <f t="shared" si="23"/>
        <v>2013</v>
      </c>
      <c r="M277">
        <f t="shared" si="24"/>
        <v>2021</v>
      </c>
      <c r="N277" s="35" t="s">
        <v>149</v>
      </c>
    </row>
    <row r="278" spans="1:14" x14ac:dyDescent="0.3">
      <c r="A278" s="37" t="s">
        <v>626</v>
      </c>
      <c r="B278" s="37" t="s">
        <v>620</v>
      </c>
      <c r="C278" s="36" t="s">
        <v>619</v>
      </c>
      <c r="D278" s="35" t="s">
        <v>168</v>
      </c>
      <c r="E278" s="34" t="str">
        <f t="shared" si="20"/>
        <v>Mcfarland</v>
      </c>
      <c r="F278" s="33">
        <v>41275</v>
      </c>
      <c r="G278" s="33">
        <v>45291</v>
      </c>
      <c r="H278">
        <f t="shared" si="21"/>
        <v>2013</v>
      </c>
      <c r="I278">
        <f t="shared" si="22"/>
        <v>2023</v>
      </c>
      <c r="J278" s="33">
        <v>42369</v>
      </c>
      <c r="K278" s="33">
        <v>45291</v>
      </c>
      <c r="L278">
        <f t="shared" si="23"/>
        <v>2015</v>
      </c>
      <c r="M278">
        <f t="shared" si="24"/>
        <v>2023</v>
      </c>
      <c r="N278" s="35" t="s">
        <v>168</v>
      </c>
    </row>
    <row r="279" spans="1:14" x14ac:dyDescent="0.3">
      <c r="A279" s="37" t="str">
        <f>B279</f>
        <v>Mendocino County - Unincorporated</v>
      </c>
      <c r="B279" s="37" t="s">
        <v>497</v>
      </c>
      <c r="C279" s="36" t="s">
        <v>164</v>
      </c>
      <c r="D279" s="35" t="s">
        <v>163</v>
      </c>
      <c r="E279" s="34" t="str">
        <f t="shared" si="20"/>
        <v>Mendocino County - Unincorporated</v>
      </c>
      <c r="F279" s="33">
        <v>41640</v>
      </c>
      <c r="G279" s="33">
        <v>43646</v>
      </c>
      <c r="H279">
        <f t="shared" si="21"/>
        <v>2014</v>
      </c>
      <c r="I279">
        <f t="shared" si="22"/>
        <v>2019</v>
      </c>
      <c r="J279" s="33">
        <v>41820</v>
      </c>
      <c r="K279" s="33">
        <v>43646</v>
      </c>
      <c r="L279">
        <f t="shared" si="23"/>
        <v>2014</v>
      </c>
      <c r="M279">
        <f t="shared" si="24"/>
        <v>2019</v>
      </c>
      <c r="N279" s="35" t="s">
        <v>163</v>
      </c>
    </row>
    <row r="280" spans="1:14" x14ac:dyDescent="0.3">
      <c r="A280" s="37" t="s">
        <v>664</v>
      </c>
      <c r="B280" s="37" t="s">
        <v>657</v>
      </c>
      <c r="C280" s="36" t="s">
        <v>619</v>
      </c>
      <c r="D280" s="35" t="s">
        <v>168</v>
      </c>
      <c r="E280" s="34" t="str">
        <f t="shared" si="20"/>
        <v>Mendota</v>
      </c>
      <c r="F280" s="33">
        <v>41275</v>
      </c>
      <c r="G280" s="33">
        <v>45291</v>
      </c>
      <c r="H280">
        <f t="shared" si="21"/>
        <v>2013</v>
      </c>
      <c r="I280">
        <f t="shared" si="22"/>
        <v>2023</v>
      </c>
      <c r="J280" s="33">
        <v>42369</v>
      </c>
      <c r="K280" s="33">
        <v>45291</v>
      </c>
      <c r="L280">
        <f t="shared" si="23"/>
        <v>2015</v>
      </c>
      <c r="M280">
        <f t="shared" si="24"/>
        <v>2023</v>
      </c>
      <c r="N280" s="35" t="s">
        <v>168</v>
      </c>
    </row>
    <row r="281" spans="1:14" x14ac:dyDescent="0.3">
      <c r="A281" s="37" t="s">
        <v>391</v>
      </c>
      <c r="B281" s="37" t="s">
        <v>378</v>
      </c>
      <c r="C281" s="36" t="s">
        <v>150</v>
      </c>
      <c r="D281" s="35" t="s">
        <v>149</v>
      </c>
      <c r="E281" s="34" t="str">
        <f t="shared" si="20"/>
        <v>Menifee</v>
      </c>
      <c r="F281" s="33">
        <v>41640</v>
      </c>
      <c r="G281" s="33">
        <v>44500</v>
      </c>
      <c r="H281">
        <f t="shared" si="21"/>
        <v>2014</v>
      </c>
      <c r="I281">
        <f t="shared" si="22"/>
        <v>2021</v>
      </c>
      <c r="J281" s="33">
        <v>41562</v>
      </c>
      <c r="K281" s="33">
        <v>44484</v>
      </c>
      <c r="L281">
        <f t="shared" si="23"/>
        <v>2013</v>
      </c>
      <c r="M281">
        <f t="shared" si="24"/>
        <v>2021</v>
      </c>
      <c r="N281" s="35" t="s">
        <v>149</v>
      </c>
    </row>
    <row r="282" spans="1:14" x14ac:dyDescent="0.3">
      <c r="A282" s="37" t="s">
        <v>287</v>
      </c>
      <c r="B282" s="37" t="s">
        <v>276</v>
      </c>
      <c r="C282" s="36" t="s">
        <v>200</v>
      </c>
      <c r="D282" s="35" t="s">
        <v>199</v>
      </c>
      <c r="E282" s="34" t="str">
        <f t="shared" si="20"/>
        <v>Menlo Park</v>
      </c>
      <c r="F282" s="33">
        <v>41640</v>
      </c>
      <c r="G282" s="33">
        <v>44865</v>
      </c>
      <c r="H282">
        <f t="shared" si="21"/>
        <v>2014</v>
      </c>
      <c r="I282">
        <f t="shared" si="22"/>
        <v>2022</v>
      </c>
      <c r="J282" s="33">
        <v>42035</v>
      </c>
      <c r="K282" s="33">
        <v>44957</v>
      </c>
      <c r="L282">
        <f t="shared" si="23"/>
        <v>2015</v>
      </c>
      <c r="M282">
        <f t="shared" si="24"/>
        <v>2023</v>
      </c>
      <c r="N282" s="35" t="s">
        <v>199</v>
      </c>
    </row>
    <row r="283" spans="1:14" x14ac:dyDescent="0.3">
      <c r="A283" s="37" t="s">
        <v>487</v>
      </c>
      <c r="B283" s="37" t="s">
        <v>486</v>
      </c>
      <c r="C283" s="36" t="s">
        <v>240</v>
      </c>
      <c r="D283" s="35" t="s">
        <v>484</v>
      </c>
      <c r="E283" s="34" t="str">
        <f t="shared" si="20"/>
        <v>Merced</v>
      </c>
      <c r="F283" s="33">
        <v>41640</v>
      </c>
      <c r="G283" s="33">
        <v>45291</v>
      </c>
      <c r="H283">
        <f t="shared" si="21"/>
        <v>2014</v>
      </c>
      <c r="I283">
        <f t="shared" si="22"/>
        <v>2023</v>
      </c>
      <c r="J283" s="33">
        <v>42460</v>
      </c>
      <c r="K283" s="33">
        <v>45382</v>
      </c>
      <c r="L283">
        <f t="shared" si="23"/>
        <v>2016</v>
      </c>
      <c r="M283">
        <f t="shared" si="24"/>
        <v>2024</v>
      </c>
      <c r="N283" s="35" t="s">
        <v>484</v>
      </c>
    </row>
    <row r="284" spans="1:14" x14ac:dyDescent="0.3">
      <c r="A284" s="37" t="str">
        <f>B284</f>
        <v>Merced County - Unincorporated</v>
      </c>
      <c r="B284" s="37" t="s">
        <v>485</v>
      </c>
      <c r="C284" s="36" t="s">
        <v>240</v>
      </c>
      <c r="D284" s="35" t="s">
        <v>484</v>
      </c>
      <c r="E284" s="34" t="str">
        <f t="shared" si="20"/>
        <v>Merced County - Unincorporated</v>
      </c>
      <c r="F284" s="33">
        <v>41640</v>
      </c>
      <c r="G284" s="33">
        <v>45291</v>
      </c>
      <c r="H284">
        <f t="shared" si="21"/>
        <v>2014</v>
      </c>
      <c r="I284">
        <f t="shared" si="22"/>
        <v>2023</v>
      </c>
      <c r="J284" s="33">
        <v>42460</v>
      </c>
      <c r="K284" s="33">
        <v>45382</v>
      </c>
      <c r="L284">
        <f t="shared" si="23"/>
        <v>2016</v>
      </c>
      <c r="M284">
        <f t="shared" si="24"/>
        <v>2024</v>
      </c>
      <c r="N284" s="35" t="s">
        <v>484</v>
      </c>
    </row>
    <row r="285" spans="1:14" x14ac:dyDescent="0.3">
      <c r="A285" s="37" t="s">
        <v>506</v>
      </c>
      <c r="B285" s="37" t="s">
        <v>499</v>
      </c>
      <c r="C285" s="36" t="s">
        <v>200</v>
      </c>
      <c r="D285" s="35" t="s">
        <v>199</v>
      </c>
      <c r="E285" s="34" t="str">
        <f t="shared" si="20"/>
        <v>Mill Valley</v>
      </c>
      <c r="F285" s="33">
        <v>41640</v>
      </c>
      <c r="G285" s="33">
        <v>44865</v>
      </c>
      <c r="H285">
        <f t="shared" si="21"/>
        <v>2014</v>
      </c>
      <c r="I285">
        <f t="shared" si="22"/>
        <v>2022</v>
      </c>
      <c r="J285" s="33">
        <v>42035</v>
      </c>
      <c r="K285" s="33">
        <v>44957</v>
      </c>
      <c r="L285">
        <f t="shared" si="23"/>
        <v>2015</v>
      </c>
      <c r="M285">
        <f t="shared" si="24"/>
        <v>2023</v>
      </c>
      <c r="N285" s="35" t="s">
        <v>199</v>
      </c>
    </row>
    <row r="286" spans="1:14" x14ac:dyDescent="0.3">
      <c r="A286" s="37" t="s">
        <v>286</v>
      </c>
      <c r="B286" s="37" t="s">
        <v>276</v>
      </c>
      <c r="C286" s="36" t="s">
        <v>200</v>
      </c>
      <c r="D286" s="35" t="s">
        <v>199</v>
      </c>
      <c r="E286" s="34" t="str">
        <f t="shared" si="20"/>
        <v>Millbrae</v>
      </c>
      <c r="F286" s="33">
        <v>41640</v>
      </c>
      <c r="G286" s="33">
        <v>44865</v>
      </c>
      <c r="H286">
        <f t="shared" si="21"/>
        <v>2014</v>
      </c>
      <c r="I286">
        <f t="shared" si="22"/>
        <v>2022</v>
      </c>
      <c r="J286" s="33">
        <v>42035</v>
      </c>
      <c r="K286" s="33">
        <v>44957</v>
      </c>
      <c r="L286">
        <f t="shared" si="23"/>
        <v>2015</v>
      </c>
      <c r="M286">
        <f t="shared" si="24"/>
        <v>2023</v>
      </c>
      <c r="N286" s="35" t="s">
        <v>199</v>
      </c>
    </row>
    <row r="287" spans="1:14" x14ac:dyDescent="0.3">
      <c r="A287" s="37" t="s">
        <v>257</v>
      </c>
      <c r="B287" s="37" t="s">
        <v>247</v>
      </c>
      <c r="C287" s="36" t="s">
        <v>200</v>
      </c>
      <c r="D287" s="35" t="s">
        <v>199</v>
      </c>
      <c r="E287" s="34" t="str">
        <f t="shared" si="20"/>
        <v>Milpitas</v>
      </c>
      <c r="F287" s="33">
        <v>41640</v>
      </c>
      <c r="G287" s="33">
        <v>44865</v>
      </c>
      <c r="H287">
        <f t="shared" si="21"/>
        <v>2014</v>
      </c>
      <c r="I287">
        <f t="shared" si="22"/>
        <v>2022</v>
      </c>
      <c r="J287" s="33">
        <v>42035</v>
      </c>
      <c r="K287" s="33">
        <v>44957</v>
      </c>
      <c r="L287">
        <f t="shared" si="23"/>
        <v>2015</v>
      </c>
      <c r="M287">
        <f t="shared" si="24"/>
        <v>2023</v>
      </c>
      <c r="N287" s="35" t="s">
        <v>199</v>
      </c>
    </row>
    <row r="288" spans="1:14" x14ac:dyDescent="0.3">
      <c r="A288" s="37" t="s">
        <v>433</v>
      </c>
      <c r="B288" s="37" t="s">
        <v>419</v>
      </c>
      <c r="C288" s="36" t="s">
        <v>150</v>
      </c>
      <c r="D288" s="35" t="s">
        <v>149</v>
      </c>
      <c r="E288" s="34" t="str">
        <f t="shared" si="20"/>
        <v>Mission Viejo</v>
      </c>
      <c r="F288" s="33">
        <v>41640</v>
      </c>
      <c r="G288" s="33">
        <v>44500</v>
      </c>
      <c r="H288">
        <f t="shared" si="21"/>
        <v>2014</v>
      </c>
      <c r="I288">
        <f t="shared" si="22"/>
        <v>2021</v>
      </c>
      <c r="J288" s="33">
        <v>41562</v>
      </c>
      <c r="K288" s="33">
        <v>44484</v>
      </c>
      <c r="L288">
        <f t="shared" si="23"/>
        <v>2013</v>
      </c>
      <c r="M288">
        <f t="shared" si="24"/>
        <v>2021</v>
      </c>
      <c r="N288" s="35" t="s">
        <v>149</v>
      </c>
    </row>
    <row r="289" spans="1:14" x14ac:dyDescent="0.3">
      <c r="A289" s="37" t="s">
        <v>196</v>
      </c>
      <c r="B289" s="37" t="s">
        <v>188</v>
      </c>
      <c r="C289" s="36" t="s">
        <v>169</v>
      </c>
      <c r="D289" s="35" t="s">
        <v>168</v>
      </c>
      <c r="E289" s="34" t="str">
        <f t="shared" si="20"/>
        <v>Modesto</v>
      </c>
      <c r="F289" s="33">
        <v>41640</v>
      </c>
      <c r="G289" s="33">
        <v>45199</v>
      </c>
      <c r="H289">
        <f t="shared" si="21"/>
        <v>2014</v>
      </c>
      <c r="I289">
        <f t="shared" si="22"/>
        <v>2023</v>
      </c>
      <c r="J289" s="33">
        <v>42369</v>
      </c>
      <c r="K289" s="33">
        <v>45291</v>
      </c>
      <c r="L289">
        <f t="shared" si="23"/>
        <v>2015</v>
      </c>
      <c r="M289">
        <f t="shared" si="24"/>
        <v>2023</v>
      </c>
      <c r="N289" s="35" t="s">
        <v>168</v>
      </c>
    </row>
    <row r="290" spans="1:14" x14ac:dyDescent="0.3">
      <c r="A290" s="37" t="str">
        <f>B290</f>
        <v>Modoc County - Unincorporated</v>
      </c>
      <c r="B290" s="37" t="s">
        <v>481</v>
      </c>
      <c r="C290" s="36" t="s">
        <v>164</v>
      </c>
      <c r="D290" s="35" t="s">
        <v>163</v>
      </c>
      <c r="E290" s="34" t="str">
        <f t="shared" si="20"/>
        <v>Modoc County - Unincorporated</v>
      </c>
      <c r="F290" s="33">
        <v>41640</v>
      </c>
      <c r="G290" s="33">
        <v>43646</v>
      </c>
      <c r="H290">
        <f t="shared" si="21"/>
        <v>2014</v>
      </c>
      <c r="I290">
        <f t="shared" si="22"/>
        <v>2019</v>
      </c>
      <c r="J290" s="33">
        <v>41820</v>
      </c>
      <c r="K290" s="33">
        <v>43646</v>
      </c>
      <c r="L290">
        <f t="shared" si="23"/>
        <v>2014</v>
      </c>
      <c r="M290">
        <f t="shared" si="24"/>
        <v>2019</v>
      </c>
      <c r="N290" s="35" t="s">
        <v>163</v>
      </c>
    </row>
    <row r="291" spans="1:14" x14ac:dyDescent="0.3">
      <c r="A291" s="37" t="str">
        <f>B291</f>
        <v>Mono County - Unincorporated</v>
      </c>
      <c r="B291" s="37" t="s">
        <v>478</v>
      </c>
      <c r="C291" s="36" t="s">
        <v>164</v>
      </c>
      <c r="D291" s="35" t="s">
        <v>163</v>
      </c>
      <c r="E291" s="34" t="str">
        <f t="shared" si="20"/>
        <v>Mono County - Unincorporated</v>
      </c>
      <c r="F291" s="33">
        <v>41640</v>
      </c>
      <c r="G291" s="33">
        <v>43646</v>
      </c>
      <c r="H291">
        <f t="shared" si="21"/>
        <v>2014</v>
      </c>
      <c r="I291">
        <f t="shared" si="22"/>
        <v>2019</v>
      </c>
      <c r="J291" s="33">
        <v>41820</v>
      </c>
      <c r="K291" s="33">
        <v>43646</v>
      </c>
      <c r="L291">
        <f t="shared" si="23"/>
        <v>2014</v>
      </c>
      <c r="M291">
        <f t="shared" si="24"/>
        <v>2019</v>
      </c>
      <c r="N291" s="35" t="s">
        <v>163</v>
      </c>
    </row>
    <row r="292" spans="1:14" x14ac:dyDescent="0.3">
      <c r="A292" s="37" t="s">
        <v>551</v>
      </c>
      <c r="B292" s="37" t="s">
        <v>517</v>
      </c>
      <c r="C292" s="36" t="s">
        <v>150</v>
      </c>
      <c r="D292" s="35" t="s">
        <v>149</v>
      </c>
      <c r="E292" s="34" t="str">
        <f t="shared" si="20"/>
        <v>Monrovia</v>
      </c>
      <c r="F292" s="33">
        <v>41640</v>
      </c>
      <c r="G292" s="33">
        <v>44500</v>
      </c>
      <c r="H292">
        <f t="shared" si="21"/>
        <v>2014</v>
      </c>
      <c r="I292">
        <f t="shared" si="22"/>
        <v>2021</v>
      </c>
      <c r="J292" s="33">
        <v>41562</v>
      </c>
      <c r="K292" s="33">
        <v>44484</v>
      </c>
      <c r="L292">
        <f t="shared" si="23"/>
        <v>2013</v>
      </c>
      <c r="M292">
        <f t="shared" si="24"/>
        <v>2021</v>
      </c>
      <c r="N292" s="35" t="s">
        <v>149</v>
      </c>
    </row>
    <row r="293" spans="1:14" x14ac:dyDescent="0.3">
      <c r="A293" s="37" t="s">
        <v>227</v>
      </c>
      <c r="B293" s="37" t="s">
        <v>221</v>
      </c>
      <c r="C293" s="36" t="s">
        <v>164</v>
      </c>
      <c r="D293" s="35" t="s">
        <v>163</v>
      </c>
      <c r="E293" s="34" t="str">
        <f t="shared" si="20"/>
        <v>Montague</v>
      </c>
      <c r="F293" s="33">
        <v>41640</v>
      </c>
      <c r="G293" s="33">
        <v>43646</v>
      </c>
      <c r="H293">
        <f t="shared" si="21"/>
        <v>2014</v>
      </c>
      <c r="I293">
        <f t="shared" si="22"/>
        <v>2019</v>
      </c>
      <c r="J293" s="33">
        <v>41820</v>
      </c>
      <c r="K293" s="33">
        <v>43646</v>
      </c>
      <c r="L293">
        <f t="shared" si="23"/>
        <v>2014</v>
      </c>
      <c r="M293">
        <f t="shared" si="24"/>
        <v>2019</v>
      </c>
      <c r="N293" s="35" t="s">
        <v>163</v>
      </c>
    </row>
    <row r="294" spans="1:14" x14ac:dyDescent="0.3">
      <c r="A294" s="37" t="s">
        <v>352</v>
      </c>
      <c r="B294" s="37" t="s">
        <v>339</v>
      </c>
      <c r="C294" s="36" t="s">
        <v>150</v>
      </c>
      <c r="D294" s="35" t="s">
        <v>149</v>
      </c>
      <c r="E294" s="34" t="str">
        <f t="shared" si="20"/>
        <v>Montclair</v>
      </c>
      <c r="F294" s="33">
        <v>41640</v>
      </c>
      <c r="G294" s="33">
        <v>44500</v>
      </c>
      <c r="H294">
        <f t="shared" si="21"/>
        <v>2014</v>
      </c>
      <c r="I294">
        <f t="shared" si="22"/>
        <v>2021</v>
      </c>
      <c r="J294" s="33">
        <v>41562</v>
      </c>
      <c r="K294" s="33">
        <v>44484</v>
      </c>
      <c r="L294">
        <f t="shared" si="23"/>
        <v>2013</v>
      </c>
      <c r="M294">
        <f t="shared" si="24"/>
        <v>2021</v>
      </c>
      <c r="N294" s="35" t="s">
        <v>149</v>
      </c>
    </row>
    <row r="295" spans="1:14" x14ac:dyDescent="0.3">
      <c r="A295" s="37" t="s">
        <v>256</v>
      </c>
      <c r="B295" s="37" t="s">
        <v>247</v>
      </c>
      <c r="C295" s="36" t="s">
        <v>200</v>
      </c>
      <c r="D295" s="35" t="s">
        <v>199</v>
      </c>
      <c r="E295" s="34" t="str">
        <f t="shared" si="20"/>
        <v>Monte Sereno</v>
      </c>
      <c r="F295" s="33">
        <v>41640</v>
      </c>
      <c r="G295" s="33">
        <v>44865</v>
      </c>
      <c r="H295">
        <f t="shared" si="21"/>
        <v>2014</v>
      </c>
      <c r="I295">
        <f t="shared" si="22"/>
        <v>2022</v>
      </c>
      <c r="J295" s="33">
        <v>42035</v>
      </c>
      <c r="K295" s="33">
        <v>44957</v>
      </c>
      <c r="L295">
        <f t="shared" si="23"/>
        <v>2015</v>
      </c>
      <c r="M295">
        <f t="shared" si="24"/>
        <v>2023</v>
      </c>
      <c r="N295" s="35" t="s">
        <v>199</v>
      </c>
    </row>
    <row r="296" spans="1:14" x14ac:dyDescent="0.3">
      <c r="A296" s="37" t="s">
        <v>550</v>
      </c>
      <c r="B296" s="37" t="s">
        <v>517</v>
      </c>
      <c r="C296" s="36" t="s">
        <v>150</v>
      </c>
      <c r="D296" s="35" t="s">
        <v>149</v>
      </c>
      <c r="E296" s="34" t="str">
        <f t="shared" si="20"/>
        <v>Montebello</v>
      </c>
      <c r="F296" s="33">
        <v>41640</v>
      </c>
      <c r="G296" s="33">
        <v>44500</v>
      </c>
      <c r="H296">
        <f t="shared" si="21"/>
        <v>2014</v>
      </c>
      <c r="I296">
        <f t="shared" si="22"/>
        <v>2021</v>
      </c>
      <c r="J296" s="33">
        <v>41562</v>
      </c>
      <c r="K296" s="33">
        <v>44484</v>
      </c>
      <c r="L296">
        <f t="shared" si="23"/>
        <v>2013</v>
      </c>
      <c r="M296">
        <f t="shared" si="24"/>
        <v>2021</v>
      </c>
      <c r="N296" s="35" t="s">
        <v>149</v>
      </c>
    </row>
    <row r="297" spans="1:14" x14ac:dyDescent="0.3">
      <c r="A297" s="37" t="s">
        <v>472</v>
      </c>
      <c r="B297" s="37" t="s">
        <v>465</v>
      </c>
      <c r="C297" s="36" t="s">
        <v>240</v>
      </c>
      <c r="D297" s="35" t="s">
        <v>168</v>
      </c>
      <c r="E297" s="34" t="str">
        <f t="shared" si="20"/>
        <v>Monterey</v>
      </c>
      <c r="F297" s="33">
        <v>41640</v>
      </c>
      <c r="G297" s="33">
        <v>45291</v>
      </c>
      <c r="H297">
        <f t="shared" si="21"/>
        <v>2014</v>
      </c>
      <c r="I297">
        <f t="shared" si="22"/>
        <v>2023</v>
      </c>
      <c r="J297" s="33">
        <v>42369</v>
      </c>
      <c r="K297" s="33">
        <v>45291</v>
      </c>
      <c r="L297">
        <f t="shared" si="23"/>
        <v>2015</v>
      </c>
      <c r="M297">
        <f t="shared" si="24"/>
        <v>2023</v>
      </c>
      <c r="N297" s="35" t="s">
        <v>168</v>
      </c>
    </row>
    <row r="298" spans="1:14" x14ac:dyDescent="0.3">
      <c r="A298" s="37" t="str">
        <f>B298</f>
        <v>Monterey County - Unincorporated</v>
      </c>
      <c r="B298" s="37" t="s">
        <v>471</v>
      </c>
      <c r="C298" s="36" t="s">
        <v>240</v>
      </c>
      <c r="D298" s="35" t="s">
        <v>168</v>
      </c>
      <c r="E298" s="34" t="str">
        <f t="shared" si="20"/>
        <v>Monterey County - Unincorporated</v>
      </c>
      <c r="F298" s="33">
        <v>41640</v>
      </c>
      <c r="G298" s="33">
        <v>45291</v>
      </c>
      <c r="H298">
        <f t="shared" si="21"/>
        <v>2014</v>
      </c>
      <c r="I298">
        <f t="shared" si="22"/>
        <v>2023</v>
      </c>
      <c r="J298" s="33">
        <v>42369</v>
      </c>
      <c r="K298" s="33">
        <v>45291</v>
      </c>
      <c r="L298">
        <f t="shared" si="23"/>
        <v>2015</v>
      </c>
      <c r="M298">
        <f t="shared" si="24"/>
        <v>2023</v>
      </c>
      <c r="N298" s="35" t="s">
        <v>168</v>
      </c>
    </row>
    <row r="299" spans="1:14" x14ac:dyDescent="0.3">
      <c r="A299" s="37" t="s">
        <v>549</v>
      </c>
      <c r="B299" s="37" t="s">
        <v>517</v>
      </c>
      <c r="C299" s="36" t="s">
        <v>150</v>
      </c>
      <c r="D299" s="35" t="s">
        <v>149</v>
      </c>
      <c r="E299" s="34" t="str">
        <f t="shared" si="20"/>
        <v>Monterey Park</v>
      </c>
      <c r="F299" s="33">
        <v>41640</v>
      </c>
      <c r="G299" s="33">
        <v>44500</v>
      </c>
      <c r="H299">
        <f t="shared" si="21"/>
        <v>2014</v>
      </c>
      <c r="I299">
        <f t="shared" si="22"/>
        <v>2021</v>
      </c>
      <c r="J299" s="33">
        <v>41562</v>
      </c>
      <c r="K299" s="33">
        <v>44484</v>
      </c>
      <c r="L299">
        <f t="shared" si="23"/>
        <v>2013</v>
      </c>
      <c r="M299">
        <f t="shared" si="24"/>
        <v>2021</v>
      </c>
      <c r="N299" s="35" t="s">
        <v>149</v>
      </c>
    </row>
    <row r="300" spans="1:14" x14ac:dyDescent="0.3">
      <c r="A300" s="37" t="s">
        <v>160</v>
      </c>
      <c r="B300" s="37" t="s">
        <v>152</v>
      </c>
      <c r="C300" s="36" t="s">
        <v>150</v>
      </c>
      <c r="D300" s="35" t="s">
        <v>149</v>
      </c>
      <c r="E300" s="34" t="str">
        <f t="shared" si="20"/>
        <v>Moorpark</v>
      </c>
      <c r="F300" s="33">
        <v>41640</v>
      </c>
      <c r="G300" s="33">
        <v>44500</v>
      </c>
      <c r="H300">
        <f t="shared" si="21"/>
        <v>2014</v>
      </c>
      <c r="I300">
        <f t="shared" si="22"/>
        <v>2021</v>
      </c>
      <c r="J300" s="33">
        <v>41562</v>
      </c>
      <c r="K300" s="33">
        <v>44484</v>
      </c>
      <c r="L300">
        <f t="shared" si="23"/>
        <v>2013</v>
      </c>
      <c r="M300">
        <f t="shared" si="24"/>
        <v>2021</v>
      </c>
      <c r="N300" s="35" t="s">
        <v>149</v>
      </c>
    </row>
    <row r="301" spans="1:14" x14ac:dyDescent="0.3">
      <c r="A301" s="37" t="s">
        <v>691</v>
      </c>
      <c r="B301" s="37" t="s">
        <v>681</v>
      </c>
      <c r="C301" s="36" t="s">
        <v>200</v>
      </c>
      <c r="D301" s="35" t="s">
        <v>199</v>
      </c>
      <c r="E301" s="34" t="str">
        <f t="shared" si="20"/>
        <v>Moraga</v>
      </c>
      <c r="F301" s="33">
        <v>41640</v>
      </c>
      <c r="G301" s="33">
        <v>44865</v>
      </c>
      <c r="H301">
        <f t="shared" si="21"/>
        <v>2014</v>
      </c>
      <c r="I301">
        <f t="shared" si="22"/>
        <v>2022</v>
      </c>
      <c r="J301" s="33">
        <v>42035</v>
      </c>
      <c r="K301" s="33">
        <v>44957</v>
      </c>
      <c r="L301">
        <f t="shared" si="23"/>
        <v>2015</v>
      </c>
      <c r="M301">
        <f t="shared" si="24"/>
        <v>2023</v>
      </c>
      <c r="N301" s="35" t="s">
        <v>199</v>
      </c>
    </row>
    <row r="302" spans="1:14" x14ac:dyDescent="0.3">
      <c r="A302" s="37" t="s">
        <v>390</v>
      </c>
      <c r="B302" s="37" t="s">
        <v>378</v>
      </c>
      <c r="C302" s="36" t="s">
        <v>150</v>
      </c>
      <c r="D302" s="35" t="s">
        <v>149</v>
      </c>
      <c r="E302" s="34" t="str">
        <f t="shared" si="20"/>
        <v>Moreno Valley</v>
      </c>
      <c r="F302" s="33">
        <v>41640</v>
      </c>
      <c r="G302" s="33">
        <v>44500</v>
      </c>
      <c r="H302">
        <f t="shared" si="21"/>
        <v>2014</v>
      </c>
      <c r="I302">
        <f t="shared" si="22"/>
        <v>2021</v>
      </c>
      <c r="J302" s="33">
        <v>41562</v>
      </c>
      <c r="K302" s="33">
        <v>44484</v>
      </c>
      <c r="L302">
        <f t="shared" si="23"/>
        <v>2013</v>
      </c>
      <c r="M302">
        <f t="shared" si="24"/>
        <v>2021</v>
      </c>
      <c r="N302" s="35" t="s">
        <v>149</v>
      </c>
    </row>
    <row r="303" spans="1:14" x14ac:dyDescent="0.3">
      <c r="A303" s="37" t="s">
        <v>255</v>
      </c>
      <c r="B303" s="37" t="s">
        <v>247</v>
      </c>
      <c r="C303" s="36" t="s">
        <v>200</v>
      </c>
      <c r="D303" s="35" t="s">
        <v>199</v>
      </c>
      <c r="E303" s="34" t="str">
        <f t="shared" si="20"/>
        <v>Morgan Hill</v>
      </c>
      <c r="F303" s="33">
        <v>41640</v>
      </c>
      <c r="G303" s="33">
        <v>44865</v>
      </c>
      <c r="H303">
        <f t="shared" si="21"/>
        <v>2014</v>
      </c>
      <c r="I303">
        <f t="shared" si="22"/>
        <v>2022</v>
      </c>
      <c r="J303" s="33">
        <v>42035</v>
      </c>
      <c r="K303" s="33">
        <v>44957</v>
      </c>
      <c r="L303">
        <f t="shared" si="23"/>
        <v>2015</v>
      </c>
      <c r="M303">
        <f t="shared" si="24"/>
        <v>2023</v>
      </c>
      <c r="N303" s="35" t="s">
        <v>199</v>
      </c>
    </row>
    <row r="304" spans="1:14" x14ac:dyDescent="0.3">
      <c r="A304" s="37" t="s">
        <v>303</v>
      </c>
      <c r="B304" s="37" t="s">
        <v>299</v>
      </c>
      <c r="C304" s="36" t="s">
        <v>164</v>
      </c>
      <c r="D304" s="35" t="s">
        <v>163</v>
      </c>
      <c r="E304" s="34" t="str">
        <f t="shared" si="20"/>
        <v>Morro Bay</v>
      </c>
      <c r="F304" s="33">
        <v>41640</v>
      </c>
      <c r="G304" s="33">
        <v>43646</v>
      </c>
      <c r="H304">
        <f t="shared" si="21"/>
        <v>2014</v>
      </c>
      <c r="I304">
        <f t="shared" si="22"/>
        <v>2019</v>
      </c>
      <c r="J304" s="33">
        <v>41820</v>
      </c>
      <c r="K304" s="33">
        <v>43646</v>
      </c>
      <c r="L304">
        <f t="shared" si="23"/>
        <v>2014</v>
      </c>
      <c r="M304">
        <f t="shared" si="24"/>
        <v>2019</v>
      </c>
      <c r="N304" s="35" t="s">
        <v>163</v>
      </c>
    </row>
    <row r="305" spans="1:14" x14ac:dyDescent="0.3">
      <c r="A305" s="37" t="s">
        <v>226</v>
      </c>
      <c r="B305" s="37" t="s">
        <v>221</v>
      </c>
      <c r="C305" s="36" t="s">
        <v>164</v>
      </c>
      <c r="D305" s="35" t="s">
        <v>163</v>
      </c>
      <c r="E305" s="34" t="str">
        <f t="shared" si="20"/>
        <v>Mount Shasta</v>
      </c>
      <c r="F305" s="33">
        <v>41640</v>
      </c>
      <c r="G305" s="33">
        <v>43646</v>
      </c>
      <c r="H305">
        <f t="shared" si="21"/>
        <v>2014</v>
      </c>
      <c r="I305">
        <f t="shared" si="22"/>
        <v>2019</v>
      </c>
      <c r="J305" s="33">
        <v>41820</v>
      </c>
      <c r="K305" s="33">
        <v>43646</v>
      </c>
      <c r="L305">
        <f t="shared" si="23"/>
        <v>2014</v>
      </c>
      <c r="M305">
        <f t="shared" si="24"/>
        <v>2019</v>
      </c>
      <c r="N305" s="35" t="s">
        <v>163</v>
      </c>
    </row>
    <row r="306" spans="1:14" x14ac:dyDescent="0.3">
      <c r="A306" s="37" t="s">
        <v>254</v>
      </c>
      <c r="B306" s="37" t="s">
        <v>247</v>
      </c>
      <c r="C306" s="36" t="s">
        <v>200</v>
      </c>
      <c r="D306" s="35" t="s">
        <v>199</v>
      </c>
      <c r="E306" s="34" t="str">
        <f t="shared" si="20"/>
        <v>Mountain View</v>
      </c>
      <c r="F306" s="33">
        <v>41640</v>
      </c>
      <c r="G306" s="33">
        <v>44865</v>
      </c>
      <c r="H306">
        <f t="shared" si="21"/>
        <v>2014</v>
      </c>
      <c r="I306">
        <f t="shared" si="22"/>
        <v>2022</v>
      </c>
      <c r="J306" s="33">
        <v>42035</v>
      </c>
      <c r="K306" s="33">
        <v>44957</v>
      </c>
      <c r="L306">
        <f t="shared" si="23"/>
        <v>2015</v>
      </c>
      <c r="M306">
        <f t="shared" si="24"/>
        <v>2023</v>
      </c>
      <c r="N306" s="35" t="s">
        <v>199</v>
      </c>
    </row>
    <row r="307" spans="1:14" x14ac:dyDescent="0.3">
      <c r="A307" s="37" t="s">
        <v>389</v>
      </c>
      <c r="B307" s="37" t="s">
        <v>378</v>
      </c>
      <c r="C307" s="36" t="s">
        <v>150</v>
      </c>
      <c r="D307" s="35" t="s">
        <v>149</v>
      </c>
      <c r="E307" s="34" t="str">
        <f t="shared" si="20"/>
        <v>Murrieta</v>
      </c>
      <c r="F307" s="33">
        <v>41640</v>
      </c>
      <c r="G307" s="33">
        <v>44500</v>
      </c>
      <c r="H307">
        <f t="shared" si="21"/>
        <v>2014</v>
      </c>
      <c r="I307">
        <f t="shared" si="22"/>
        <v>2021</v>
      </c>
      <c r="J307" s="33">
        <v>41562</v>
      </c>
      <c r="K307" s="33">
        <v>44484</v>
      </c>
      <c r="L307">
        <f t="shared" si="23"/>
        <v>2013</v>
      </c>
      <c r="M307">
        <f t="shared" si="24"/>
        <v>2021</v>
      </c>
      <c r="N307" s="35" t="s">
        <v>149</v>
      </c>
    </row>
    <row r="308" spans="1:14" x14ac:dyDescent="0.3">
      <c r="A308" s="37" t="s">
        <v>462</v>
      </c>
      <c r="B308" s="37" t="s">
        <v>459</v>
      </c>
      <c r="C308" s="36" t="s">
        <v>200</v>
      </c>
      <c r="D308" s="35" t="s">
        <v>199</v>
      </c>
      <c r="E308" s="34" t="str">
        <f t="shared" si="20"/>
        <v>Napa</v>
      </c>
      <c r="F308" s="33">
        <v>41640</v>
      </c>
      <c r="G308" s="33">
        <v>44865</v>
      </c>
      <c r="H308">
        <f t="shared" si="21"/>
        <v>2014</v>
      </c>
      <c r="I308">
        <f t="shared" si="22"/>
        <v>2022</v>
      </c>
      <c r="J308" s="33">
        <v>42035</v>
      </c>
      <c r="K308" s="33">
        <v>44957</v>
      </c>
      <c r="L308">
        <f t="shared" si="23"/>
        <v>2015</v>
      </c>
      <c r="M308">
        <f t="shared" si="24"/>
        <v>2023</v>
      </c>
      <c r="N308" s="35" t="s">
        <v>199</v>
      </c>
    </row>
    <row r="309" spans="1:14" x14ac:dyDescent="0.3">
      <c r="A309" s="37" t="str">
        <f>B309</f>
        <v>Napa County - Unincorporated</v>
      </c>
      <c r="B309" s="37" t="s">
        <v>461</v>
      </c>
      <c r="C309" s="36" t="s">
        <v>200</v>
      </c>
      <c r="D309" s="35" t="s">
        <v>199</v>
      </c>
      <c r="E309" s="34" t="str">
        <f t="shared" si="20"/>
        <v>Napa County - Unincorporated</v>
      </c>
      <c r="F309" s="33">
        <v>41640</v>
      </c>
      <c r="G309" s="33">
        <v>44865</v>
      </c>
      <c r="H309">
        <f t="shared" si="21"/>
        <v>2014</v>
      </c>
      <c r="I309">
        <f t="shared" si="22"/>
        <v>2022</v>
      </c>
      <c r="J309" s="33">
        <v>42035</v>
      </c>
      <c r="K309" s="33">
        <v>44957</v>
      </c>
      <c r="L309">
        <f t="shared" si="23"/>
        <v>2015</v>
      </c>
      <c r="M309">
        <f t="shared" si="24"/>
        <v>2023</v>
      </c>
      <c r="N309" s="35" t="s">
        <v>199</v>
      </c>
    </row>
    <row r="310" spans="1:14" x14ac:dyDescent="0.3">
      <c r="A310" s="37" t="s">
        <v>328</v>
      </c>
      <c r="B310" s="37" t="s">
        <v>319</v>
      </c>
      <c r="C310" s="36" t="s">
        <v>318</v>
      </c>
      <c r="D310" s="35" t="s">
        <v>317</v>
      </c>
      <c r="E310" s="34" t="str">
        <f t="shared" si="20"/>
        <v>National City</v>
      </c>
      <c r="F310" s="33">
        <v>40179</v>
      </c>
      <c r="G310" s="33">
        <v>44196</v>
      </c>
      <c r="H310">
        <f t="shared" si="21"/>
        <v>2010</v>
      </c>
      <c r="I310">
        <f t="shared" si="22"/>
        <v>2020</v>
      </c>
      <c r="J310" s="33">
        <v>41394</v>
      </c>
      <c r="K310" s="33">
        <v>44316</v>
      </c>
      <c r="L310">
        <f t="shared" si="23"/>
        <v>2013</v>
      </c>
      <c r="M310">
        <f t="shared" si="24"/>
        <v>2021</v>
      </c>
      <c r="N310" s="35" t="s">
        <v>317</v>
      </c>
    </row>
    <row r="311" spans="1:14" x14ac:dyDescent="0.3">
      <c r="A311" s="37" t="s">
        <v>351</v>
      </c>
      <c r="B311" s="37" t="s">
        <v>339</v>
      </c>
      <c r="C311" s="36" t="s">
        <v>150</v>
      </c>
      <c r="D311" s="35" t="s">
        <v>149</v>
      </c>
      <c r="E311" s="34" t="str">
        <f t="shared" si="20"/>
        <v>Needles</v>
      </c>
      <c r="F311" s="33">
        <v>41640</v>
      </c>
      <c r="G311" s="33">
        <v>44500</v>
      </c>
      <c r="H311">
        <f t="shared" si="21"/>
        <v>2014</v>
      </c>
      <c r="I311">
        <f t="shared" si="22"/>
        <v>2021</v>
      </c>
      <c r="J311" s="33">
        <v>41562</v>
      </c>
      <c r="K311" s="33">
        <v>44484</v>
      </c>
      <c r="L311">
        <f t="shared" si="23"/>
        <v>2013</v>
      </c>
      <c r="M311">
        <f t="shared" si="24"/>
        <v>2021</v>
      </c>
      <c r="N311" s="35" t="s">
        <v>149</v>
      </c>
    </row>
    <row r="312" spans="1:14" x14ac:dyDescent="0.3">
      <c r="A312" s="37" t="s">
        <v>457</v>
      </c>
      <c r="B312" s="37" t="s">
        <v>454</v>
      </c>
      <c r="C312" s="36" t="s">
        <v>164</v>
      </c>
      <c r="D312" s="35" t="s">
        <v>163</v>
      </c>
      <c r="E312" s="34" t="str">
        <f t="shared" si="20"/>
        <v>Nevada City</v>
      </c>
      <c r="F312" s="33">
        <v>41640</v>
      </c>
      <c r="G312" s="33">
        <v>43646</v>
      </c>
      <c r="H312">
        <f t="shared" si="21"/>
        <v>2014</v>
      </c>
      <c r="I312">
        <f t="shared" si="22"/>
        <v>2019</v>
      </c>
      <c r="J312" s="33">
        <v>41820</v>
      </c>
      <c r="K312" s="33">
        <v>43646</v>
      </c>
      <c r="L312">
        <f t="shared" si="23"/>
        <v>2014</v>
      </c>
      <c r="M312">
        <f t="shared" si="24"/>
        <v>2019</v>
      </c>
      <c r="N312" s="35" t="s">
        <v>163</v>
      </c>
    </row>
    <row r="313" spans="1:14" x14ac:dyDescent="0.3">
      <c r="A313" s="37" t="str">
        <f>B313</f>
        <v>Nevada County - Unincorporated</v>
      </c>
      <c r="B313" s="37" t="s">
        <v>456</v>
      </c>
      <c r="C313" s="36" t="s">
        <v>164</v>
      </c>
      <c r="D313" s="35" t="s">
        <v>163</v>
      </c>
      <c r="E313" s="34" t="str">
        <f t="shared" si="20"/>
        <v>Nevada County - Unincorporated</v>
      </c>
      <c r="F313" s="33">
        <v>41640</v>
      </c>
      <c r="G313" s="33">
        <v>43646</v>
      </c>
      <c r="H313">
        <f t="shared" si="21"/>
        <v>2014</v>
      </c>
      <c r="I313">
        <f t="shared" si="22"/>
        <v>2019</v>
      </c>
      <c r="J313" s="33">
        <v>41820</v>
      </c>
      <c r="K313" s="33">
        <v>43646</v>
      </c>
      <c r="L313">
        <f t="shared" si="23"/>
        <v>2014</v>
      </c>
      <c r="M313">
        <f t="shared" si="24"/>
        <v>2019</v>
      </c>
      <c r="N313" s="35" t="s">
        <v>163</v>
      </c>
    </row>
    <row r="314" spans="1:14" x14ac:dyDescent="0.3">
      <c r="A314" s="37" t="s">
        <v>731</v>
      </c>
      <c r="B314" s="37" t="s">
        <v>725</v>
      </c>
      <c r="C314" s="36" t="s">
        <v>200</v>
      </c>
      <c r="D314" s="35" t="s">
        <v>199</v>
      </c>
      <c r="E314" s="34" t="str">
        <f t="shared" si="20"/>
        <v>Newark</v>
      </c>
      <c r="F314" s="33">
        <v>41640</v>
      </c>
      <c r="G314" s="33">
        <v>44865</v>
      </c>
      <c r="H314">
        <f t="shared" si="21"/>
        <v>2014</v>
      </c>
      <c r="I314">
        <f t="shared" si="22"/>
        <v>2022</v>
      </c>
      <c r="J314" s="33">
        <v>42035</v>
      </c>
      <c r="K314" s="33">
        <v>44957</v>
      </c>
      <c r="L314">
        <f t="shared" si="23"/>
        <v>2015</v>
      </c>
      <c r="M314">
        <f t="shared" si="24"/>
        <v>2023</v>
      </c>
      <c r="N314" s="35" t="s">
        <v>199</v>
      </c>
    </row>
    <row r="315" spans="1:14" x14ac:dyDescent="0.3">
      <c r="A315" s="37" t="s">
        <v>195</v>
      </c>
      <c r="B315" s="37" t="s">
        <v>188</v>
      </c>
      <c r="C315" s="36" t="s">
        <v>169</v>
      </c>
      <c r="D315" s="35" t="s">
        <v>168</v>
      </c>
      <c r="E315" s="34" t="str">
        <f t="shared" si="20"/>
        <v>Newman</v>
      </c>
      <c r="F315" s="33">
        <v>41640</v>
      </c>
      <c r="G315" s="33">
        <v>45199</v>
      </c>
      <c r="H315">
        <f t="shared" si="21"/>
        <v>2014</v>
      </c>
      <c r="I315">
        <f t="shared" si="22"/>
        <v>2023</v>
      </c>
      <c r="J315" s="33">
        <v>42369</v>
      </c>
      <c r="K315" s="33">
        <v>45291</v>
      </c>
      <c r="L315">
        <f t="shared" si="23"/>
        <v>2015</v>
      </c>
      <c r="M315">
        <f t="shared" si="24"/>
        <v>2023</v>
      </c>
      <c r="N315" s="35" t="s">
        <v>168</v>
      </c>
    </row>
    <row r="316" spans="1:14" x14ac:dyDescent="0.3">
      <c r="A316" s="37" t="s">
        <v>432</v>
      </c>
      <c r="B316" s="37" t="s">
        <v>419</v>
      </c>
      <c r="C316" s="36" t="s">
        <v>150</v>
      </c>
      <c r="D316" s="35" t="s">
        <v>149</v>
      </c>
      <c r="E316" s="34" t="str">
        <f t="shared" si="20"/>
        <v>Newport Beach</v>
      </c>
      <c r="F316" s="33">
        <v>41640</v>
      </c>
      <c r="G316" s="33">
        <v>44500</v>
      </c>
      <c r="H316">
        <f t="shared" si="21"/>
        <v>2014</v>
      </c>
      <c r="I316">
        <f t="shared" si="22"/>
        <v>2021</v>
      </c>
      <c r="J316" s="33">
        <v>41562</v>
      </c>
      <c r="K316" s="33">
        <v>44484</v>
      </c>
      <c r="L316">
        <f t="shared" si="23"/>
        <v>2013</v>
      </c>
      <c r="M316">
        <f t="shared" si="24"/>
        <v>2021</v>
      </c>
      <c r="N316" s="35" t="s">
        <v>149</v>
      </c>
    </row>
    <row r="317" spans="1:14" x14ac:dyDescent="0.3">
      <c r="A317" s="37" t="s">
        <v>388</v>
      </c>
      <c r="B317" s="37" t="s">
        <v>378</v>
      </c>
      <c r="C317" s="36" t="s">
        <v>150</v>
      </c>
      <c r="D317" s="35" t="s">
        <v>149</v>
      </c>
      <c r="E317" s="34" t="str">
        <f t="shared" si="20"/>
        <v>Norco</v>
      </c>
      <c r="F317" s="33">
        <v>41640</v>
      </c>
      <c r="G317" s="33">
        <v>44500</v>
      </c>
      <c r="H317">
        <f t="shared" si="21"/>
        <v>2014</v>
      </c>
      <c r="I317">
        <f t="shared" si="22"/>
        <v>2021</v>
      </c>
      <c r="J317" s="33">
        <v>41562</v>
      </c>
      <c r="K317" s="33">
        <v>44484</v>
      </c>
      <c r="L317">
        <f t="shared" si="23"/>
        <v>2013</v>
      </c>
      <c r="M317">
        <f t="shared" si="24"/>
        <v>2021</v>
      </c>
      <c r="N317" s="35" t="s">
        <v>149</v>
      </c>
    </row>
    <row r="318" spans="1:14" x14ac:dyDescent="0.3">
      <c r="A318" s="37" t="s">
        <v>548</v>
      </c>
      <c r="B318" s="37" t="s">
        <v>517</v>
      </c>
      <c r="C318" s="36" t="s">
        <v>150</v>
      </c>
      <c r="D318" s="35" t="s">
        <v>149</v>
      </c>
      <c r="E318" s="34" t="str">
        <f t="shared" si="20"/>
        <v>Norwalk</v>
      </c>
      <c r="F318" s="33">
        <v>41640</v>
      </c>
      <c r="G318" s="33">
        <v>44500</v>
      </c>
      <c r="H318">
        <f t="shared" si="21"/>
        <v>2014</v>
      </c>
      <c r="I318">
        <f t="shared" si="22"/>
        <v>2021</v>
      </c>
      <c r="J318" s="33">
        <v>41562</v>
      </c>
      <c r="K318" s="33">
        <v>44484</v>
      </c>
      <c r="L318">
        <f t="shared" si="23"/>
        <v>2013</v>
      </c>
      <c r="M318">
        <f t="shared" si="24"/>
        <v>2021</v>
      </c>
      <c r="N318" s="35" t="s">
        <v>149</v>
      </c>
    </row>
    <row r="319" spans="1:14" x14ac:dyDescent="0.3">
      <c r="A319" s="37" t="s">
        <v>505</v>
      </c>
      <c r="B319" s="37" t="s">
        <v>499</v>
      </c>
      <c r="C319" s="36" t="s">
        <v>200</v>
      </c>
      <c r="D319" s="35" t="s">
        <v>199</v>
      </c>
      <c r="E319" s="34" t="str">
        <f t="shared" si="20"/>
        <v>Novato</v>
      </c>
      <c r="F319" s="33">
        <v>41640</v>
      </c>
      <c r="G319" s="33">
        <v>44865</v>
      </c>
      <c r="H319">
        <f t="shared" si="21"/>
        <v>2014</v>
      </c>
      <c r="I319">
        <f t="shared" si="22"/>
        <v>2022</v>
      </c>
      <c r="J319" s="33">
        <v>42035</v>
      </c>
      <c r="K319" s="33">
        <v>44957</v>
      </c>
      <c r="L319">
        <f t="shared" si="23"/>
        <v>2015</v>
      </c>
      <c r="M319">
        <f t="shared" si="24"/>
        <v>2023</v>
      </c>
      <c r="N319" s="35" t="s">
        <v>199</v>
      </c>
    </row>
    <row r="320" spans="1:14" x14ac:dyDescent="0.3">
      <c r="A320" s="37" t="s">
        <v>194</v>
      </c>
      <c r="B320" s="37" t="s">
        <v>188</v>
      </c>
      <c r="C320" s="36" t="s">
        <v>169</v>
      </c>
      <c r="D320" s="35" t="s">
        <v>168</v>
      </c>
      <c r="E320" s="34" t="str">
        <f t="shared" si="20"/>
        <v>Oakdale</v>
      </c>
      <c r="F320" s="33">
        <v>41640</v>
      </c>
      <c r="G320" s="33">
        <v>45199</v>
      </c>
      <c r="H320">
        <f t="shared" si="21"/>
        <v>2014</v>
      </c>
      <c r="I320">
        <f t="shared" si="22"/>
        <v>2023</v>
      </c>
      <c r="J320" s="33">
        <v>42369</v>
      </c>
      <c r="K320" s="33">
        <v>45291</v>
      </c>
      <c r="L320">
        <f t="shared" si="23"/>
        <v>2015</v>
      </c>
      <c r="M320">
        <f t="shared" si="24"/>
        <v>2023</v>
      </c>
      <c r="N320" s="35" t="s">
        <v>168</v>
      </c>
    </row>
    <row r="321" spans="1:14" x14ac:dyDescent="0.3">
      <c r="A321" s="37" t="s">
        <v>730</v>
      </c>
      <c r="B321" s="37" t="s">
        <v>725</v>
      </c>
      <c r="C321" s="36" t="s">
        <v>200</v>
      </c>
      <c r="D321" s="35" t="s">
        <v>199</v>
      </c>
      <c r="E321" s="34" t="str">
        <f t="shared" si="20"/>
        <v>Oakland</v>
      </c>
      <c r="F321" s="33">
        <v>41640</v>
      </c>
      <c r="G321" s="33">
        <v>44865</v>
      </c>
      <c r="H321">
        <f t="shared" si="21"/>
        <v>2014</v>
      </c>
      <c r="I321">
        <f t="shared" si="22"/>
        <v>2022</v>
      </c>
      <c r="J321" s="33">
        <v>42035</v>
      </c>
      <c r="K321" s="33">
        <v>44957</v>
      </c>
      <c r="L321">
        <f t="shared" si="23"/>
        <v>2015</v>
      </c>
      <c r="M321">
        <f t="shared" si="24"/>
        <v>2023</v>
      </c>
      <c r="N321" s="35" t="s">
        <v>199</v>
      </c>
    </row>
    <row r="322" spans="1:14" x14ac:dyDescent="0.3">
      <c r="A322" s="37" t="s">
        <v>690</v>
      </c>
      <c r="B322" s="37" t="s">
        <v>681</v>
      </c>
      <c r="C322" s="36" t="s">
        <v>200</v>
      </c>
      <c r="D322" s="35" t="s">
        <v>199</v>
      </c>
      <c r="E322" s="34" t="str">
        <f t="shared" ref="E322:E385" si="25">(PROPER(A322))</f>
        <v>Oakley</v>
      </c>
      <c r="F322" s="33">
        <v>41640</v>
      </c>
      <c r="G322" s="33">
        <v>44865</v>
      </c>
      <c r="H322">
        <f t="shared" ref="H322:H385" si="26">YEAR(F322)</f>
        <v>2014</v>
      </c>
      <c r="I322">
        <f t="shared" ref="I322:I385" si="27">YEAR(G322)</f>
        <v>2022</v>
      </c>
      <c r="J322" s="33">
        <v>42035</v>
      </c>
      <c r="K322" s="33">
        <v>44957</v>
      </c>
      <c r="L322">
        <f t="shared" ref="L322:L385" si="28">YEAR(J322)</f>
        <v>2015</v>
      </c>
      <c r="M322">
        <f t="shared" ref="M322:M385" si="29">YEAR(K322)</f>
        <v>2023</v>
      </c>
      <c r="N322" s="35" t="s">
        <v>199</v>
      </c>
    </row>
    <row r="323" spans="1:14" x14ac:dyDescent="0.3">
      <c r="A323" s="37" t="s">
        <v>327</v>
      </c>
      <c r="B323" s="37" t="s">
        <v>319</v>
      </c>
      <c r="C323" s="36" t="s">
        <v>318</v>
      </c>
      <c r="D323" s="35" t="s">
        <v>317</v>
      </c>
      <c r="E323" s="34" t="str">
        <f t="shared" si="25"/>
        <v>Oceanside</v>
      </c>
      <c r="F323" s="33">
        <v>40179</v>
      </c>
      <c r="G323" s="33">
        <v>44196</v>
      </c>
      <c r="H323">
        <f t="shared" si="26"/>
        <v>2010</v>
      </c>
      <c r="I323">
        <f t="shared" si="27"/>
        <v>2020</v>
      </c>
      <c r="J323" s="33">
        <v>41394</v>
      </c>
      <c r="K323" s="33">
        <v>44316</v>
      </c>
      <c r="L323">
        <f t="shared" si="28"/>
        <v>2013</v>
      </c>
      <c r="M323">
        <f t="shared" si="29"/>
        <v>2021</v>
      </c>
      <c r="N323" s="35" t="s">
        <v>317</v>
      </c>
    </row>
    <row r="324" spans="1:14" x14ac:dyDescent="0.3">
      <c r="A324" s="37" t="s">
        <v>159</v>
      </c>
      <c r="B324" s="37" t="s">
        <v>152</v>
      </c>
      <c r="C324" s="36" t="s">
        <v>150</v>
      </c>
      <c r="D324" s="35" t="s">
        <v>149</v>
      </c>
      <c r="E324" s="34" t="str">
        <f t="shared" si="25"/>
        <v>Ojai</v>
      </c>
      <c r="F324" s="33">
        <v>41640</v>
      </c>
      <c r="G324" s="33">
        <v>44500</v>
      </c>
      <c r="H324">
        <f t="shared" si="26"/>
        <v>2014</v>
      </c>
      <c r="I324">
        <f t="shared" si="27"/>
        <v>2021</v>
      </c>
      <c r="J324" s="33">
        <v>41562</v>
      </c>
      <c r="K324" s="33">
        <v>44484</v>
      </c>
      <c r="L324">
        <f t="shared" si="28"/>
        <v>2013</v>
      </c>
      <c r="M324">
        <f t="shared" si="29"/>
        <v>2021</v>
      </c>
      <c r="N324" s="35" t="s">
        <v>149</v>
      </c>
    </row>
    <row r="325" spans="1:14" x14ac:dyDescent="0.3">
      <c r="A325" s="37" t="s">
        <v>350</v>
      </c>
      <c r="B325" s="37" t="s">
        <v>339</v>
      </c>
      <c r="C325" s="36" t="s">
        <v>150</v>
      </c>
      <c r="D325" s="35" t="s">
        <v>149</v>
      </c>
      <c r="E325" s="34" t="str">
        <f t="shared" si="25"/>
        <v>Ontario</v>
      </c>
      <c r="F325" s="33">
        <v>41640</v>
      </c>
      <c r="G325" s="33">
        <v>44500</v>
      </c>
      <c r="H325">
        <f t="shared" si="26"/>
        <v>2014</v>
      </c>
      <c r="I325">
        <f t="shared" si="27"/>
        <v>2021</v>
      </c>
      <c r="J325" s="33">
        <v>41562</v>
      </c>
      <c r="K325" s="33">
        <v>44484</v>
      </c>
      <c r="L325">
        <f t="shared" si="28"/>
        <v>2013</v>
      </c>
      <c r="M325">
        <f t="shared" si="29"/>
        <v>2021</v>
      </c>
      <c r="N325" s="35" t="s">
        <v>149</v>
      </c>
    </row>
    <row r="326" spans="1:14" x14ac:dyDescent="0.3">
      <c r="A326" s="37" t="s">
        <v>431</v>
      </c>
      <c r="B326" s="37" t="s">
        <v>419</v>
      </c>
      <c r="C326" s="36" t="s">
        <v>150</v>
      </c>
      <c r="D326" s="35" t="s">
        <v>149</v>
      </c>
      <c r="E326" s="34" t="str">
        <f t="shared" si="25"/>
        <v>Orange</v>
      </c>
      <c r="F326" s="33">
        <v>41640</v>
      </c>
      <c r="G326" s="33">
        <v>44500</v>
      </c>
      <c r="H326">
        <f t="shared" si="26"/>
        <v>2014</v>
      </c>
      <c r="I326">
        <f t="shared" si="27"/>
        <v>2021</v>
      </c>
      <c r="J326" s="33">
        <v>41562</v>
      </c>
      <c r="K326" s="33">
        <v>44484</v>
      </c>
      <c r="L326">
        <f t="shared" si="28"/>
        <v>2013</v>
      </c>
      <c r="M326">
        <f t="shared" si="29"/>
        <v>2021</v>
      </c>
      <c r="N326" s="35" t="s">
        <v>149</v>
      </c>
    </row>
    <row r="327" spans="1:14" x14ac:dyDescent="0.3">
      <c r="A327" s="37" t="str">
        <f>B327</f>
        <v>Orange County - Unincorporated</v>
      </c>
      <c r="B327" s="37" t="s">
        <v>430</v>
      </c>
      <c r="C327" s="36" t="s">
        <v>150</v>
      </c>
      <c r="D327" s="35" t="s">
        <v>149</v>
      </c>
      <c r="E327" s="34" t="str">
        <f t="shared" si="25"/>
        <v>Orange County - Unincorporated</v>
      </c>
      <c r="F327" s="33">
        <v>41640</v>
      </c>
      <c r="G327" s="33">
        <v>44500</v>
      </c>
      <c r="H327">
        <f t="shared" si="26"/>
        <v>2014</v>
      </c>
      <c r="I327">
        <f t="shared" si="27"/>
        <v>2021</v>
      </c>
      <c r="J327" s="33">
        <v>41562</v>
      </c>
      <c r="K327" s="33">
        <v>44484</v>
      </c>
      <c r="L327">
        <f t="shared" si="28"/>
        <v>2013</v>
      </c>
      <c r="M327">
        <f t="shared" si="29"/>
        <v>2021</v>
      </c>
      <c r="N327" s="35" t="s">
        <v>149</v>
      </c>
    </row>
    <row r="328" spans="1:14" x14ac:dyDescent="0.3">
      <c r="A328" s="37" t="s">
        <v>663</v>
      </c>
      <c r="B328" s="37" t="s">
        <v>657</v>
      </c>
      <c r="C328" s="36" t="s">
        <v>619</v>
      </c>
      <c r="D328" s="35" t="s">
        <v>168</v>
      </c>
      <c r="E328" s="34" t="str">
        <f t="shared" si="25"/>
        <v>Orange Cove</v>
      </c>
      <c r="F328" s="33">
        <v>41275</v>
      </c>
      <c r="G328" s="33">
        <v>45291</v>
      </c>
      <c r="H328">
        <f t="shared" si="26"/>
        <v>2013</v>
      </c>
      <c r="I328">
        <f t="shared" si="27"/>
        <v>2023</v>
      </c>
      <c r="J328" s="33">
        <v>42369</v>
      </c>
      <c r="K328" s="33">
        <v>45291</v>
      </c>
      <c r="L328">
        <f t="shared" si="28"/>
        <v>2015</v>
      </c>
      <c r="M328">
        <f t="shared" si="29"/>
        <v>2023</v>
      </c>
      <c r="N328" s="35" t="s">
        <v>168</v>
      </c>
    </row>
    <row r="329" spans="1:14" x14ac:dyDescent="0.3">
      <c r="A329" s="37" t="s">
        <v>689</v>
      </c>
      <c r="B329" s="37" t="s">
        <v>681</v>
      </c>
      <c r="C329" s="36" t="s">
        <v>200</v>
      </c>
      <c r="D329" s="35" t="s">
        <v>199</v>
      </c>
      <c r="E329" s="34" t="str">
        <f t="shared" si="25"/>
        <v>Orinda</v>
      </c>
      <c r="F329" s="33">
        <v>41640</v>
      </c>
      <c r="G329" s="33">
        <v>44865</v>
      </c>
      <c r="H329">
        <f t="shared" si="26"/>
        <v>2014</v>
      </c>
      <c r="I329">
        <f t="shared" si="27"/>
        <v>2022</v>
      </c>
      <c r="J329" s="33">
        <v>42035</v>
      </c>
      <c r="K329" s="33">
        <v>44957</v>
      </c>
      <c r="L329">
        <f t="shared" si="28"/>
        <v>2015</v>
      </c>
      <c r="M329">
        <f t="shared" si="29"/>
        <v>2023</v>
      </c>
      <c r="N329" s="35" t="s">
        <v>199</v>
      </c>
    </row>
    <row r="330" spans="1:14" x14ac:dyDescent="0.3">
      <c r="A330" s="37" t="s">
        <v>655</v>
      </c>
      <c r="B330" s="37" t="s">
        <v>653</v>
      </c>
      <c r="C330" s="36" t="s">
        <v>164</v>
      </c>
      <c r="D330" s="35" t="s">
        <v>163</v>
      </c>
      <c r="E330" s="34" t="str">
        <f t="shared" si="25"/>
        <v>Orland</v>
      </c>
      <c r="F330" s="33">
        <v>41640</v>
      </c>
      <c r="G330" s="33">
        <v>43646</v>
      </c>
      <c r="H330">
        <f t="shared" si="26"/>
        <v>2014</v>
      </c>
      <c r="I330">
        <f t="shared" si="27"/>
        <v>2019</v>
      </c>
      <c r="J330" s="33">
        <v>41820</v>
      </c>
      <c r="K330" s="33">
        <v>43646</v>
      </c>
      <c r="L330">
        <f t="shared" si="28"/>
        <v>2014</v>
      </c>
      <c r="M330">
        <f t="shared" si="29"/>
        <v>2019</v>
      </c>
      <c r="N330" s="35" t="s">
        <v>163</v>
      </c>
    </row>
    <row r="331" spans="1:14" x14ac:dyDescent="0.3">
      <c r="A331" s="37" t="s">
        <v>713</v>
      </c>
      <c r="B331" s="37" t="s">
        <v>711</v>
      </c>
      <c r="C331" s="36" t="s">
        <v>710</v>
      </c>
      <c r="D331" s="35" t="s">
        <v>709</v>
      </c>
      <c r="E331" s="34" t="str">
        <f t="shared" si="25"/>
        <v>Oroville</v>
      </c>
      <c r="F331" s="33">
        <v>41640</v>
      </c>
      <c r="G331" s="33">
        <v>44727</v>
      </c>
      <c r="H331">
        <f t="shared" si="26"/>
        <v>2014</v>
      </c>
      <c r="I331">
        <f t="shared" si="27"/>
        <v>2022</v>
      </c>
      <c r="J331" s="33">
        <v>41805</v>
      </c>
      <c r="K331" s="33">
        <v>44727</v>
      </c>
      <c r="L331">
        <f t="shared" si="28"/>
        <v>2014</v>
      </c>
      <c r="M331">
        <f t="shared" si="29"/>
        <v>2022</v>
      </c>
      <c r="N331" s="35" t="s">
        <v>709</v>
      </c>
    </row>
    <row r="332" spans="1:14" x14ac:dyDescent="0.3">
      <c r="A332" s="37" t="s">
        <v>158</v>
      </c>
      <c r="B332" s="37" t="s">
        <v>152</v>
      </c>
      <c r="C332" s="36" t="s">
        <v>150</v>
      </c>
      <c r="D332" s="35" t="s">
        <v>149</v>
      </c>
      <c r="E332" s="34" t="str">
        <f t="shared" si="25"/>
        <v>Oxnard</v>
      </c>
      <c r="F332" s="33">
        <v>41640</v>
      </c>
      <c r="G332" s="33">
        <v>44500</v>
      </c>
      <c r="H332">
        <f t="shared" si="26"/>
        <v>2014</v>
      </c>
      <c r="I332">
        <f t="shared" si="27"/>
        <v>2021</v>
      </c>
      <c r="J332" s="33">
        <v>41562</v>
      </c>
      <c r="K332" s="33">
        <v>44484</v>
      </c>
      <c r="L332">
        <f t="shared" si="28"/>
        <v>2013</v>
      </c>
      <c r="M332">
        <f t="shared" si="29"/>
        <v>2021</v>
      </c>
      <c r="N332" s="35" t="s">
        <v>149</v>
      </c>
    </row>
    <row r="333" spans="1:14" x14ac:dyDescent="0.3">
      <c r="A333" s="37" t="s">
        <v>470</v>
      </c>
      <c r="B333" s="37" t="s">
        <v>465</v>
      </c>
      <c r="C333" s="36" t="s">
        <v>240</v>
      </c>
      <c r="D333" s="35" t="s">
        <v>168</v>
      </c>
      <c r="E333" s="34" t="str">
        <f t="shared" si="25"/>
        <v>Pacific Grove</v>
      </c>
      <c r="F333" s="33">
        <v>41640</v>
      </c>
      <c r="G333" s="33">
        <v>45291</v>
      </c>
      <c r="H333">
        <f t="shared" si="26"/>
        <v>2014</v>
      </c>
      <c r="I333">
        <f t="shared" si="27"/>
        <v>2023</v>
      </c>
      <c r="J333" s="33">
        <v>42369</v>
      </c>
      <c r="K333" s="33">
        <v>45291</v>
      </c>
      <c r="L333">
        <f t="shared" si="28"/>
        <v>2015</v>
      </c>
      <c r="M333">
        <f t="shared" si="29"/>
        <v>2023</v>
      </c>
      <c r="N333" s="35" t="s">
        <v>168</v>
      </c>
    </row>
    <row r="334" spans="1:14" x14ac:dyDescent="0.3">
      <c r="A334" s="37" t="s">
        <v>285</v>
      </c>
      <c r="B334" s="37" t="s">
        <v>276</v>
      </c>
      <c r="C334" s="36" t="s">
        <v>200</v>
      </c>
      <c r="D334" s="35" t="s">
        <v>199</v>
      </c>
      <c r="E334" s="34" t="str">
        <f t="shared" si="25"/>
        <v>Pacifica</v>
      </c>
      <c r="F334" s="33">
        <v>41640</v>
      </c>
      <c r="G334" s="33">
        <v>44865</v>
      </c>
      <c r="H334">
        <f t="shared" si="26"/>
        <v>2014</v>
      </c>
      <c r="I334">
        <f t="shared" si="27"/>
        <v>2022</v>
      </c>
      <c r="J334" s="33">
        <v>42035</v>
      </c>
      <c r="K334" s="33">
        <v>44957</v>
      </c>
      <c r="L334">
        <f t="shared" si="28"/>
        <v>2015</v>
      </c>
      <c r="M334">
        <f t="shared" si="29"/>
        <v>2023</v>
      </c>
      <c r="N334" s="35" t="s">
        <v>199</v>
      </c>
    </row>
    <row r="335" spans="1:14" x14ac:dyDescent="0.3">
      <c r="A335" s="37" t="s">
        <v>387</v>
      </c>
      <c r="B335" s="37" t="s">
        <v>378</v>
      </c>
      <c r="C335" s="36" t="s">
        <v>150</v>
      </c>
      <c r="D335" s="35" t="s">
        <v>149</v>
      </c>
      <c r="E335" s="34" t="str">
        <f t="shared" si="25"/>
        <v>Palm Desert</v>
      </c>
      <c r="F335" s="33">
        <v>41640</v>
      </c>
      <c r="G335" s="33">
        <v>44500</v>
      </c>
      <c r="H335">
        <f t="shared" si="26"/>
        <v>2014</v>
      </c>
      <c r="I335">
        <f t="shared" si="27"/>
        <v>2021</v>
      </c>
      <c r="J335" s="33">
        <v>41562</v>
      </c>
      <c r="K335" s="33">
        <v>44484</v>
      </c>
      <c r="L335">
        <f t="shared" si="28"/>
        <v>2013</v>
      </c>
      <c r="M335">
        <f t="shared" si="29"/>
        <v>2021</v>
      </c>
      <c r="N335" s="35" t="s">
        <v>149</v>
      </c>
    </row>
    <row r="336" spans="1:14" x14ac:dyDescent="0.3">
      <c r="A336" s="37" t="s">
        <v>386</v>
      </c>
      <c r="B336" s="37" t="s">
        <v>378</v>
      </c>
      <c r="C336" s="36" t="s">
        <v>150</v>
      </c>
      <c r="D336" s="35" t="s">
        <v>149</v>
      </c>
      <c r="E336" s="34" t="str">
        <f t="shared" si="25"/>
        <v>Palm Springs</v>
      </c>
      <c r="F336" s="33">
        <v>41640</v>
      </c>
      <c r="G336" s="33">
        <v>44500</v>
      </c>
      <c r="H336">
        <f t="shared" si="26"/>
        <v>2014</v>
      </c>
      <c r="I336">
        <f t="shared" si="27"/>
        <v>2021</v>
      </c>
      <c r="J336" s="33">
        <v>41562</v>
      </c>
      <c r="K336" s="33">
        <v>44484</v>
      </c>
      <c r="L336">
        <f t="shared" si="28"/>
        <v>2013</v>
      </c>
      <c r="M336">
        <f t="shared" si="29"/>
        <v>2021</v>
      </c>
      <c r="N336" s="35" t="s">
        <v>149</v>
      </c>
    </row>
    <row r="337" spans="1:14" x14ac:dyDescent="0.3">
      <c r="A337" s="37" t="s">
        <v>547</v>
      </c>
      <c r="B337" s="37" t="s">
        <v>517</v>
      </c>
      <c r="C337" s="36" t="s">
        <v>150</v>
      </c>
      <c r="D337" s="35" t="s">
        <v>149</v>
      </c>
      <c r="E337" s="34" t="str">
        <f t="shared" si="25"/>
        <v>Palmdale</v>
      </c>
      <c r="F337" s="33">
        <v>41640</v>
      </c>
      <c r="G337" s="33">
        <v>44500</v>
      </c>
      <c r="H337">
        <f t="shared" si="26"/>
        <v>2014</v>
      </c>
      <c r="I337">
        <f t="shared" si="27"/>
        <v>2021</v>
      </c>
      <c r="J337" s="33">
        <v>41562</v>
      </c>
      <c r="K337" s="33">
        <v>44484</v>
      </c>
      <c r="L337">
        <f t="shared" si="28"/>
        <v>2013</v>
      </c>
      <c r="M337">
        <f t="shared" si="29"/>
        <v>2021</v>
      </c>
      <c r="N337" s="35" t="s">
        <v>149</v>
      </c>
    </row>
    <row r="338" spans="1:14" x14ac:dyDescent="0.3">
      <c r="A338" s="37" t="s">
        <v>253</v>
      </c>
      <c r="B338" s="37" t="s">
        <v>247</v>
      </c>
      <c r="C338" s="36" t="s">
        <v>200</v>
      </c>
      <c r="D338" s="35" t="s">
        <v>199</v>
      </c>
      <c r="E338" s="34" t="str">
        <f t="shared" si="25"/>
        <v>Palo Alto</v>
      </c>
      <c r="F338" s="33">
        <v>41640</v>
      </c>
      <c r="G338" s="33">
        <v>44865</v>
      </c>
      <c r="H338">
        <f t="shared" si="26"/>
        <v>2014</v>
      </c>
      <c r="I338">
        <f t="shared" si="27"/>
        <v>2022</v>
      </c>
      <c r="J338" s="33">
        <v>42035</v>
      </c>
      <c r="K338" s="33">
        <v>44957</v>
      </c>
      <c r="L338">
        <f t="shared" si="28"/>
        <v>2015</v>
      </c>
      <c r="M338">
        <f t="shared" si="29"/>
        <v>2023</v>
      </c>
      <c r="N338" s="35" t="s">
        <v>199</v>
      </c>
    </row>
    <row r="339" spans="1:14" x14ac:dyDescent="0.3">
      <c r="A339" s="37" t="s">
        <v>546</v>
      </c>
      <c r="B339" s="37" t="s">
        <v>517</v>
      </c>
      <c r="C339" s="36" t="s">
        <v>150</v>
      </c>
      <c r="D339" s="35" t="s">
        <v>149</v>
      </c>
      <c r="E339" s="34" t="str">
        <f t="shared" si="25"/>
        <v>Palos Verdes Estates</v>
      </c>
      <c r="F339" s="33">
        <v>41640</v>
      </c>
      <c r="G339" s="33">
        <v>44500</v>
      </c>
      <c r="H339">
        <f t="shared" si="26"/>
        <v>2014</v>
      </c>
      <c r="I339">
        <f t="shared" si="27"/>
        <v>2021</v>
      </c>
      <c r="J339" s="33">
        <v>41562</v>
      </c>
      <c r="K339" s="33">
        <v>44484</v>
      </c>
      <c r="L339">
        <f t="shared" si="28"/>
        <v>2013</v>
      </c>
      <c r="M339">
        <f t="shared" si="29"/>
        <v>2021</v>
      </c>
      <c r="N339" s="35" t="s">
        <v>149</v>
      </c>
    </row>
    <row r="340" spans="1:14" x14ac:dyDescent="0.3">
      <c r="A340" s="37" t="s">
        <v>712</v>
      </c>
      <c r="B340" s="37" t="s">
        <v>711</v>
      </c>
      <c r="C340" s="36" t="s">
        <v>710</v>
      </c>
      <c r="D340" s="35" t="s">
        <v>709</v>
      </c>
      <c r="E340" s="34" t="str">
        <f t="shared" si="25"/>
        <v>Paradise</v>
      </c>
      <c r="F340" s="33">
        <v>41640</v>
      </c>
      <c r="G340" s="33">
        <v>44727</v>
      </c>
      <c r="H340">
        <f t="shared" si="26"/>
        <v>2014</v>
      </c>
      <c r="I340">
        <f t="shared" si="27"/>
        <v>2022</v>
      </c>
      <c r="J340" s="33">
        <v>41805</v>
      </c>
      <c r="K340" s="33">
        <v>44727</v>
      </c>
      <c r="L340">
        <f t="shared" si="28"/>
        <v>2014</v>
      </c>
      <c r="M340">
        <f t="shared" si="29"/>
        <v>2022</v>
      </c>
      <c r="N340" s="35" t="s">
        <v>709</v>
      </c>
    </row>
    <row r="341" spans="1:14" x14ac:dyDescent="0.3">
      <c r="A341" s="37" t="s">
        <v>545</v>
      </c>
      <c r="B341" s="37" t="s">
        <v>517</v>
      </c>
      <c r="C341" s="36" t="s">
        <v>150</v>
      </c>
      <c r="D341" s="35" t="s">
        <v>149</v>
      </c>
      <c r="E341" s="34" t="str">
        <f t="shared" si="25"/>
        <v>Paramount</v>
      </c>
      <c r="F341" s="33">
        <v>41640</v>
      </c>
      <c r="G341" s="33">
        <v>44500</v>
      </c>
      <c r="H341">
        <f t="shared" si="26"/>
        <v>2014</v>
      </c>
      <c r="I341">
        <f t="shared" si="27"/>
        <v>2021</v>
      </c>
      <c r="J341" s="33">
        <v>41562</v>
      </c>
      <c r="K341" s="33">
        <v>44484</v>
      </c>
      <c r="L341">
        <f t="shared" si="28"/>
        <v>2013</v>
      </c>
      <c r="M341">
        <f t="shared" si="29"/>
        <v>2021</v>
      </c>
      <c r="N341" s="35" t="s">
        <v>149</v>
      </c>
    </row>
    <row r="342" spans="1:14" x14ac:dyDescent="0.3">
      <c r="A342" s="37" t="s">
        <v>662</v>
      </c>
      <c r="B342" s="37" t="s">
        <v>657</v>
      </c>
      <c r="C342" s="36" t="s">
        <v>619</v>
      </c>
      <c r="D342" s="35" t="s">
        <v>168</v>
      </c>
      <c r="E342" s="34" t="str">
        <f t="shared" si="25"/>
        <v>Parlier</v>
      </c>
      <c r="F342" s="33">
        <v>41275</v>
      </c>
      <c r="G342" s="33">
        <v>45291</v>
      </c>
      <c r="H342">
        <f t="shared" si="26"/>
        <v>2013</v>
      </c>
      <c r="I342">
        <f t="shared" si="27"/>
        <v>2023</v>
      </c>
      <c r="J342" s="33">
        <v>42369</v>
      </c>
      <c r="K342" s="33">
        <v>45291</v>
      </c>
      <c r="L342">
        <f t="shared" si="28"/>
        <v>2015</v>
      </c>
      <c r="M342">
        <f t="shared" si="29"/>
        <v>2023</v>
      </c>
      <c r="N342" s="35" t="s">
        <v>168</v>
      </c>
    </row>
    <row r="343" spans="1:14" x14ac:dyDescent="0.3">
      <c r="A343" s="37" t="s">
        <v>544</v>
      </c>
      <c r="B343" s="37" t="s">
        <v>517</v>
      </c>
      <c r="C343" s="36" t="s">
        <v>150</v>
      </c>
      <c r="D343" s="35" t="s">
        <v>149</v>
      </c>
      <c r="E343" s="34" t="str">
        <f t="shared" si="25"/>
        <v>Pasadena</v>
      </c>
      <c r="F343" s="33">
        <v>41640</v>
      </c>
      <c r="G343" s="33">
        <v>44500</v>
      </c>
      <c r="H343">
        <f t="shared" si="26"/>
        <v>2014</v>
      </c>
      <c r="I343">
        <f t="shared" si="27"/>
        <v>2021</v>
      </c>
      <c r="J343" s="33">
        <v>41562</v>
      </c>
      <c r="K343" s="33">
        <v>44484</v>
      </c>
      <c r="L343">
        <f t="shared" si="28"/>
        <v>2013</v>
      </c>
      <c r="M343">
        <f t="shared" si="29"/>
        <v>2021</v>
      </c>
      <c r="N343" s="35" t="s">
        <v>149</v>
      </c>
    </row>
    <row r="344" spans="1:14" x14ac:dyDescent="0.3">
      <c r="A344" s="37" t="s">
        <v>302</v>
      </c>
      <c r="B344" s="37" t="s">
        <v>299</v>
      </c>
      <c r="C344" s="36" t="s">
        <v>164</v>
      </c>
      <c r="D344" s="35" t="s">
        <v>163</v>
      </c>
      <c r="E344" s="34" t="str">
        <f t="shared" si="25"/>
        <v>Paso Robles</v>
      </c>
      <c r="F344" s="33">
        <v>41640</v>
      </c>
      <c r="G344" s="33">
        <v>43646</v>
      </c>
      <c r="H344">
        <f t="shared" si="26"/>
        <v>2014</v>
      </c>
      <c r="I344">
        <f t="shared" si="27"/>
        <v>2019</v>
      </c>
      <c r="J344" s="33">
        <v>41820</v>
      </c>
      <c r="K344" s="33">
        <v>43646</v>
      </c>
      <c r="L344">
        <f t="shared" si="28"/>
        <v>2014</v>
      </c>
      <c r="M344">
        <f t="shared" si="29"/>
        <v>2019</v>
      </c>
      <c r="N344" s="35" t="s">
        <v>163</v>
      </c>
    </row>
    <row r="345" spans="1:14" x14ac:dyDescent="0.3">
      <c r="A345" s="37" t="s">
        <v>193</v>
      </c>
      <c r="B345" s="37" t="s">
        <v>188</v>
      </c>
      <c r="C345" s="36" t="s">
        <v>169</v>
      </c>
      <c r="D345" s="35" t="s">
        <v>168</v>
      </c>
      <c r="E345" s="34" t="str">
        <f t="shared" si="25"/>
        <v>Patterson</v>
      </c>
      <c r="F345" s="33">
        <v>41640</v>
      </c>
      <c r="G345" s="33">
        <v>45199</v>
      </c>
      <c r="H345">
        <f t="shared" si="26"/>
        <v>2014</v>
      </c>
      <c r="I345">
        <f t="shared" si="27"/>
        <v>2023</v>
      </c>
      <c r="J345" s="33">
        <v>42369</v>
      </c>
      <c r="K345" s="33">
        <v>45291</v>
      </c>
      <c r="L345">
        <f t="shared" si="28"/>
        <v>2015</v>
      </c>
      <c r="M345">
        <f t="shared" si="29"/>
        <v>2023</v>
      </c>
      <c r="N345" s="35" t="s">
        <v>168</v>
      </c>
    </row>
    <row r="346" spans="1:14" x14ac:dyDescent="0.3">
      <c r="A346" s="37" t="s">
        <v>385</v>
      </c>
      <c r="B346" s="37" t="s">
        <v>378</v>
      </c>
      <c r="C346" s="36" t="s">
        <v>150</v>
      </c>
      <c r="D346" s="35" t="s">
        <v>149</v>
      </c>
      <c r="E346" s="34" t="str">
        <f t="shared" si="25"/>
        <v>Perris</v>
      </c>
      <c r="F346" s="33">
        <v>41640</v>
      </c>
      <c r="G346" s="33">
        <v>44500</v>
      </c>
      <c r="H346">
        <f t="shared" si="26"/>
        <v>2014</v>
      </c>
      <c r="I346">
        <f t="shared" si="27"/>
        <v>2021</v>
      </c>
      <c r="J346" s="33">
        <v>41562</v>
      </c>
      <c r="K346" s="33">
        <v>44484</v>
      </c>
      <c r="L346">
        <f t="shared" si="28"/>
        <v>2013</v>
      </c>
      <c r="M346">
        <f t="shared" si="29"/>
        <v>2021</v>
      </c>
      <c r="N346" s="35" t="s">
        <v>149</v>
      </c>
    </row>
    <row r="347" spans="1:14" x14ac:dyDescent="0.3">
      <c r="A347" s="37" t="s">
        <v>208</v>
      </c>
      <c r="B347" s="37" t="s">
        <v>201</v>
      </c>
      <c r="C347" s="36" t="s">
        <v>200</v>
      </c>
      <c r="D347" s="35" t="s">
        <v>199</v>
      </c>
      <c r="E347" s="34" t="str">
        <f t="shared" si="25"/>
        <v>Petaluma</v>
      </c>
      <c r="F347" s="33">
        <v>41640</v>
      </c>
      <c r="G347" s="33">
        <v>44865</v>
      </c>
      <c r="H347">
        <f t="shared" si="26"/>
        <v>2014</v>
      </c>
      <c r="I347">
        <f t="shared" si="27"/>
        <v>2022</v>
      </c>
      <c r="J347" s="33">
        <v>42035</v>
      </c>
      <c r="K347" s="33">
        <v>44957</v>
      </c>
      <c r="L347">
        <f t="shared" si="28"/>
        <v>2015</v>
      </c>
      <c r="M347">
        <f t="shared" si="29"/>
        <v>2023</v>
      </c>
      <c r="N347" s="35" t="s">
        <v>199</v>
      </c>
    </row>
    <row r="348" spans="1:14" x14ac:dyDescent="0.3">
      <c r="A348" s="37" t="s">
        <v>543</v>
      </c>
      <c r="B348" s="37" t="s">
        <v>517</v>
      </c>
      <c r="C348" s="36" t="s">
        <v>150</v>
      </c>
      <c r="D348" s="35" t="s">
        <v>149</v>
      </c>
      <c r="E348" s="34" t="str">
        <f t="shared" si="25"/>
        <v>Pico Rivera</v>
      </c>
      <c r="F348" s="33">
        <v>41640</v>
      </c>
      <c r="G348" s="33">
        <v>44500</v>
      </c>
      <c r="H348">
        <f t="shared" si="26"/>
        <v>2014</v>
      </c>
      <c r="I348">
        <f t="shared" si="27"/>
        <v>2021</v>
      </c>
      <c r="J348" s="33">
        <v>41562</v>
      </c>
      <c r="K348" s="33">
        <v>44484</v>
      </c>
      <c r="L348">
        <f t="shared" si="28"/>
        <v>2013</v>
      </c>
      <c r="M348">
        <f t="shared" si="29"/>
        <v>2021</v>
      </c>
      <c r="N348" s="35" t="s">
        <v>149</v>
      </c>
    </row>
    <row r="349" spans="1:14" x14ac:dyDescent="0.3">
      <c r="A349" s="37" t="s">
        <v>729</v>
      </c>
      <c r="B349" s="37" t="s">
        <v>725</v>
      </c>
      <c r="C349" s="36" t="s">
        <v>200</v>
      </c>
      <c r="D349" s="35" t="s">
        <v>199</v>
      </c>
      <c r="E349" s="34" t="str">
        <f t="shared" si="25"/>
        <v>Piedmont</v>
      </c>
      <c r="F349" s="33">
        <v>41640</v>
      </c>
      <c r="G349" s="33">
        <v>44865</v>
      </c>
      <c r="H349">
        <f t="shared" si="26"/>
        <v>2014</v>
      </c>
      <c r="I349">
        <f t="shared" si="27"/>
        <v>2022</v>
      </c>
      <c r="J349" s="33">
        <v>42035</v>
      </c>
      <c r="K349" s="33">
        <v>44957</v>
      </c>
      <c r="L349">
        <f t="shared" si="28"/>
        <v>2015</v>
      </c>
      <c r="M349">
        <f t="shared" si="29"/>
        <v>2023</v>
      </c>
      <c r="N349" s="35" t="s">
        <v>199</v>
      </c>
    </row>
    <row r="350" spans="1:14" x14ac:dyDescent="0.3">
      <c r="A350" s="37" t="s">
        <v>688</v>
      </c>
      <c r="B350" s="37" t="s">
        <v>681</v>
      </c>
      <c r="C350" s="36" t="s">
        <v>200</v>
      </c>
      <c r="D350" s="35" t="s">
        <v>199</v>
      </c>
      <c r="E350" s="34" t="str">
        <f t="shared" si="25"/>
        <v>Pinole</v>
      </c>
      <c r="F350" s="33">
        <v>41640</v>
      </c>
      <c r="G350" s="33">
        <v>44865</v>
      </c>
      <c r="H350">
        <f t="shared" si="26"/>
        <v>2014</v>
      </c>
      <c r="I350">
        <f t="shared" si="27"/>
        <v>2022</v>
      </c>
      <c r="J350" s="33">
        <v>42035</v>
      </c>
      <c r="K350" s="33">
        <v>44957</v>
      </c>
      <c r="L350">
        <f t="shared" si="28"/>
        <v>2015</v>
      </c>
      <c r="M350">
        <f t="shared" si="29"/>
        <v>2023</v>
      </c>
      <c r="N350" s="35" t="s">
        <v>199</v>
      </c>
    </row>
    <row r="351" spans="1:14" x14ac:dyDescent="0.3">
      <c r="A351" s="37" t="s">
        <v>301</v>
      </c>
      <c r="B351" s="37" t="s">
        <v>299</v>
      </c>
      <c r="C351" s="36" t="s">
        <v>164</v>
      </c>
      <c r="D351" s="35" t="s">
        <v>163</v>
      </c>
      <c r="E351" s="34" t="str">
        <f t="shared" si="25"/>
        <v>Pismo Beach</v>
      </c>
      <c r="F351" s="33">
        <v>41640</v>
      </c>
      <c r="G351" s="33">
        <v>43646</v>
      </c>
      <c r="H351">
        <f t="shared" si="26"/>
        <v>2014</v>
      </c>
      <c r="I351">
        <f t="shared" si="27"/>
        <v>2019</v>
      </c>
      <c r="J351" s="33">
        <v>41820</v>
      </c>
      <c r="K351" s="33">
        <v>43646</v>
      </c>
      <c r="L351">
        <f t="shared" si="28"/>
        <v>2014</v>
      </c>
      <c r="M351">
        <f t="shared" si="29"/>
        <v>2019</v>
      </c>
      <c r="N351" s="35" t="s">
        <v>163</v>
      </c>
    </row>
    <row r="352" spans="1:14" x14ac:dyDescent="0.3">
      <c r="A352" s="37" t="s">
        <v>687</v>
      </c>
      <c r="B352" s="37" t="s">
        <v>681</v>
      </c>
      <c r="C352" s="36" t="s">
        <v>200</v>
      </c>
      <c r="D352" s="35" t="s">
        <v>199</v>
      </c>
      <c r="E352" s="34" t="str">
        <f t="shared" si="25"/>
        <v>Pittsburg</v>
      </c>
      <c r="F352" s="33">
        <v>41640</v>
      </c>
      <c r="G352" s="33">
        <v>44865</v>
      </c>
      <c r="H352">
        <f t="shared" si="26"/>
        <v>2014</v>
      </c>
      <c r="I352">
        <f t="shared" si="27"/>
        <v>2022</v>
      </c>
      <c r="J352" s="33">
        <v>42035</v>
      </c>
      <c r="K352" s="33">
        <v>44957</v>
      </c>
      <c r="L352">
        <f t="shared" si="28"/>
        <v>2015</v>
      </c>
      <c r="M352">
        <f t="shared" si="29"/>
        <v>2023</v>
      </c>
      <c r="N352" s="35" t="s">
        <v>199</v>
      </c>
    </row>
    <row r="353" spans="1:14" x14ac:dyDescent="0.3">
      <c r="A353" s="37" t="s">
        <v>429</v>
      </c>
      <c r="B353" s="37" t="s">
        <v>419</v>
      </c>
      <c r="C353" s="36" t="s">
        <v>150</v>
      </c>
      <c r="D353" s="35" t="s">
        <v>149</v>
      </c>
      <c r="E353" s="34" t="str">
        <f t="shared" si="25"/>
        <v>Placentia</v>
      </c>
      <c r="F353" s="33">
        <v>41640</v>
      </c>
      <c r="G353" s="33">
        <v>44500</v>
      </c>
      <c r="H353">
        <f t="shared" si="26"/>
        <v>2014</v>
      </c>
      <c r="I353">
        <f t="shared" si="27"/>
        <v>2021</v>
      </c>
      <c r="J353" s="33">
        <v>41562</v>
      </c>
      <c r="K353" s="33">
        <v>44484</v>
      </c>
      <c r="L353">
        <f t="shared" si="28"/>
        <v>2013</v>
      </c>
      <c r="M353">
        <f t="shared" si="29"/>
        <v>2021</v>
      </c>
      <c r="N353" s="35" t="s">
        <v>149</v>
      </c>
    </row>
    <row r="354" spans="1:14" x14ac:dyDescent="0.3">
      <c r="A354" s="37" t="str">
        <f>B354</f>
        <v>Placer County - Unincorporated</v>
      </c>
      <c r="B354" s="37" t="s">
        <v>414</v>
      </c>
      <c r="C354" s="36" t="s">
        <v>139</v>
      </c>
      <c r="D354" s="35" t="s">
        <v>138</v>
      </c>
      <c r="E354" s="34" t="str">
        <f t="shared" si="25"/>
        <v>Placer County - Unincorporated</v>
      </c>
      <c r="F354" s="33">
        <v>41275</v>
      </c>
      <c r="G354" s="33">
        <v>44500</v>
      </c>
      <c r="H354">
        <f t="shared" si="26"/>
        <v>2013</v>
      </c>
      <c r="I354">
        <f t="shared" si="27"/>
        <v>2021</v>
      </c>
      <c r="J354" s="33">
        <v>41578</v>
      </c>
      <c r="K354" s="33">
        <v>44500</v>
      </c>
      <c r="L354">
        <f t="shared" si="28"/>
        <v>2013</v>
      </c>
      <c r="M354">
        <f t="shared" si="29"/>
        <v>2021</v>
      </c>
      <c r="N354" s="35" t="s">
        <v>138</v>
      </c>
    </row>
    <row r="355" spans="1:14" x14ac:dyDescent="0.3">
      <c r="A355" s="37" t="s">
        <v>676</v>
      </c>
      <c r="B355" s="37" t="s">
        <v>674</v>
      </c>
      <c r="C355" s="36" t="s">
        <v>139</v>
      </c>
      <c r="D355" s="35" t="s">
        <v>138</v>
      </c>
      <c r="E355" s="34" t="str">
        <f t="shared" si="25"/>
        <v>Placerville</v>
      </c>
      <c r="F355" s="33">
        <v>41275</v>
      </c>
      <c r="G355" s="33">
        <v>44500</v>
      </c>
      <c r="H355">
        <f t="shared" si="26"/>
        <v>2013</v>
      </c>
      <c r="I355">
        <f t="shared" si="27"/>
        <v>2021</v>
      </c>
      <c r="J355" s="33">
        <v>41578</v>
      </c>
      <c r="K355" s="33">
        <v>44500</v>
      </c>
      <c r="L355">
        <f t="shared" si="28"/>
        <v>2013</v>
      </c>
      <c r="M355">
        <f t="shared" si="29"/>
        <v>2021</v>
      </c>
      <c r="N355" s="35" t="s">
        <v>138</v>
      </c>
    </row>
    <row r="356" spans="1:14" x14ac:dyDescent="0.3">
      <c r="A356" s="37" t="s">
        <v>686</v>
      </c>
      <c r="B356" s="37" t="s">
        <v>681</v>
      </c>
      <c r="C356" s="36" t="s">
        <v>200</v>
      </c>
      <c r="D356" s="35" t="s">
        <v>199</v>
      </c>
      <c r="E356" s="34" t="str">
        <f t="shared" si="25"/>
        <v>Pleasant Hill</v>
      </c>
      <c r="F356" s="33">
        <v>41640</v>
      </c>
      <c r="G356" s="33">
        <v>44865</v>
      </c>
      <c r="H356">
        <f t="shared" si="26"/>
        <v>2014</v>
      </c>
      <c r="I356">
        <f t="shared" si="27"/>
        <v>2022</v>
      </c>
      <c r="J356" s="33">
        <v>42035</v>
      </c>
      <c r="K356" s="33">
        <v>44957</v>
      </c>
      <c r="L356">
        <f t="shared" si="28"/>
        <v>2015</v>
      </c>
      <c r="M356">
        <f t="shared" si="29"/>
        <v>2023</v>
      </c>
      <c r="N356" s="35" t="s">
        <v>199</v>
      </c>
    </row>
    <row r="357" spans="1:14" x14ac:dyDescent="0.3">
      <c r="A357" s="37" t="s">
        <v>728</v>
      </c>
      <c r="B357" s="37" t="s">
        <v>725</v>
      </c>
      <c r="C357" s="36" t="s">
        <v>200</v>
      </c>
      <c r="D357" s="35" t="s">
        <v>199</v>
      </c>
      <c r="E357" s="34" t="str">
        <f t="shared" si="25"/>
        <v>Pleasanton</v>
      </c>
      <c r="F357" s="33">
        <v>41640</v>
      </c>
      <c r="G357" s="33">
        <v>44865</v>
      </c>
      <c r="H357">
        <f t="shared" si="26"/>
        <v>2014</v>
      </c>
      <c r="I357">
        <f t="shared" si="27"/>
        <v>2022</v>
      </c>
      <c r="J357" s="33">
        <v>42035</v>
      </c>
      <c r="K357" s="33">
        <v>44957</v>
      </c>
      <c r="L357">
        <f t="shared" si="28"/>
        <v>2015</v>
      </c>
      <c r="M357">
        <f t="shared" si="29"/>
        <v>2023</v>
      </c>
      <c r="N357" s="35" t="s">
        <v>199</v>
      </c>
    </row>
    <row r="358" spans="1:14" x14ac:dyDescent="0.3">
      <c r="A358" s="37" t="str">
        <f>B358</f>
        <v>Plumas County - Unincorporated</v>
      </c>
      <c r="B358" s="37" t="s">
        <v>410</v>
      </c>
      <c r="C358" s="36" t="s">
        <v>164</v>
      </c>
      <c r="D358" s="35" t="s">
        <v>163</v>
      </c>
      <c r="E358" s="34" t="str">
        <f t="shared" si="25"/>
        <v>Plumas County - Unincorporated</v>
      </c>
      <c r="F358" s="33">
        <v>41640</v>
      </c>
      <c r="G358" s="33">
        <v>43646</v>
      </c>
      <c r="H358">
        <f t="shared" si="26"/>
        <v>2014</v>
      </c>
      <c r="I358">
        <f t="shared" si="27"/>
        <v>2019</v>
      </c>
      <c r="J358" s="33">
        <v>41820</v>
      </c>
      <c r="K358" s="33">
        <v>43646</v>
      </c>
      <c r="L358">
        <f t="shared" si="28"/>
        <v>2014</v>
      </c>
      <c r="M358">
        <f t="shared" si="29"/>
        <v>2019</v>
      </c>
      <c r="N358" s="35" t="s">
        <v>163</v>
      </c>
    </row>
    <row r="359" spans="1:14" x14ac:dyDescent="0.3">
      <c r="A359" s="37" t="s">
        <v>720</v>
      </c>
      <c r="B359" s="37" t="s">
        <v>718</v>
      </c>
      <c r="C359" s="36" t="s">
        <v>164</v>
      </c>
      <c r="D359" s="35" t="s">
        <v>163</v>
      </c>
      <c r="E359" s="34" t="str">
        <f t="shared" si="25"/>
        <v>Plymouth</v>
      </c>
      <c r="F359" s="33">
        <v>41640</v>
      </c>
      <c r="G359" s="33">
        <v>43646</v>
      </c>
      <c r="H359">
        <f t="shared" si="26"/>
        <v>2014</v>
      </c>
      <c r="I359">
        <f t="shared" si="27"/>
        <v>2019</v>
      </c>
      <c r="J359" s="33">
        <v>41820</v>
      </c>
      <c r="K359" s="33">
        <v>43646</v>
      </c>
      <c r="L359">
        <f t="shared" si="28"/>
        <v>2014</v>
      </c>
      <c r="M359">
        <f t="shared" si="29"/>
        <v>2019</v>
      </c>
      <c r="N359" s="35" t="s">
        <v>163</v>
      </c>
    </row>
    <row r="360" spans="1:14" x14ac:dyDescent="0.3">
      <c r="A360" s="37" t="s">
        <v>496</v>
      </c>
      <c r="B360" s="37" t="s">
        <v>493</v>
      </c>
      <c r="C360" s="36" t="s">
        <v>164</v>
      </c>
      <c r="D360" s="35" t="s">
        <v>163</v>
      </c>
      <c r="E360" s="34" t="str">
        <f t="shared" si="25"/>
        <v>Point Arena</v>
      </c>
      <c r="F360" s="33">
        <v>41640</v>
      </c>
      <c r="G360" s="33">
        <v>43646</v>
      </c>
      <c r="H360">
        <f t="shared" si="26"/>
        <v>2014</v>
      </c>
      <c r="I360">
        <f t="shared" si="27"/>
        <v>2019</v>
      </c>
      <c r="J360" s="33">
        <v>41820</v>
      </c>
      <c r="K360" s="33">
        <v>43646</v>
      </c>
      <c r="L360">
        <f t="shared" si="28"/>
        <v>2014</v>
      </c>
      <c r="M360">
        <f t="shared" si="29"/>
        <v>2019</v>
      </c>
      <c r="N360" s="35" t="s">
        <v>163</v>
      </c>
    </row>
    <row r="361" spans="1:14" x14ac:dyDescent="0.3">
      <c r="A361" s="37" t="s">
        <v>542</v>
      </c>
      <c r="B361" s="37" t="s">
        <v>517</v>
      </c>
      <c r="C361" s="36" t="s">
        <v>150</v>
      </c>
      <c r="D361" s="35" t="s">
        <v>149</v>
      </c>
      <c r="E361" s="34" t="str">
        <f t="shared" si="25"/>
        <v>Pomona</v>
      </c>
      <c r="F361" s="33">
        <v>41640</v>
      </c>
      <c r="G361" s="33">
        <v>44500</v>
      </c>
      <c r="H361">
        <f t="shared" si="26"/>
        <v>2014</v>
      </c>
      <c r="I361">
        <f t="shared" si="27"/>
        <v>2021</v>
      </c>
      <c r="J361" s="33">
        <v>41562</v>
      </c>
      <c r="K361" s="33">
        <v>44484</v>
      </c>
      <c r="L361">
        <f t="shared" si="28"/>
        <v>2013</v>
      </c>
      <c r="M361">
        <f t="shared" si="29"/>
        <v>2021</v>
      </c>
      <c r="N361" s="35" t="s">
        <v>149</v>
      </c>
    </row>
    <row r="362" spans="1:14" x14ac:dyDescent="0.3">
      <c r="A362" s="37" t="s">
        <v>157</v>
      </c>
      <c r="B362" s="37" t="s">
        <v>152</v>
      </c>
      <c r="C362" s="36" t="s">
        <v>150</v>
      </c>
      <c r="D362" s="35" t="s">
        <v>149</v>
      </c>
      <c r="E362" s="34" t="str">
        <f t="shared" si="25"/>
        <v>Port Hueneme</v>
      </c>
      <c r="F362" s="33">
        <v>41640</v>
      </c>
      <c r="G362" s="33">
        <v>44500</v>
      </c>
      <c r="H362">
        <f t="shared" si="26"/>
        <v>2014</v>
      </c>
      <c r="I362">
        <f t="shared" si="27"/>
        <v>2021</v>
      </c>
      <c r="J362" s="33">
        <v>41562</v>
      </c>
      <c r="K362" s="33">
        <v>44484</v>
      </c>
      <c r="L362">
        <f t="shared" si="28"/>
        <v>2013</v>
      </c>
      <c r="M362">
        <f t="shared" si="29"/>
        <v>2021</v>
      </c>
      <c r="N362" s="35" t="s">
        <v>149</v>
      </c>
    </row>
    <row r="363" spans="1:14" x14ac:dyDescent="0.3">
      <c r="A363" s="37" t="s">
        <v>1351</v>
      </c>
      <c r="B363" s="37" t="s">
        <v>170</v>
      </c>
      <c r="C363" s="36" t="s">
        <v>169</v>
      </c>
      <c r="D363" s="35" t="s">
        <v>168</v>
      </c>
      <c r="E363" s="34" t="str">
        <f t="shared" si="25"/>
        <v>Porterville</v>
      </c>
      <c r="F363" s="33">
        <v>41640</v>
      </c>
      <c r="G363" s="33">
        <v>45199</v>
      </c>
      <c r="H363">
        <f t="shared" si="26"/>
        <v>2014</v>
      </c>
      <c r="I363">
        <f t="shared" si="27"/>
        <v>2023</v>
      </c>
      <c r="J363" s="33">
        <v>42369</v>
      </c>
      <c r="K363" s="33">
        <v>45291</v>
      </c>
      <c r="L363">
        <f t="shared" si="28"/>
        <v>2015</v>
      </c>
      <c r="M363">
        <f t="shared" si="29"/>
        <v>2023</v>
      </c>
      <c r="N363" s="35" t="s">
        <v>168</v>
      </c>
    </row>
    <row r="364" spans="1:14" x14ac:dyDescent="0.3">
      <c r="A364" s="37" t="s">
        <v>409</v>
      </c>
      <c r="B364" s="37" t="s">
        <v>408</v>
      </c>
      <c r="C364" s="36" t="s">
        <v>164</v>
      </c>
      <c r="D364" s="35" t="s">
        <v>163</v>
      </c>
      <c r="E364" s="34" t="str">
        <f t="shared" si="25"/>
        <v>Portola</v>
      </c>
      <c r="F364" s="33">
        <v>41640</v>
      </c>
      <c r="G364" s="33">
        <v>43646</v>
      </c>
      <c r="H364">
        <f t="shared" si="26"/>
        <v>2014</v>
      </c>
      <c r="I364">
        <f t="shared" si="27"/>
        <v>2019</v>
      </c>
      <c r="J364" s="33">
        <v>41820</v>
      </c>
      <c r="K364" s="33">
        <v>43646</v>
      </c>
      <c r="L364">
        <f t="shared" si="28"/>
        <v>2014</v>
      </c>
      <c r="M364">
        <f t="shared" si="29"/>
        <v>2019</v>
      </c>
      <c r="N364" s="35" t="s">
        <v>163</v>
      </c>
    </row>
    <row r="365" spans="1:14" x14ac:dyDescent="0.3">
      <c r="A365" s="37" t="s">
        <v>284</v>
      </c>
      <c r="B365" s="37" t="s">
        <v>276</v>
      </c>
      <c r="C365" s="36" t="s">
        <v>200</v>
      </c>
      <c r="D365" s="35" t="s">
        <v>199</v>
      </c>
      <c r="E365" s="34" t="str">
        <f t="shared" si="25"/>
        <v>Portola Valley</v>
      </c>
      <c r="F365" s="33">
        <v>41640</v>
      </c>
      <c r="G365" s="33">
        <v>44865</v>
      </c>
      <c r="H365">
        <f t="shared" si="26"/>
        <v>2014</v>
      </c>
      <c r="I365">
        <f t="shared" si="27"/>
        <v>2022</v>
      </c>
      <c r="J365" s="33">
        <v>42035</v>
      </c>
      <c r="K365" s="33">
        <v>44957</v>
      </c>
      <c r="L365">
        <f t="shared" si="28"/>
        <v>2015</v>
      </c>
      <c r="M365">
        <f t="shared" si="29"/>
        <v>2023</v>
      </c>
      <c r="N365" s="35" t="s">
        <v>199</v>
      </c>
    </row>
    <row r="366" spans="1:14" x14ac:dyDescent="0.3">
      <c r="A366" s="37" t="s">
        <v>326</v>
      </c>
      <c r="B366" s="37" t="s">
        <v>319</v>
      </c>
      <c r="C366" s="36" t="s">
        <v>318</v>
      </c>
      <c r="D366" s="35" t="s">
        <v>317</v>
      </c>
      <c r="E366" s="34" t="str">
        <f t="shared" si="25"/>
        <v>Poway</v>
      </c>
      <c r="F366" s="33">
        <v>40179</v>
      </c>
      <c r="G366" s="33">
        <v>44196</v>
      </c>
      <c r="H366">
        <f t="shared" si="26"/>
        <v>2010</v>
      </c>
      <c r="I366">
        <f t="shared" si="27"/>
        <v>2020</v>
      </c>
      <c r="J366" s="33">
        <v>41394</v>
      </c>
      <c r="K366" s="33">
        <v>44316</v>
      </c>
      <c r="L366">
        <f t="shared" si="28"/>
        <v>2013</v>
      </c>
      <c r="M366">
        <f t="shared" si="29"/>
        <v>2021</v>
      </c>
      <c r="N366" s="35" t="s">
        <v>317</v>
      </c>
    </row>
    <row r="367" spans="1:14" x14ac:dyDescent="0.3">
      <c r="A367" s="37" t="s">
        <v>372</v>
      </c>
      <c r="B367" s="37" t="s">
        <v>370</v>
      </c>
      <c r="C367" s="36" t="s">
        <v>139</v>
      </c>
      <c r="D367" s="35" t="s">
        <v>138</v>
      </c>
      <c r="E367" s="34" t="str">
        <f t="shared" si="25"/>
        <v>Rancho Cordova</v>
      </c>
      <c r="F367" s="33">
        <v>41275</v>
      </c>
      <c r="G367" s="33">
        <v>44500</v>
      </c>
      <c r="H367">
        <f t="shared" si="26"/>
        <v>2013</v>
      </c>
      <c r="I367">
        <f t="shared" si="27"/>
        <v>2021</v>
      </c>
      <c r="J367" s="33">
        <v>41578</v>
      </c>
      <c r="K367" s="33">
        <v>44500</v>
      </c>
      <c r="L367">
        <f t="shared" si="28"/>
        <v>2013</v>
      </c>
      <c r="M367">
        <f t="shared" si="29"/>
        <v>2021</v>
      </c>
      <c r="N367" s="35" t="s">
        <v>138</v>
      </c>
    </row>
    <row r="368" spans="1:14" x14ac:dyDescent="0.3">
      <c r="A368" s="37" t="s">
        <v>349</v>
      </c>
      <c r="B368" s="37" t="s">
        <v>339</v>
      </c>
      <c r="C368" s="36" t="s">
        <v>150</v>
      </c>
      <c r="D368" s="35" t="s">
        <v>149</v>
      </c>
      <c r="E368" s="34" t="str">
        <f t="shared" si="25"/>
        <v>Rancho Cucamonga</v>
      </c>
      <c r="F368" s="33">
        <v>41640</v>
      </c>
      <c r="G368" s="33">
        <v>44500</v>
      </c>
      <c r="H368">
        <f t="shared" si="26"/>
        <v>2014</v>
      </c>
      <c r="I368">
        <f t="shared" si="27"/>
        <v>2021</v>
      </c>
      <c r="J368" s="33">
        <v>41562</v>
      </c>
      <c r="K368" s="33">
        <v>44484</v>
      </c>
      <c r="L368">
        <f t="shared" si="28"/>
        <v>2013</v>
      </c>
      <c r="M368">
        <f t="shared" si="29"/>
        <v>2021</v>
      </c>
      <c r="N368" s="35" t="s">
        <v>149</v>
      </c>
    </row>
    <row r="369" spans="1:14" x14ac:dyDescent="0.3">
      <c r="A369" s="37" t="s">
        <v>384</v>
      </c>
      <c r="B369" s="37" t="s">
        <v>378</v>
      </c>
      <c r="C369" s="36" t="s">
        <v>150</v>
      </c>
      <c r="D369" s="35" t="s">
        <v>149</v>
      </c>
      <c r="E369" s="34" t="str">
        <f t="shared" si="25"/>
        <v>Rancho Mirage</v>
      </c>
      <c r="F369" s="33">
        <v>41640</v>
      </c>
      <c r="G369" s="33">
        <v>44500</v>
      </c>
      <c r="H369">
        <f t="shared" si="26"/>
        <v>2014</v>
      </c>
      <c r="I369">
        <f t="shared" si="27"/>
        <v>2021</v>
      </c>
      <c r="J369" s="33">
        <v>41562</v>
      </c>
      <c r="K369" s="33">
        <v>44484</v>
      </c>
      <c r="L369">
        <f t="shared" si="28"/>
        <v>2013</v>
      </c>
      <c r="M369">
        <f t="shared" si="29"/>
        <v>2021</v>
      </c>
      <c r="N369" s="35" t="s">
        <v>149</v>
      </c>
    </row>
    <row r="370" spans="1:14" x14ac:dyDescent="0.3">
      <c r="A370" s="37" t="s">
        <v>541</v>
      </c>
      <c r="B370" s="37" t="s">
        <v>517</v>
      </c>
      <c r="C370" s="36" t="s">
        <v>150</v>
      </c>
      <c r="D370" s="35" t="s">
        <v>149</v>
      </c>
      <c r="E370" s="34" t="str">
        <f t="shared" si="25"/>
        <v>Rancho Palos Verdes</v>
      </c>
      <c r="F370" s="33">
        <v>41640</v>
      </c>
      <c r="G370" s="33">
        <v>44500</v>
      </c>
      <c r="H370">
        <f t="shared" si="26"/>
        <v>2014</v>
      </c>
      <c r="I370">
        <f t="shared" si="27"/>
        <v>2021</v>
      </c>
      <c r="J370" s="33">
        <v>41562</v>
      </c>
      <c r="K370" s="33">
        <v>44484</v>
      </c>
      <c r="L370">
        <f t="shared" si="28"/>
        <v>2013</v>
      </c>
      <c r="M370">
        <f t="shared" si="29"/>
        <v>2021</v>
      </c>
      <c r="N370" s="35" t="s">
        <v>149</v>
      </c>
    </row>
    <row r="371" spans="1:14" x14ac:dyDescent="0.3">
      <c r="A371" s="37" t="s">
        <v>1343</v>
      </c>
      <c r="B371" s="37" t="s">
        <v>419</v>
      </c>
      <c r="C371" s="36" t="s">
        <v>150</v>
      </c>
      <c r="D371" s="35" t="s">
        <v>149</v>
      </c>
      <c r="E371" s="34" t="str">
        <f t="shared" si="25"/>
        <v>Rancho Santa Margarita</v>
      </c>
      <c r="F371" s="33">
        <v>41640</v>
      </c>
      <c r="G371" s="33">
        <v>44500</v>
      </c>
      <c r="H371">
        <f t="shared" si="26"/>
        <v>2014</v>
      </c>
      <c r="I371">
        <f t="shared" si="27"/>
        <v>2021</v>
      </c>
      <c r="J371" s="33">
        <v>41562</v>
      </c>
      <c r="K371" s="33">
        <v>44484</v>
      </c>
      <c r="L371">
        <f t="shared" si="28"/>
        <v>2013</v>
      </c>
      <c r="M371">
        <f t="shared" si="29"/>
        <v>2021</v>
      </c>
      <c r="N371" s="35" t="s">
        <v>149</v>
      </c>
    </row>
    <row r="372" spans="1:14" x14ac:dyDescent="0.3">
      <c r="A372" s="37" t="s">
        <v>182</v>
      </c>
      <c r="B372" s="37" t="s">
        <v>180</v>
      </c>
      <c r="C372" s="36" t="s">
        <v>164</v>
      </c>
      <c r="D372" s="35" t="s">
        <v>163</v>
      </c>
      <c r="E372" s="34" t="str">
        <f t="shared" si="25"/>
        <v>Red Bluff</v>
      </c>
      <c r="F372" s="33">
        <v>41640</v>
      </c>
      <c r="G372" s="33">
        <v>43646</v>
      </c>
      <c r="H372">
        <f t="shared" si="26"/>
        <v>2014</v>
      </c>
      <c r="I372">
        <f t="shared" si="27"/>
        <v>2019</v>
      </c>
      <c r="J372" s="33">
        <v>41820</v>
      </c>
      <c r="K372" s="33">
        <v>43646</v>
      </c>
      <c r="L372">
        <f t="shared" si="28"/>
        <v>2014</v>
      </c>
      <c r="M372">
        <f t="shared" si="29"/>
        <v>2019</v>
      </c>
      <c r="N372" s="35" t="s">
        <v>163</v>
      </c>
    </row>
    <row r="373" spans="1:14" x14ac:dyDescent="0.3">
      <c r="A373" s="37" t="s">
        <v>238</v>
      </c>
      <c r="B373" s="37" t="s">
        <v>235</v>
      </c>
      <c r="C373" s="36" t="s">
        <v>164</v>
      </c>
      <c r="D373" s="35" t="s">
        <v>163</v>
      </c>
      <c r="E373" s="34" t="str">
        <f t="shared" si="25"/>
        <v>Redding</v>
      </c>
      <c r="F373" s="33">
        <v>41640</v>
      </c>
      <c r="G373" s="33">
        <v>43646</v>
      </c>
      <c r="H373">
        <f t="shared" si="26"/>
        <v>2014</v>
      </c>
      <c r="I373">
        <f t="shared" si="27"/>
        <v>2019</v>
      </c>
      <c r="J373" s="33">
        <v>41820</v>
      </c>
      <c r="K373" s="33">
        <v>43646</v>
      </c>
      <c r="L373">
        <f t="shared" si="28"/>
        <v>2014</v>
      </c>
      <c r="M373">
        <f t="shared" si="29"/>
        <v>2019</v>
      </c>
      <c r="N373" s="35" t="s">
        <v>163</v>
      </c>
    </row>
    <row r="374" spans="1:14" x14ac:dyDescent="0.3">
      <c r="A374" s="37" t="s">
        <v>348</v>
      </c>
      <c r="B374" s="37" t="s">
        <v>339</v>
      </c>
      <c r="C374" s="36" t="s">
        <v>150</v>
      </c>
      <c r="D374" s="35" t="s">
        <v>149</v>
      </c>
      <c r="E374" s="34" t="str">
        <f t="shared" si="25"/>
        <v>Redlands</v>
      </c>
      <c r="F374" s="33">
        <v>41640</v>
      </c>
      <c r="G374" s="33">
        <v>44500</v>
      </c>
      <c r="H374">
        <f t="shared" si="26"/>
        <v>2014</v>
      </c>
      <c r="I374">
        <f t="shared" si="27"/>
        <v>2021</v>
      </c>
      <c r="J374" s="33">
        <v>41562</v>
      </c>
      <c r="K374" s="33">
        <v>44484</v>
      </c>
      <c r="L374">
        <f t="shared" si="28"/>
        <v>2013</v>
      </c>
      <c r="M374">
        <f t="shared" si="29"/>
        <v>2021</v>
      </c>
      <c r="N374" s="35" t="s">
        <v>149</v>
      </c>
    </row>
    <row r="375" spans="1:14" x14ac:dyDescent="0.3">
      <c r="A375" s="37" t="s">
        <v>540</v>
      </c>
      <c r="B375" s="37" t="s">
        <v>517</v>
      </c>
      <c r="C375" s="36" t="s">
        <v>150</v>
      </c>
      <c r="D375" s="35" t="s">
        <v>149</v>
      </c>
      <c r="E375" s="34" t="str">
        <f t="shared" si="25"/>
        <v>Redondo Beach</v>
      </c>
      <c r="F375" s="33">
        <v>41640</v>
      </c>
      <c r="G375" s="33">
        <v>44500</v>
      </c>
      <c r="H375">
        <f t="shared" si="26"/>
        <v>2014</v>
      </c>
      <c r="I375">
        <f t="shared" si="27"/>
        <v>2021</v>
      </c>
      <c r="J375" s="33">
        <v>41562</v>
      </c>
      <c r="K375" s="33">
        <v>44484</v>
      </c>
      <c r="L375">
        <f t="shared" si="28"/>
        <v>2013</v>
      </c>
      <c r="M375">
        <f t="shared" si="29"/>
        <v>2021</v>
      </c>
      <c r="N375" s="35" t="s">
        <v>149</v>
      </c>
    </row>
    <row r="376" spans="1:14" x14ac:dyDescent="0.3">
      <c r="A376" s="37" t="s">
        <v>283</v>
      </c>
      <c r="B376" s="37" t="s">
        <v>276</v>
      </c>
      <c r="C376" s="36" t="s">
        <v>200</v>
      </c>
      <c r="D376" s="35" t="s">
        <v>199</v>
      </c>
      <c r="E376" s="34" t="str">
        <f t="shared" si="25"/>
        <v>Redwood City</v>
      </c>
      <c r="F376" s="33">
        <v>41640</v>
      </c>
      <c r="G376" s="33">
        <v>44865</v>
      </c>
      <c r="H376">
        <f t="shared" si="26"/>
        <v>2014</v>
      </c>
      <c r="I376">
        <f t="shared" si="27"/>
        <v>2022</v>
      </c>
      <c r="J376" s="33">
        <v>42035</v>
      </c>
      <c r="K376" s="33">
        <v>44957</v>
      </c>
      <c r="L376">
        <f t="shared" si="28"/>
        <v>2015</v>
      </c>
      <c r="M376">
        <f t="shared" si="29"/>
        <v>2023</v>
      </c>
      <c r="N376" s="35" t="s">
        <v>199</v>
      </c>
    </row>
    <row r="377" spans="1:14" x14ac:dyDescent="0.3">
      <c r="A377" s="37" t="s">
        <v>661</v>
      </c>
      <c r="B377" s="37" t="s">
        <v>657</v>
      </c>
      <c r="C377" s="36" t="s">
        <v>619</v>
      </c>
      <c r="D377" s="35" t="s">
        <v>168</v>
      </c>
      <c r="E377" s="34" t="str">
        <f t="shared" si="25"/>
        <v>Reedley</v>
      </c>
      <c r="F377" s="33">
        <v>41275</v>
      </c>
      <c r="G377" s="33">
        <v>45291</v>
      </c>
      <c r="H377">
        <f t="shared" si="26"/>
        <v>2013</v>
      </c>
      <c r="I377">
        <f t="shared" si="27"/>
        <v>2023</v>
      </c>
      <c r="J377" s="33">
        <v>42369</v>
      </c>
      <c r="K377" s="33">
        <v>45291</v>
      </c>
      <c r="L377">
        <f t="shared" si="28"/>
        <v>2015</v>
      </c>
      <c r="M377">
        <f t="shared" si="29"/>
        <v>2023</v>
      </c>
      <c r="N377" s="35" t="s">
        <v>168</v>
      </c>
    </row>
    <row r="378" spans="1:14" x14ac:dyDescent="0.3">
      <c r="A378" s="37" t="s">
        <v>347</v>
      </c>
      <c r="B378" s="37" t="s">
        <v>339</v>
      </c>
      <c r="C378" s="36" t="s">
        <v>150</v>
      </c>
      <c r="D378" s="35" t="s">
        <v>149</v>
      </c>
      <c r="E378" s="34" t="str">
        <f t="shared" si="25"/>
        <v>Rialto</v>
      </c>
      <c r="F378" s="33">
        <v>41640</v>
      </c>
      <c r="G378" s="33">
        <v>44500</v>
      </c>
      <c r="H378">
        <f t="shared" si="26"/>
        <v>2014</v>
      </c>
      <c r="I378">
        <f t="shared" si="27"/>
        <v>2021</v>
      </c>
      <c r="J378" s="33">
        <v>41562</v>
      </c>
      <c r="K378" s="33">
        <v>44484</v>
      </c>
      <c r="L378">
        <f t="shared" si="28"/>
        <v>2013</v>
      </c>
      <c r="M378">
        <f t="shared" si="29"/>
        <v>2021</v>
      </c>
      <c r="N378" s="35" t="s">
        <v>149</v>
      </c>
    </row>
    <row r="379" spans="1:14" x14ac:dyDescent="0.3">
      <c r="A379" s="37" t="s">
        <v>685</v>
      </c>
      <c r="B379" s="37" t="s">
        <v>681</v>
      </c>
      <c r="C379" s="36" t="s">
        <v>200</v>
      </c>
      <c r="D379" s="35" t="s">
        <v>199</v>
      </c>
      <c r="E379" s="34" t="str">
        <f t="shared" si="25"/>
        <v>Richmond</v>
      </c>
      <c r="F379" s="33">
        <v>41640</v>
      </c>
      <c r="G379" s="33">
        <v>44865</v>
      </c>
      <c r="H379">
        <f t="shared" si="26"/>
        <v>2014</v>
      </c>
      <c r="I379">
        <f t="shared" si="27"/>
        <v>2022</v>
      </c>
      <c r="J379" s="33">
        <v>42035</v>
      </c>
      <c r="K379" s="33">
        <v>44957</v>
      </c>
      <c r="L379">
        <f t="shared" si="28"/>
        <v>2015</v>
      </c>
      <c r="M379">
        <f t="shared" si="29"/>
        <v>2023</v>
      </c>
      <c r="N379" s="35" t="s">
        <v>199</v>
      </c>
    </row>
    <row r="380" spans="1:14" x14ac:dyDescent="0.3">
      <c r="A380" s="37" t="s">
        <v>625</v>
      </c>
      <c r="B380" s="37" t="s">
        <v>620</v>
      </c>
      <c r="C380" s="36" t="s">
        <v>619</v>
      </c>
      <c r="D380" s="35" t="s">
        <v>168</v>
      </c>
      <c r="E380" s="34" t="str">
        <f t="shared" si="25"/>
        <v>Ridgecrest</v>
      </c>
      <c r="F380" s="33">
        <v>41275</v>
      </c>
      <c r="G380" s="33">
        <v>45291</v>
      </c>
      <c r="H380">
        <f t="shared" si="26"/>
        <v>2013</v>
      </c>
      <c r="I380">
        <f t="shared" si="27"/>
        <v>2023</v>
      </c>
      <c r="J380" s="33">
        <v>42369</v>
      </c>
      <c r="K380" s="33">
        <v>45291</v>
      </c>
      <c r="L380">
        <f t="shared" si="28"/>
        <v>2015</v>
      </c>
      <c r="M380">
        <f t="shared" si="29"/>
        <v>2023</v>
      </c>
      <c r="N380" s="35" t="s">
        <v>168</v>
      </c>
    </row>
    <row r="381" spans="1:14" x14ac:dyDescent="0.3">
      <c r="A381" s="37" t="s">
        <v>646</v>
      </c>
      <c r="B381" s="37" t="s">
        <v>644</v>
      </c>
      <c r="C381" s="36" t="s">
        <v>164</v>
      </c>
      <c r="D381" s="35" t="s">
        <v>163</v>
      </c>
      <c r="E381" s="34" t="str">
        <f t="shared" si="25"/>
        <v>Rio Dell</v>
      </c>
      <c r="F381" s="33">
        <v>41640</v>
      </c>
      <c r="G381" s="33">
        <v>43646</v>
      </c>
      <c r="H381">
        <f t="shared" si="26"/>
        <v>2014</v>
      </c>
      <c r="I381">
        <f t="shared" si="27"/>
        <v>2019</v>
      </c>
      <c r="J381" s="33">
        <v>41820</v>
      </c>
      <c r="K381" s="33">
        <v>43646</v>
      </c>
      <c r="L381">
        <f t="shared" si="28"/>
        <v>2014</v>
      </c>
      <c r="M381">
        <f t="shared" si="29"/>
        <v>2019</v>
      </c>
      <c r="N381" s="35" t="s">
        <v>163</v>
      </c>
    </row>
    <row r="382" spans="1:14" x14ac:dyDescent="0.3">
      <c r="A382" s="37" t="s">
        <v>217</v>
      </c>
      <c r="B382" s="37" t="s">
        <v>212</v>
      </c>
      <c r="C382" s="36" t="s">
        <v>200</v>
      </c>
      <c r="D382" s="35" t="s">
        <v>199</v>
      </c>
      <c r="E382" s="34" t="str">
        <f t="shared" si="25"/>
        <v>Rio Vista</v>
      </c>
      <c r="F382" s="33">
        <v>41640</v>
      </c>
      <c r="G382" s="33">
        <v>44865</v>
      </c>
      <c r="H382">
        <f t="shared" si="26"/>
        <v>2014</v>
      </c>
      <c r="I382">
        <f t="shared" si="27"/>
        <v>2022</v>
      </c>
      <c r="J382" s="33">
        <v>42035</v>
      </c>
      <c r="K382" s="33">
        <v>44957</v>
      </c>
      <c r="L382">
        <f t="shared" si="28"/>
        <v>2015</v>
      </c>
      <c r="M382">
        <f t="shared" si="29"/>
        <v>2023</v>
      </c>
      <c r="N382" s="35" t="s">
        <v>199</v>
      </c>
    </row>
    <row r="383" spans="1:14" x14ac:dyDescent="0.3">
      <c r="A383" s="37" t="s">
        <v>310</v>
      </c>
      <c r="B383" s="37" t="s">
        <v>307</v>
      </c>
      <c r="C383" s="36" t="s">
        <v>240</v>
      </c>
      <c r="D383" s="35" t="s">
        <v>168</v>
      </c>
      <c r="E383" s="34" t="str">
        <f t="shared" si="25"/>
        <v>Ripon</v>
      </c>
      <c r="F383" s="33">
        <v>41640</v>
      </c>
      <c r="G383" s="33">
        <v>45291</v>
      </c>
      <c r="H383">
        <f t="shared" si="26"/>
        <v>2014</v>
      </c>
      <c r="I383">
        <f t="shared" si="27"/>
        <v>2023</v>
      </c>
      <c r="J383" s="33">
        <v>42369</v>
      </c>
      <c r="K383" s="33">
        <v>45291</v>
      </c>
      <c r="L383">
        <f t="shared" si="28"/>
        <v>2015</v>
      </c>
      <c r="M383">
        <f t="shared" si="29"/>
        <v>2023</v>
      </c>
      <c r="N383" s="35" t="s">
        <v>168</v>
      </c>
    </row>
    <row r="384" spans="1:14" x14ac:dyDescent="0.3">
      <c r="A384" s="37" t="s">
        <v>192</v>
      </c>
      <c r="B384" s="37" t="s">
        <v>188</v>
      </c>
      <c r="C384" s="36" t="s">
        <v>169</v>
      </c>
      <c r="D384" s="35" t="s">
        <v>168</v>
      </c>
      <c r="E384" s="34" t="str">
        <f t="shared" si="25"/>
        <v>Riverbank</v>
      </c>
      <c r="F384" s="33">
        <v>41640</v>
      </c>
      <c r="G384" s="33">
        <v>45199</v>
      </c>
      <c r="H384">
        <f t="shared" si="26"/>
        <v>2014</v>
      </c>
      <c r="I384">
        <f t="shared" si="27"/>
        <v>2023</v>
      </c>
      <c r="J384" s="33">
        <v>42369</v>
      </c>
      <c r="K384" s="33">
        <v>45291</v>
      </c>
      <c r="L384">
        <f t="shared" si="28"/>
        <v>2015</v>
      </c>
      <c r="M384">
        <f t="shared" si="29"/>
        <v>2023</v>
      </c>
      <c r="N384" s="35" t="s">
        <v>168</v>
      </c>
    </row>
    <row r="385" spans="1:14" x14ac:dyDescent="0.3">
      <c r="A385" s="37" t="s">
        <v>383</v>
      </c>
      <c r="B385" s="37" t="s">
        <v>378</v>
      </c>
      <c r="C385" s="36" t="s">
        <v>150</v>
      </c>
      <c r="D385" s="35" t="s">
        <v>149</v>
      </c>
      <c r="E385" s="34" t="str">
        <f t="shared" si="25"/>
        <v>Riverside</v>
      </c>
      <c r="F385" s="33">
        <v>41640</v>
      </c>
      <c r="G385" s="33">
        <v>44500</v>
      </c>
      <c r="H385">
        <f t="shared" si="26"/>
        <v>2014</v>
      </c>
      <c r="I385">
        <f t="shared" si="27"/>
        <v>2021</v>
      </c>
      <c r="J385" s="33">
        <v>41562</v>
      </c>
      <c r="K385" s="33">
        <v>44484</v>
      </c>
      <c r="L385">
        <f t="shared" si="28"/>
        <v>2013</v>
      </c>
      <c r="M385">
        <f t="shared" si="29"/>
        <v>2021</v>
      </c>
      <c r="N385" s="35" t="s">
        <v>149</v>
      </c>
    </row>
    <row r="386" spans="1:14" x14ac:dyDescent="0.3">
      <c r="A386" s="37" t="str">
        <f>B386</f>
        <v>Riverside County - Unincorporated</v>
      </c>
      <c r="B386" s="37" t="s">
        <v>382</v>
      </c>
      <c r="C386" s="36" t="s">
        <v>150</v>
      </c>
      <c r="D386" s="35" t="s">
        <v>149</v>
      </c>
      <c r="E386" s="34" t="str">
        <f t="shared" ref="E386:E449" si="30">(PROPER(A386))</f>
        <v>Riverside County - Unincorporated</v>
      </c>
      <c r="F386" s="33">
        <v>41640</v>
      </c>
      <c r="G386" s="33">
        <v>44500</v>
      </c>
      <c r="H386">
        <f t="shared" ref="H386:H449" si="31">YEAR(F386)</f>
        <v>2014</v>
      </c>
      <c r="I386">
        <f t="shared" ref="I386:I449" si="32">YEAR(G386)</f>
        <v>2021</v>
      </c>
      <c r="J386" s="33">
        <v>41562</v>
      </c>
      <c r="K386" s="33">
        <v>44484</v>
      </c>
      <c r="L386">
        <f t="shared" ref="L386:L449" si="33">YEAR(J386)</f>
        <v>2013</v>
      </c>
      <c r="M386">
        <f t="shared" ref="M386:M449" si="34">YEAR(K386)</f>
        <v>2021</v>
      </c>
      <c r="N386" s="35" t="s">
        <v>149</v>
      </c>
    </row>
    <row r="387" spans="1:14" x14ac:dyDescent="0.3">
      <c r="A387" s="37" t="s">
        <v>413</v>
      </c>
      <c r="B387" s="37" t="s">
        <v>411</v>
      </c>
      <c r="C387" s="36" t="s">
        <v>139</v>
      </c>
      <c r="D387" s="35" t="s">
        <v>138</v>
      </c>
      <c r="E387" s="34" t="str">
        <f t="shared" si="30"/>
        <v>Rocklin</v>
      </c>
      <c r="F387" s="33">
        <v>41275</v>
      </c>
      <c r="G387" s="33">
        <v>44500</v>
      </c>
      <c r="H387">
        <f t="shared" si="31"/>
        <v>2013</v>
      </c>
      <c r="I387">
        <f t="shared" si="32"/>
        <v>2021</v>
      </c>
      <c r="J387" s="33">
        <v>41578</v>
      </c>
      <c r="K387" s="33">
        <v>44500</v>
      </c>
      <c r="L387">
        <f t="shared" si="33"/>
        <v>2013</v>
      </c>
      <c r="M387">
        <f t="shared" si="34"/>
        <v>2021</v>
      </c>
      <c r="N387" s="35" t="s">
        <v>138</v>
      </c>
    </row>
    <row r="388" spans="1:14" x14ac:dyDescent="0.3">
      <c r="A388" s="37" t="s">
        <v>207</v>
      </c>
      <c r="B388" s="37" t="s">
        <v>201</v>
      </c>
      <c r="C388" s="36" t="s">
        <v>200</v>
      </c>
      <c r="D388" s="35" t="s">
        <v>199</v>
      </c>
      <c r="E388" s="34" t="str">
        <f t="shared" si="30"/>
        <v>Rohnert Park</v>
      </c>
      <c r="F388" s="33">
        <v>41640</v>
      </c>
      <c r="G388" s="33">
        <v>44865</v>
      </c>
      <c r="H388">
        <f t="shared" si="31"/>
        <v>2014</v>
      </c>
      <c r="I388">
        <f t="shared" si="32"/>
        <v>2022</v>
      </c>
      <c r="J388" s="33">
        <v>42035</v>
      </c>
      <c r="K388" s="33">
        <v>44957</v>
      </c>
      <c r="L388">
        <f t="shared" si="33"/>
        <v>2015</v>
      </c>
      <c r="M388">
        <f t="shared" si="34"/>
        <v>2023</v>
      </c>
      <c r="N388" s="35" t="s">
        <v>199</v>
      </c>
    </row>
    <row r="389" spans="1:14" x14ac:dyDescent="0.3">
      <c r="A389" s="37" t="s">
        <v>1346</v>
      </c>
      <c r="B389" s="37" t="s">
        <v>517</v>
      </c>
      <c r="C389" s="36" t="s">
        <v>150</v>
      </c>
      <c r="D389" s="35" t="s">
        <v>149</v>
      </c>
      <c r="E389" s="34" t="str">
        <f t="shared" si="30"/>
        <v>Rolling Hills</v>
      </c>
      <c r="F389" s="33">
        <v>41640</v>
      </c>
      <c r="G389" s="33">
        <v>44500</v>
      </c>
      <c r="H389">
        <f t="shared" si="31"/>
        <v>2014</v>
      </c>
      <c r="I389">
        <f t="shared" si="32"/>
        <v>2021</v>
      </c>
      <c r="J389" s="33">
        <v>41562</v>
      </c>
      <c r="K389" s="33">
        <v>44484</v>
      </c>
      <c r="L389">
        <f t="shared" si="33"/>
        <v>2013</v>
      </c>
      <c r="M389">
        <f t="shared" si="34"/>
        <v>2021</v>
      </c>
      <c r="N389" s="35" t="s">
        <v>149</v>
      </c>
    </row>
    <row r="390" spans="1:14" x14ac:dyDescent="0.3">
      <c r="A390" s="37" t="s">
        <v>539</v>
      </c>
      <c r="B390" s="37" t="s">
        <v>517</v>
      </c>
      <c r="C390" s="36" t="s">
        <v>150</v>
      </c>
      <c r="D390" s="35" t="s">
        <v>149</v>
      </c>
      <c r="E390" s="34" t="str">
        <f t="shared" si="30"/>
        <v>Rolling Hills Estates</v>
      </c>
      <c r="F390" s="33">
        <v>41640</v>
      </c>
      <c r="G390" s="33">
        <v>44500</v>
      </c>
      <c r="H390">
        <f t="shared" si="31"/>
        <v>2014</v>
      </c>
      <c r="I390">
        <f t="shared" si="32"/>
        <v>2021</v>
      </c>
      <c r="J390" s="33">
        <v>41562</v>
      </c>
      <c r="K390" s="33">
        <v>44484</v>
      </c>
      <c r="L390">
        <f t="shared" si="33"/>
        <v>2013</v>
      </c>
      <c r="M390">
        <f t="shared" si="34"/>
        <v>2021</v>
      </c>
      <c r="N390" s="35" t="s">
        <v>149</v>
      </c>
    </row>
    <row r="391" spans="1:14" x14ac:dyDescent="0.3">
      <c r="A391" s="37" t="s">
        <v>538</v>
      </c>
      <c r="B391" s="37" t="s">
        <v>517</v>
      </c>
      <c r="C391" s="36" t="s">
        <v>150</v>
      </c>
      <c r="D391" s="35" t="s">
        <v>149</v>
      </c>
      <c r="E391" s="34" t="str">
        <f t="shared" si="30"/>
        <v>Rosemead</v>
      </c>
      <c r="F391" s="33">
        <v>41640</v>
      </c>
      <c r="G391" s="33">
        <v>44500</v>
      </c>
      <c r="H391">
        <f t="shared" si="31"/>
        <v>2014</v>
      </c>
      <c r="I391">
        <f t="shared" si="32"/>
        <v>2021</v>
      </c>
      <c r="J391" s="33">
        <v>41562</v>
      </c>
      <c r="K391" s="33">
        <v>44484</v>
      </c>
      <c r="L391">
        <f t="shared" si="33"/>
        <v>2013</v>
      </c>
      <c r="M391">
        <f t="shared" si="34"/>
        <v>2021</v>
      </c>
      <c r="N391" s="35" t="s">
        <v>149</v>
      </c>
    </row>
    <row r="392" spans="1:14" x14ac:dyDescent="0.3">
      <c r="A392" s="37" t="s">
        <v>412</v>
      </c>
      <c r="B392" s="37" t="s">
        <v>411</v>
      </c>
      <c r="C392" s="36" t="s">
        <v>139</v>
      </c>
      <c r="D392" s="35" t="s">
        <v>138</v>
      </c>
      <c r="E392" s="34" t="str">
        <f t="shared" si="30"/>
        <v>Roseville</v>
      </c>
      <c r="F392" s="33">
        <v>41275</v>
      </c>
      <c r="G392" s="33">
        <v>44500</v>
      </c>
      <c r="H392">
        <f t="shared" si="31"/>
        <v>2013</v>
      </c>
      <c r="I392">
        <f t="shared" si="32"/>
        <v>2021</v>
      </c>
      <c r="J392" s="33">
        <v>41578</v>
      </c>
      <c r="K392" s="33">
        <v>44500</v>
      </c>
      <c r="L392">
        <f t="shared" si="33"/>
        <v>2013</v>
      </c>
      <c r="M392">
        <f t="shared" si="34"/>
        <v>2021</v>
      </c>
      <c r="N392" s="35" t="s">
        <v>138</v>
      </c>
    </row>
    <row r="393" spans="1:14" x14ac:dyDescent="0.3">
      <c r="A393" s="37" t="s">
        <v>504</v>
      </c>
      <c r="B393" s="37" t="s">
        <v>499</v>
      </c>
      <c r="C393" s="36" t="s">
        <v>200</v>
      </c>
      <c r="D393" s="35" t="s">
        <v>199</v>
      </c>
      <c r="E393" s="34" t="str">
        <f t="shared" si="30"/>
        <v>Ross</v>
      </c>
      <c r="F393" s="33">
        <v>41640</v>
      </c>
      <c r="G393" s="33">
        <v>44865</v>
      </c>
      <c r="H393">
        <f t="shared" si="31"/>
        <v>2014</v>
      </c>
      <c r="I393">
        <f t="shared" si="32"/>
        <v>2022</v>
      </c>
      <c r="J393" s="33">
        <v>42035</v>
      </c>
      <c r="K393" s="33">
        <v>44957</v>
      </c>
      <c r="L393">
        <f t="shared" si="33"/>
        <v>2015</v>
      </c>
      <c r="M393">
        <f t="shared" si="34"/>
        <v>2023</v>
      </c>
      <c r="N393" s="35" t="s">
        <v>199</v>
      </c>
    </row>
    <row r="394" spans="1:14" x14ac:dyDescent="0.3">
      <c r="A394" s="37" t="s">
        <v>371</v>
      </c>
      <c r="B394" s="37" t="s">
        <v>370</v>
      </c>
      <c r="C394" s="36" t="s">
        <v>139</v>
      </c>
      <c r="D394" s="35" t="s">
        <v>138</v>
      </c>
      <c r="E394" s="34" t="str">
        <f t="shared" si="30"/>
        <v>Sacramento</v>
      </c>
      <c r="F394" s="33">
        <v>41275</v>
      </c>
      <c r="G394" s="33">
        <v>44500</v>
      </c>
      <c r="H394">
        <f t="shared" si="31"/>
        <v>2013</v>
      </c>
      <c r="I394">
        <f t="shared" si="32"/>
        <v>2021</v>
      </c>
      <c r="J394" s="33">
        <v>41578</v>
      </c>
      <c r="K394" s="33">
        <v>44500</v>
      </c>
      <c r="L394">
        <f t="shared" si="33"/>
        <v>2013</v>
      </c>
      <c r="M394">
        <f t="shared" si="34"/>
        <v>2021</v>
      </c>
      <c r="N394" s="35" t="s">
        <v>138</v>
      </c>
    </row>
    <row r="395" spans="1:14" x14ac:dyDescent="0.3">
      <c r="A395" s="37" t="str">
        <f>B395</f>
        <v>Sacramento County - Unincorporated</v>
      </c>
      <c r="B395" s="37" t="s">
        <v>369</v>
      </c>
      <c r="C395" s="36" t="s">
        <v>139</v>
      </c>
      <c r="D395" s="35" t="s">
        <v>138</v>
      </c>
      <c r="E395" s="34" t="str">
        <f t="shared" si="30"/>
        <v>Sacramento County - Unincorporated</v>
      </c>
      <c r="F395" s="33">
        <v>41275</v>
      </c>
      <c r="G395" s="33">
        <v>44500</v>
      </c>
      <c r="H395">
        <f t="shared" si="31"/>
        <v>2013</v>
      </c>
      <c r="I395">
        <f t="shared" si="32"/>
        <v>2021</v>
      </c>
      <c r="J395" s="33">
        <v>41578</v>
      </c>
      <c r="K395" s="33">
        <v>44500</v>
      </c>
      <c r="L395">
        <f t="shared" si="33"/>
        <v>2013</v>
      </c>
      <c r="M395">
        <f t="shared" si="34"/>
        <v>2021</v>
      </c>
      <c r="N395" s="35" t="s">
        <v>138</v>
      </c>
    </row>
    <row r="396" spans="1:14" x14ac:dyDescent="0.3">
      <c r="A396" s="37" t="s">
        <v>469</v>
      </c>
      <c r="B396" s="37" t="s">
        <v>465</v>
      </c>
      <c r="C396" s="36" t="s">
        <v>240</v>
      </c>
      <c r="D396" s="35" t="s">
        <v>168</v>
      </c>
      <c r="E396" s="34" t="str">
        <f t="shared" si="30"/>
        <v>Salinas</v>
      </c>
      <c r="F396" s="33">
        <v>41640</v>
      </c>
      <c r="G396" s="33">
        <v>45291</v>
      </c>
      <c r="H396">
        <f t="shared" si="31"/>
        <v>2014</v>
      </c>
      <c r="I396">
        <f t="shared" si="32"/>
        <v>2023</v>
      </c>
      <c r="J396" s="33">
        <v>42369</v>
      </c>
      <c r="K396" s="33">
        <v>45291</v>
      </c>
      <c r="L396">
        <f t="shared" si="33"/>
        <v>2015</v>
      </c>
      <c r="M396">
        <f t="shared" si="34"/>
        <v>2023</v>
      </c>
      <c r="N396" s="35" t="s">
        <v>168</v>
      </c>
    </row>
    <row r="397" spans="1:14" x14ac:dyDescent="0.3">
      <c r="A397" s="37" t="s">
        <v>503</v>
      </c>
      <c r="B397" s="37" t="s">
        <v>499</v>
      </c>
      <c r="C397" s="36" t="s">
        <v>200</v>
      </c>
      <c r="D397" s="35" t="s">
        <v>199</v>
      </c>
      <c r="E397" s="34" t="str">
        <f t="shared" si="30"/>
        <v>San Anselmo</v>
      </c>
      <c r="F397" s="33">
        <v>41640</v>
      </c>
      <c r="G397" s="33">
        <v>44865</v>
      </c>
      <c r="H397">
        <f t="shared" si="31"/>
        <v>2014</v>
      </c>
      <c r="I397">
        <f t="shared" si="32"/>
        <v>2022</v>
      </c>
      <c r="J397" s="33">
        <v>42035</v>
      </c>
      <c r="K397" s="33">
        <v>44957</v>
      </c>
      <c r="L397">
        <f t="shared" si="33"/>
        <v>2015</v>
      </c>
      <c r="M397">
        <f t="shared" si="34"/>
        <v>2023</v>
      </c>
      <c r="N397" s="35" t="s">
        <v>199</v>
      </c>
    </row>
    <row r="398" spans="1:14" x14ac:dyDescent="0.3">
      <c r="A398" s="37" t="str">
        <f>B398</f>
        <v>San Benito County - Unincorporated</v>
      </c>
      <c r="B398" s="37" t="s">
        <v>367</v>
      </c>
      <c r="C398" s="36" t="s">
        <v>240</v>
      </c>
      <c r="D398" s="35" t="s">
        <v>168</v>
      </c>
      <c r="E398" s="34" t="str">
        <f t="shared" si="30"/>
        <v>San Benito County - Unincorporated</v>
      </c>
      <c r="F398" s="33">
        <v>41640</v>
      </c>
      <c r="G398" s="33">
        <v>45291</v>
      </c>
      <c r="H398">
        <f t="shared" si="31"/>
        <v>2014</v>
      </c>
      <c r="I398">
        <f t="shared" si="32"/>
        <v>2023</v>
      </c>
      <c r="J398" s="33">
        <v>42369</v>
      </c>
      <c r="K398" s="33">
        <v>45291</v>
      </c>
      <c r="L398">
        <f t="shared" si="33"/>
        <v>2015</v>
      </c>
      <c r="M398">
        <f t="shared" si="34"/>
        <v>2023</v>
      </c>
      <c r="N398" s="35" t="s">
        <v>168</v>
      </c>
    </row>
    <row r="399" spans="1:14" x14ac:dyDescent="0.3">
      <c r="A399" s="37" t="s">
        <v>346</v>
      </c>
      <c r="B399" s="37" t="s">
        <v>339</v>
      </c>
      <c r="C399" s="36" t="s">
        <v>150</v>
      </c>
      <c r="D399" s="35" t="s">
        <v>149</v>
      </c>
      <c r="E399" s="34" t="str">
        <f t="shared" si="30"/>
        <v>San Bernardino</v>
      </c>
      <c r="F399" s="33">
        <v>41640</v>
      </c>
      <c r="G399" s="33">
        <v>44500</v>
      </c>
      <c r="H399">
        <f t="shared" si="31"/>
        <v>2014</v>
      </c>
      <c r="I399">
        <f t="shared" si="32"/>
        <v>2021</v>
      </c>
      <c r="J399" s="33">
        <v>41562</v>
      </c>
      <c r="K399" s="33">
        <v>44484</v>
      </c>
      <c r="L399">
        <f t="shared" si="33"/>
        <v>2013</v>
      </c>
      <c r="M399">
        <f t="shared" si="34"/>
        <v>2021</v>
      </c>
      <c r="N399" s="35" t="s">
        <v>149</v>
      </c>
    </row>
    <row r="400" spans="1:14" x14ac:dyDescent="0.3">
      <c r="A400" s="37" t="str">
        <f>B400</f>
        <v>San Bernardino County - Unincorporated</v>
      </c>
      <c r="B400" s="37" t="s">
        <v>345</v>
      </c>
      <c r="C400" s="36" t="s">
        <v>150</v>
      </c>
      <c r="D400" s="35" t="s">
        <v>149</v>
      </c>
      <c r="E400" s="34" t="str">
        <f t="shared" si="30"/>
        <v>San Bernardino County - Unincorporated</v>
      </c>
      <c r="F400" s="33">
        <v>41640</v>
      </c>
      <c r="G400" s="33">
        <v>44500</v>
      </c>
      <c r="H400">
        <f t="shared" si="31"/>
        <v>2014</v>
      </c>
      <c r="I400">
        <f t="shared" si="32"/>
        <v>2021</v>
      </c>
      <c r="J400" s="33">
        <v>41562</v>
      </c>
      <c r="K400" s="33">
        <v>44484</v>
      </c>
      <c r="L400">
        <f t="shared" si="33"/>
        <v>2013</v>
      </c>
      <c r="M400">
        <f t="shared" si="34"/>
        <v>2021</v>
      </c>
      <c r="N400" s="35" t="s">
        <v>149</v>
      </c>
    </row>
    <row r="401" spans="1:14" x14ac:dyDescent="0.3">
      <c r="A401" s="37" t="s">
        <v>282</v>
      </c>
      <c r="B401" s="37" t="s">
        <v>276</v>
      </c>
      <c r="C401" s="36" t="s">
        <v>200</v>
      </c>
      <c r="D401" s="35" t="s">
        <v>199</v>
      </c>
      <c r="E401" s="34" t="str">
        <f t="shared" si="30"/>
        <v>San Bruno</v>
      </c>
      <c r="F401" s="33">
        <v>41640</v>
      </c>
      <c r="G401" s="33">
        <v>44865</v>
      </c>
      <c r="H401">
        <f t="shared" si="31"/>
        <v>2014</v>
      </c>
      <c r="I401">
        <f t="shared" si="32"/>
        <v>2022</v>
      </c>
      <c r="J401" s="33">
        <v>42035</v>
      </c>
      <c r="K401" s="33">
        <v>44957</v>
      </c>
      <c r="L401">
        <f t="shared" si="33"/>
        <v>2015</v>
      </c>
      <c r="M401">
        <f t="shared" si="34"/>
        <v>2023</v>
      </c>
      <c r="N401" s="35" t="s">
        <v>199</v>
      </c>
    </row>
    <row r="402" spans="1:14" x14ac:dyDescent="0.3">
      <c r="A402" s="37" t="s">
        <v>156</v>
      </c>
      <c r="B402" s="37" t="s">
        <v>152</v>
      </c>
      <c r="C402" s="36" t="s">
        <v>150</v>
      </c>
      <c r="D402" s="35" t="s">
        <v>149</v>
      </c>
      <c r="E402" s="34" t="str">
        <f t="shared" si="30"/>
        <v>San Buenaventura</v>
      </c>
      <c r="F402" s="33">
        <v>41640</v>
      </c>
      <c r="G402" s="33">
        <v>44500</v>
      </c>
      <c r="H402">
        <f t="shared" si="31"/>
        <v>2014</v>
      </c>
      <c r="I402">
        <f t="shared" si="32"/>
        <v>2021</v>
      </c>
      <c r="J402" s="33">
        <v>41562</v>
      </c>
      <c r="K402" s="33">
        <v>44484</v>
      </c>
      <c r="L402">
        <f t="shared" si="33"/>
        <v>2013</v>
      </c>
      <c r="M402">
        <f t="shared" si="34"/>
        <v>2021</v>
      </c>
      <c r="N402" s="35" t="s">
        <v>149</v>
      </c>
    </row>
    <row r="403" spans="1:14" x14ac:dyDescent="0.3">
      <c r="A403" s="37" t="s">
        <v>281</v>
      </c>
      <c r="B403" s="37" t="s">
        <v>276</v>
      </c>
      <c r="C403" s="36" t="s">
        <v>200</v>
      </c>
      <c r="D403" s="35" t="s">
        <v>199</v>
      </c>
      <c r="E403" s="34" t="str">
        <f t="shared" si="30"/>
        <v>San Carlos</v>
      </c>
      <c r="F403" s="33">
        <v>41640</v>
      </c>
      <c r="G403" s="33">
        <v>44865</v>
      </c>
      <c r="H403">
        <f t="shared" si="31"/>
        <v>2014</v>
      </c>
      <c r="I403">
        <f t="shared" si="32"/>
        <v>2022</v>
      </c>
      <c r="J403" s="33">
        <v>42035</v>
      </c>
      <c r="K403" s="33">
        <v>44957</v>
      </c>
      <c r="L403">
        <f t="shared" si="33"/>
        <v>2015</v>
      </c>
      <c r="M403">
        <f t="shared" si="34"/>
        <v>2023</v>
      </c>
      <c r="N403" s="35" t="s">
        <v>199</v>
      </c>
    </row>
    <row r="404" spans="1:14" x14ac:dyDescent="0.3">
      <c r="A404" s="37" t="s">
        <v>428</v>
      </c>
      <c r="B404" s="37" t="s">
        <v>419</v>
      </c>
      <c r="C404" s="36" t="s">
        <v>150</v>
      </c>
      <c r="D404" s="35" t="s">
        <v>149</v>
      </c>
      <c r="E404" s="34" t="str">
        <f t="shared" si="30"/>
        <v>San Clemente</v>
      </c>
      <c r="F404" s="33">
        <v>41640</v>
      </c>
      <c r="G404" s="33">
        <v>44500</v>
      </c>
      <c r="H404">
        <f t="shared" si="31"/>
        <v>2014</v>
      </c>
      <c r="I404">
        <f t="shared" si="32"/>
        <v>2021</v>
      </c>
      <c r="J404" s="33">
        <v>41562</v>
      </c>
      <c r="K404" s="33">
        <v>44484</v>
      </c>
      <c r="L404">
        <f t="shared" si="33"/>
        <v>2013</v>
      </c>
      <c r="M404">
        <f t="shared" si="34"/>
        <v>2021</v>
      </c>
      <c r="N404" s="35" t="s">
        <v>149</v>
      </c>
    </row>
    <row r="405" spans="1:14" x14ac:dyDescent="0.3">
      <c r="A405" s="37" t="s">
        <v>325</v>
      </c>
      <c r="B405" s="37" t="s">
        <v>319</v>
      </c>
      <c r="C405" s="36" t="s">
        <v>318</v>
      </c>
      <c r="D405" s="35" t="s">
        <v>317</v>
      </c>
      <c r="E405" s="34" t="str">
        <f t="shared" si="30"/>
        <v>San Diego</v>
      </c>
      <c r="F405" s="33">
        <v>40179</v>
      </c>
      <c r="G405" s="33">
        <v>44196</v>
      </c>
      <c r="H405">
        <f t="shared" si="31"/>
        <v>2010</v>
      </c>
      <c r="I405">
        <f t="shared" si="32"/>
        <v>2020</v>
      </c>
      <c r="J405" s="33">
        <v>41394</v>
      </c>
      <c r="K405" s="33">
        <v>44316</v>
      </c>
      <c r="L405">
        <f t="shared" si="33"/>
        <v>2013</v>
      </c>
      <c r="M405">
        <f t="shared" si="34"/>
        <v>2021</v>
      </c>
      <c r="N405" s="35" t="s">
        <v>317</v>
      </c>
    </row>
    <row r="406" spans="1:14" x14ac:dyDescent="0.3">
      <c r="A406" s="37" t="str">
        <f>B406</f>
        <v>San Diego County - Unincorporated</v>
      </c>
      <c r="B406" s="37" t="s">
        <v>324</v>
      </c>
      <c r="C406" s="36" t="s">
        <v>318</v>
      </c>
      <c r="D406" s="35" t="s">
        <v>317</v>
      </c>
      <c r="E406" s="34" t="str">
        <f t="shared" si="30"/>
        <v>San Diego County - Unincorporated</v>
      </c>
      <c r="F406" s="33">
        <v>40179</v>
      </c>
      <c r="G406" s="33">
        <v>44196</v>
      </c>
      <c r="H406">
        <f t="shared" si="31"/>
        <v>2010</v>
      </c>
      <c r="I406">
        <f t="shared" si="32"/>
        <v>2020</v>
      </c>
      <c r="J406" s="33">
        <v>41394</v>
      </c>
      <c r="K406" s="33">
        <v>44316</v>
      </c>
      <c r="L406">
        <f t="shared" si="33"/>
        <v>2013</v>
      </c>
      <c r="M406">
        <f t="shared" si="34"/>
        <v>2021</v>
      </c>
      <c r="N406" s="35" t="s">
        <v>317</v>
      </c>
    </row>
    <row r="407" spans="1:14" x14ac:dyDescent="0.3">
      <c r="A407" s="37" t="s">
        <v>537</v>
      </c>
      <c r="B407" s="37" t="s">
        <v>517</v>
      </c>
      <c r="C407" s="36" t="s">
        <v>150</v>
      </c>
      <c r="D407" s="35" t="s">
        <v>149</v>
      </c>
      <c r="E407" s="34" t="str">
        <f t="shared" si="30"/>
        <v>San Dimas</v>
      </c>
      <c r="F407" s="33">
        <v>41640</v>
      </c>
      <c r="G407" s="33">
        <v>44500</v>
      </c>
      <c r="H407">
        <f t="shared" si="31"/>
        <v>2014</v>
      </c>
      <c r="I407">
        <f t="shared" si="32"/>
        <v>2021</v>
      </c>
      <c r="J407" s="33">
        <v>41562</v>
      </c>
      <c r="K407" s="33">
        <v>44484</v>
      </c>
      <c r="L407">
        <f t="shared" si="33"/>
        <v>2013</v>
      </c>
      <c r="M407">
        <f t="shared" si="34"/>
        <v>2021</v>
      </c>
      <c r="N407" s="35" t="s">
        <v>149</v>
      </c>
    </row>
    <row r="408" spans="1:14" x14ac:dyDescent="0.3">
      <c r="A408" s="37" t="s">
        <v>536</v>
      </c>
      <c r="B408" s="37" t="s">
        <v>517</v>
      </c>
      <c r="C408" s="36" t="s">
        <v>150</v>
      </c>
      <c r="D408" s="35" t="s">
        <v>149</v>
      </c>
      <c r="E408" s="34" t="str">
        <f t="shared" si="30"/>
        <v>San Fernando</v>
      </c>
      <c r="F408" s="33">
        <v>41640</v>
      </c>
      <c r="G408" s="33">
        <v>44500</v>
      </c>
      <c r="H408">
        <f t="shared" si="31"/>
        <v>2014</v>
      </c>
      <c r="I408">
        <f t="shared" si="32"/>
        <v>2021</v>
      </c>
      <c r="J408" s="33">
        <v>41562</v>
      </c>
      <c r="K408" s="33">
        <v>44484</v>
      </c>
      <c r="L408">
        <f t="shared" si="33"/>
        <v>2013</v>
      </c>
      <c r="M408">
        <f t="shared" si="34"/>
        <v>2021</v>
      </c>
      <c r="N408" s="35" t="s">
        <v>149</v>
      </c>
    </row>
    <row r="409" spans="1:14" x14ac:dyDescent="0.3">
      <c r="A409" s="37" t="s">
        <v>316</v>
      </c>
      <c r="B409" s="37" t="s">
        <v>315</v>
      </c>
      <c r="C409" s="36" t="s">
        <v>200</v>
      </c>
      <c r="D409" s="35" t="s">
        <v>199</v>
      </c>
      <c r="E409" s="34" t="str">
        <f t="shared" si="30"/>
        <v>San Francisco</v>
      </c>
      <c r="F409" s="33">
        <v>41640</v>
      </c>
      <c r="G409" s="33">
        <v>44865</v>
      </c>
      <c r="H409">
        <f t="shared" si="31"/>
        <v>2014</v>
      </c>
      <c r="I409">
        <f t="shared" si="32"/>
        <v>2022</v>
      </c>
      <c r="J409" s="33">
        <v>42035</v>
      </c>
      <c r="K409" s="33">
        <v>44957</v>
      </c>
      <c r="L409">
        <f t="shared" si="33"/>
        <v>2015</v>
      </c>
      <c r="M409">
        <f t="shared" si="34"/>
        <v>2023</v>
      </c>
      <c r="N409" s="35" t="s">
        <v>199</v>
      </c>
    </row>
    <row r="410" spans="1:14" x14ac:dyDescent="0.3">
      <c r="A410" s="37" t="s">
        <v>535</v>
      </c>
      <c r="B410" s="37" t="s">
        <v>517</v>
      </c>
      <c r="C410" s="36" t="s">
        <v>150</v>
      </c>
      <c r="D410" s="35" t="s">
        <v>149</v>
      </c>
      <c r="E410" s="34" t="str">
        <f t="shared" si="30"/>
        <v>San Gabriel</v>
      </c>
      <c r="F410" s="33">
        <v>41640</v>
      </c>
      <c r="G410" s="33">
        <v>44500</v>
      </c>
      <c r="H410">
        <f t="shared" si="31"/>
        <v>2014</v>
      </c>
      <c r="I410">
        <f t="shared" si="32"/>
        <v>2021</v>
      </c>
      <c r="J410" s="33">
        <v>41562</v>
      </c>
      <c r="K410" s="33">
        <v>44484</v>
      </c>
      <c r="L410">
        <f t="shared" si="33"/>
        <v>2013</v>
      </c>
      <c r="M410">
        <f t="shared" si="34"/>
        <v>2021</v>
      </c>
      <c r="N410" s="35" t="s">
        <v>149</v>
      </c>
    </row>
    <row r="411" spans="1:14" x14ac:dyDescent="0.3">
      <c r="A411" s="37" t="s">
        <v>381</v>
      </c>
      <c r="B411" s="37" t="s">
        <v>378</v>
      </c>
      <c r="C411" s="36" t="s">
        <v>150</v>
      </c>
      <c r="D411" s="35" t="s">
        <v>149</v>
      </c>
      <c r="E411" s="34" t="str">
        <f t="shared" si="30"/>
        <v>San Jacinto</v>
      </c>
      <c r="F411" s="33">
        <v>41640</v>
      </c>
      <c r="G411" s="33">
        <v>44500</v>
      </c>
      <c r="H411">
        <f t="shared" si="31"/>
        <v>2014</v>
      </c>
      <c r="I411">
        <f t="shared" si="32"/>
        <v>2021</v>
      </c>
      <c r="J411" s="33">
        <v>41562</v>
      </c>
      <c r="K411" s="33">
        <v>44484</v>
      </c>
      <c r="L411">
        <f t="shared" si="33"/>
        <v>2013</v>
      </c>
      <c r="M411">
        <f t="shared" si="34"/>
        <v>2021</v>
      </c>
      <c r="N411" s="35" t="s">
        <v>149</v>
      </c>
    </row>
    <row r="412" spans="1:14" x14ac:dyDescent="0.3">
      <c r="A412" s="37" t="s">
        <v>660</v>
      </c>
      <c r="B412" s="37" t="s">
        <v>657</v>
      </c>
      <c r="C412" s="36" t="s">
        <v>619</v>
      </c>
      <c r="D412" s="35" t="s">
        <v>168</v>
      </c>
      <c r="E412" s="34" t="str">
        <f t="shared" si="30"/>
        <v>San Joaquin</v>
      </c>
      <c r="F412" s="33">
        <v>41275</v>
      </c>
      <c r="G412" s="33">
        <v>45291</v>
      </c>
      <c r="H412">
        <f t="shared" si="31"/>
        <v>2013</v>
      </c>
      <c r="I412">
        <f t="shared" si="32"/>
        <v>2023</v>
      </c>
      <c r="J412" s="33">
        <v>42369</v>
      </c>
      <c r="K412" s="33">
        <v>45291</v>
      </c>
      <c r="L412">
        <f t="shared" si="33"/>
        <v>2015</v>
      </c>
      <c r="M412">
        <f t="shared" si="34"/>
        <v>2023</v>
      </c>
      <c r="N412" s="35" t="s">
        <v>168</v>
      </c>
    </row>
    <row r="413" spans="1:14" x14ac:dyDescent="0.3">
      <c r="A413" s="37" t="s">
        <v>1348</v>
      </c>
      <c r="B413" s="37" t="s">
        <v>307</v>
      </c>
      <c r="C413" s="36" t="s">
        <v>240</v>
      </c>
      <c r="D413" s="35" t="s">
        <v>168</v>
      </c>
      <c r="E413" s="34" t="str">
        <f t="shared" si="30"/>
        <v>San Joaquin County - Unincorporated</v>
      </c>
      <c r="F413" s="33">
        <v>41640</v>
      </c>
      <c r="G413" s="33">
        <v>45291</v>
      </c>
      <c r="H413">
        <f t="shared" si="31"/>
        <v>2014</v>
      </c>
      <c r="I413">
        <f t="shared" si="32"/>
        <v>2023</v>
      </c>
      <c r="J413" s="33">
        <v>42369</v>
      </c>
      <c r="K413" s="33">
        <v>45291</v>
      </c>
      <c r="L413">
        <f t="shared" si="33"/>
        <v>2015</v>
      </c>
      <c r="M413">
        <f t="shared" si="34"/>
        <v>2023</v>
      </c>
      <c r="N413" s="35" t="s">
        <v>168</v>
      </c>
    </row>
    <row r="414" spans="1:14" x14ac:dyDescent="0.3">
      <c r="A414" s="37" t="s">
        <v>252</v>
      </c>
      <c r="B414" s="37" t="s">
        <v>247</v>
      </c>
      <c r="C414" s="36" t="s">
        <v>200</v>
      </c>
      <c r="D414" s="35" t="s">
        <v>199</v>
      </c>
      <c r="E414" s="34" t="str">
        <f t="shared" si="30"/>
        <v>San Jose</v>
      </c>
      <c r="F414" s="33">
        <v>41640</v>
      </c>
      <c r="G414" s="33">
        <v>44865</v>
      </c>
      <c r="H414">
        <f t="shared" si="31"/>
        <v>2014</v>
      </c>
      <c r="I414">
        <f t="shared" si="32"/>
        <v>2022</v>
      </c>
      <c r="J414" s="33">
        <v>42035</v>
      </c>
      <c r="K414" s="33">
        <v>44957</v>
      </c>
      <c r="L414">
        <f t="shared" si="33"/>
        <v>2015</v>
      </c>
      <c r="M414">
        <f t="shared" si="34"/>
        <v>2023</v>
      </c>
      <c r="N414" s="35" t="s">
        <v>199</v>
      </c>
    </row>
    <row r="415" spans="1:14" x14ac:dyDescent="0.3">
      <c r="A415" s="37" t="s">
        <v>366</v>
      </c>
      <c r="B415" s="37" t="s">
        <v>365</v>
      </c>
      <c r="C415" s="36" t="s">
        <v>240</v>
      </c>
      <c r="D415" s="35" t="s">
        <v>168</v>
      </c>
      <c r="E415" s="34" t="str">
        <f t="shared" si="30"/>
        <v>San Juan Bautista</v>
      </c>
      <c r="F415" s="33">
        <v>41640</v>
      </c>
      <c r="G415" s="33">
        <v>45291</v>
      </c>
      <c r="H415">
        <f t="shared" si="31"/>
        <v>2014</v>
      </c>
      <c r="I415">
        <f t="shared" si="32"/>
        <v>2023</v>
      </c>
      <c r="J415" s="33">
        <v>42369</v>
      </c>
      <c r="K415" s="33">
        <v>45291</v>
      </c>
      <c r="L415">
        <f t="shared" si="33"/>
        <v>2015</v>
      </c>
      <c r="M415">
        <f t="shared" si="34"/>
        <v>2023</v>
      </c>
      <c r="N415" s="35" t="s">
        <v>168</v>
      </c>
    </row>
    <row r="416" spans="1:14" x14ac:dyDescent="0.3">
      <c r="A416" s="37" t="s">
        <v>427</v>
      </c>
      <c r="B416" s="37" t="s">
        <v>419</v>
      </c>
      <c r="C416" s="36" t="s">
        <v>150</v>
      </c>
      <c r="D416" s="35" t="s">
        <v>149</v>
      </c>
      <c r="E416" s="34" t="str">
        <f t="shared" si="30"/>
        <v>San Juan Capistrano</v>
      </c>
      <c r="F416" s="33">
        <v>41640</v>
      </c>
      <c r="G416" s="33">
        <v>44500</v>
      </c>
      <c r="H416">
        <f t="shared" si="31"/>
        <v>2014</v>
      </c>
      <c r="I416">
        <f t="shared" si="32"/>
        <v>2021</v>
      </c>
      <c r="J416" s="33">
        <v>41562</v>
      </c>
      <c r="K416" s="33">
        <v>44484</v>
      </c>
      <c r="L416">
        <f t="shared" si="33"/>
        <v>2013</v>
      </c>
      <c r="M416">
        <f t="shared" si="34"/>
        <v>2021</v>
      </c>
      <c r="N416" s="35" t="s">
        <v>149</v>
      </c>
    </row>
    <row r="417" spans="1:14" x14ac:dyDescent="0.3">
      <c r="A417" s="37" t="s">
        <v>727</v>
      </c>
      <c r="B417" s="37" t="s">
        <v>725</v>
      </c>
      <c r="C417" s="36" t="s">
        <v>200</v>
      </c>
      <c r="D417" s="35" t="s">
        <v>199</v>
      </c>
      <c r="E417" s="34" t="str">
        <f t="shared" si="30"/>
        <v>San Leandro</v>
      </c>
      <c r="F417" s="33">
        <v>41640</v>
      </c>
      <c r="G417" s="33">
        <v>44865</v>
      </c>
      <c r="H417">
        <f t="shared" si="31"/>
        <v>2014</v>
      </c>
      <c r="I417">
        <f t="shared" si="32"/>
        <v>2022</v>
      </c>
      <c r="J417" s="33">
        <v>42035</v>
      </c>
      <c r="K417" s="33">
        <v>44957</v>
      </c>
      <c r="L417">
        <f t="shared" si="33"/>
        <v>2015</v>
      </c>
      <c r="M417">
        <f t="shared" si="34"/>
        <v>2023</v>
      </c>
      <c r="N417" s="35" t="s">
        <v>199</v>
      </c>
    </row>
    <row r="418" spans="1:14" x14ac:dyDescent="0.3">
      <c r="A418" s="37" t="s">
        <v>300</v>
      </c>
      <c r="B418" s="37" t="s">
        <v>299</v>
      </c>
      <c r="C418" s="36" t="s">
        <v>164</v>
      </c>
      <c r="D418" s="35" t="s">
        <v>163</v>
      </c>
      <c r="E418" s="34" t="str">
        <f t="shared" si="30"/>
        <v>San Luis Obispo</v>
      </c>
      <c r="F418" s="33">
        <v>41640</v>
      </c>
      <c r="G418" s="33">
        <v>43646</v>
      </c>
      <c r="H418">
        <f t="shared" si="31"/>
        <v>2014</v>
      </c>
      <c r="I418">
        <f t="shared" si="32"/>
        <v>2019</v>
      </c>
      <c r="J418" s="33">
        <v>41820</v>
      </c>
      <c r="K418" s="33">
        <v>43646</v>
      </c>
      <c r="L418">
        <f t="shared" si="33"/>
        <v>2014</v>
      </c>
      <c r="M418">
        <f t="shared" si="34"/>
        <v>2019</v>
      </c>
      <c r="N418" s="35" t="s">
        <v>163</v>
      </c>
    </row>
    <row r="419" spans="1:14" x14ac:dyDescent="0.3">
      <c r="A419" s="37" t="str">
        <f>B419</f>
        <v>San Luis Obispo County - Unincorporated</v>
      </c>
      <c r="B419" s="37" t="s">
        <v>298</v>
      </c>
      <c r="C419" s="36" t="s">
        <v>164</v>
      </c>
      <c r="D419" s="35" t="s">
        <v>163</v>
      </c>
      <c r="E419" s="34" t="str">
        <f t="shared" si="30"/>
        <v>San Luis Obispo County - Unincorporated</v>
      </c>
      <c r="F419" s="33">
        <v>41640</v>
      </c>
      <c r="G419" s="33">
        <v>43646</v>
      </c>
      <c r="H419">
        <f t="shared" si="31"/>
        <v>2014</v>
      </c>
      <c r="I419">
        <f t="shared" si="32"/>
        <v>2019</v>
      </c>
      <c r="J419" s="33">
        <v>41820</v>
      </c>
      <c r="K419" s="33">
        <v>43646</v>
      </c>
      <c r="L419">
        <f t="shared" si="33"/>
        <v>2014</v>
      </c>
      <c r="M419">
        <f t="shared" si="34"/>
        <v>2019</v>
      </c>
      <c r="N419" s="35" t="s">
        <v>163</v>
      </c>
    </row>
    <row r="420" spans="1:14" x14ac:dyDescent="0.3">
      <c r="A420" s="37" t="s">
        <v>323</v>
      </c>
      <c r="B420" s="37" t="s">
        <v>319</v>
      </c>
      <c r="C420" s="36" t="s">
        <v>318</v>
      </c>
      <c r="D420" s="35" t="s">
        <v>317</v>
      </c>
      <c r="E420" s="34" t="str">
        <f t="shared" si="30"/>
        <v>San Marcos</v>
      </c>
      <c r="F420" s="33">
        <v>40179</v>
      </c>
      <c r="G420" s="33">
        <v>44196</v>
      </c>
      <c r="H420">
        <f t="shared" si="31"/>
        <v>2010</v>
      </c>
      <c r="I420">
        <f t="shared" si="32"/>
        <v>2020</v>
      </c>
      <c r="J420" s="33">
        <v>41394</v>
      </c>
      <c r="K420" s="33">
        <v>44316</v>
      </c>
      <c r="L420">
        <f t="shared" si="33"/>
        <v>2013</v>
      </c>
      <c r="M420">
        <f t="shared" si="34"/>
        <v>2021</v>
      </c>
      <c r="N420" s="35" t="s">
        <v>317</v>
      </c>
    </row>
    <row r="421" spans="1:14" x14ac:dyDescent="0.3">
      <c r="A421" s="37" t="s">
        <v>534</v>
      </c>
      <c r="B421" s="37" t="s">
        <v>517</v>
      </c>
      <c r="C421" s="36" t="s">
        <v>150</v>
      </c>
      <c r="D421" s="35" t="s">
        <v>149</v>
      </c>
      <c r="E421" s="34" t="str">
        <f t="shared" si="30"/>
        <v>San Marino</v>
      </c>
      <c r="F421" s="33">
        <v>41640</v>
      </c>
      <c r="G421" s="33">
        <v>44500</v>
      </c>
      <c r="H421">
        <f t="shared" si="31"/>
        <v>2014</v>
      </c>
      <c r="I421">
        <f t="shared" si="32"/>
        <v>2021</v>
      </c>
      <c r="J421" s="33">
        <v>41562</v>
      </c>
      <c r="K421" s="33">
        <v>44484</v>
      </c>
      <c r="L421">
        <f t="shared" si="33"/>
        <v>2013</v>
      </c>
      <c r="M421">
        <f t="shared" si="34"/>
        <v>2021</v>
      </c>
      <c r="N421" s="35" t="s">
        <v>149</v>
      </c>
    </row>
    <row r="422" spans="1:14" x14ac:dyDescent="0.3">
      <c r="A422" s="37" t="s">
        <v>280</v>
      </c>
      <c r="B422" s="37" t="s">
        <v>276</v>
      </c>
      <c r="C422" s="36" t="s">
        <v>200</v>
      </c>
      <c r="D422" s="35" t="s">
        <v>199</v>
      </c>
      <c r="E422" s="34" t="str">
        <f t="shared" si="30"/>
        <v>San Mateo</v>
      </c>
      <c r="F422" s="33">
        <v>41640</v>
      </c>
      <c r="G422" s="33">
        <v>44865</v>
      </c>
      <c r="H422">
        <f t="shared" si="31"/>
        <v>2014</v>
      </c>
      <c r="I422">
        <f t="shared" si="32"/>
        <v>2022</v>
      </c>
      <c r="J422" s="33">
        <v>42035</v>
      </c>
      <c r="K422" s="33">
        <v>44957</v>
      </c>
      <c r="L422">
        <f t="shared" si="33"/>
        <v>2015</v>
      </c>
      <c r="M422">
        <f t="shared" si="34"/>
        <v>2023</v>
      </c>
      <c r="N422" s="35" t="s">
        <v>199</v>
      </c>
    </row>
    <row r="423" spans="1:14" x14ac:dyDescent="0.3">
      <c r="A423" s="37" t="str">
        <f>B423</f>
        <v>San Mateo County - Unincorporated</v>
      </c>
      <c r="B423" s="37" t="s">
        <v>279</v>
      </c>
      <c r="C423" s="36" t="s">
        <v>200</v>
      </c>
      <c r="D423" s="35" t="s">
        <v>199</v>
      </c>
      <c r="E423" s="34" t="str">
        <f t="shared" si="30"/>
        <v>San Mateo County - Unincorporated</v>
      </c>
      <c r="F423" s="33">
        <v>41640</v>
      </c>
      <c r="G423" s="33">
        <v>44865</v>
      </c>
      <c r="H423">
        <f t="shared" si="31"/>
        <v>2014</v>
      </c>
      <c r="I423">
        <f t="shared" si="32"/>
        <v>2022</v>
      </c>
      <c r="J423" s="33">
        <v>42035</v>
      </c>
      <c r="K423" s="33">
        <v>44957</v>
      </c>
      <c r="L423">
        <f t="shared" si="33"/>
        <v>2015</v>
      </c>
      <c r="M423">
        <f t="shared" si="34"/>
        <v>2023</v>
      </c>
      <c r="N423" s="35" t="s">
        <v>199</v>
      </c>
    </row>
    <row r="424" spans="1:14" x14ac:dyDescent="0.3">
      <c r="A424" s="37" t="s">
        <v>684</v>
      </c>
      <c r="B424" s="37" t="s">
        <v>681</v>
      </c>
      <c r="C424" s="36" t="s">
        <v>200</v>
      </c>
      <c r="D424" s="35" t="s">
        <v>199</v>
      </c>
      <c r="E424" s="34" t="str">
        <f t="shared" si="30"/>
        <v>San Pablo</v>
      </c>
      <c r="F424" s="33">
        <v>41640</v>
      </c>
      <c r="G424" s="33">
        <v>44865</v>
      </c>
      <c r="H424">
        <f t="shared" si="31"/>
        <v>2014</v>
      </c>
      <c r="I424">
        <f t="shared" si="32"/>
        <v>2022</v>
      </c>
      <c r="J424" s="33">
        <v>42035</v>
      </c>
      <c r="K424" s="33">
        <v>44957</v>
      </c>
      <c r="L424">
        <f t="shared" si="33"/>
        <v>2015</v>
      </c>
      <c r="M424">
        <f t="shared" si="34"/>
        <v>2023</v>
      </c>
      <c r="N424" s="35" t="s">
        <v>199</v>
      </c>
    </row>
    <row r="425" spans="1:14" x14ac:dyDescent="0.3">
      <c r="A425" s="37" t="s">
        <v>502</v>
      </c>
      <c r="B425" s="37" t="s">
        <v>499</v>
      </c>
      <c r="C425" s="36" t="s">
        <v>200</v>
      </c>
      <c r="D425" s="35" t="s">
        <v>199</v>
      </c>
      <c r="E425" s="34" t="str">
        <f t="shared" si="30"/>
        <v>San Rafael</v>
      </c>
      <c r="F425" s="33">
        <v>41640</v>
      </c>
      <c r="G425" s="33">
        <v>44865</v>
      </c>
      <c r="H425">
        <f t="shared" si="31"/>
        <v>2014</v>
      </c>
      <c r="I425">
        <f t="shared" si="32"/>
        <v>2022</v>
      </c>
      <c r="J425" s="33">
        <v>42035</v>
      </c>
      <c r="K425" s="33">
        <v>44957</v>
      </c>
      <c r="L425">
        <f t="shared" si="33"/>
        <v>2015</v>
      </c>
      <c r="M425">
        <f t="shared" si="34"/>
        <v>2023</v>
      </c>
      <c r="N425" s="35" t="s">
        <v>199</v>
      </c>
    </row>
    <row r="426" spans="1:14" x14ac:dyDescent="0.3">
      <c r="A426" s="37" t="s">
        <v>683</v>
      </c>
      <c r="B426" s="37" t="s">
        <v>681</v>
      </c>
      <c r="C426" s="36" t="s">
        <v>200</v>
      </c>
      <c r="D426" s="35" t="s">
        <v>199</v>
      </c>
      <c r="E426" s="34" t="str">
        <f t="shared" si="30"/>
        <v>San Ramon</v>
      </c>
      <c r="F426" s="33">
        <v>41640</v>
      </c>
      <c r="G426" s="33">
        <v>44865</v>
      </c>
      <c r="H426">
        <f t="shared" si="31"/>
        <v>2014</v>
      </c>
      <c r="I426">
        <f t="shared" si="32"/>
        <v>2022</v>
      </c>
      <c r="J426" s="33">
        <v>42035</v>
      </c>
      <c r="K426" s="33">
        <v>44957</v>
      </c>
      <c r="L426">
        <f t="shared" si="33"/>
        <v>2015</v>
      </c>
      <c r="M426">
        <f t="shared" si="34"/>
        <v>2023</v>
      </c>
      <c r="N426" s="35" t="s">
        <v>199</v>
      </c>
    </row>
    <row r="427" spans="1:14" x14ac:dyDescent="0.3">
      <c r="A427" s="37" t="s">
        <v>468</v>
      </c>
      <c r="B427" s="37" t="s">
        <v>465</v>
      </c>
      <c r="C427" s="36" t="s">
        <v>240</v>
      </c>
      <c r="D427" s="35" t="s">
        <v>168</v>
      </c>
      <c r="E427" s="34" t="str">
        <f t="shared" si="30"/>
        <v>Sand City</v>
      </c>
      <c r="F427" s="33">
        <v>41640</v>
      </c>
      <c r="G427" s="33">
        <v>45291</v>
      </c>
      <c r="H427">
        <f t="shared" si="31"/>
        <v>2014</v>
      </c>
      <c r="I427">
        <f t="shared" si="32"/>
        <v>2023</v>
      </c>
      <c r="J427" s="33">
        <v>42369</v>
      </c>
      <c r="K427" s="33">
        <v>45291</v>
      </c>
      <c r="L427">
        <f t="shared" si="33"/>
        <v>2015</v>
      </c>
      <c r="M427">
        <f t="shared" si="34"/>
        <v>2023</v>
      </c>
      <c r="N427" s="35" t="s">
        <v>168</v>
      </c>
    </row>
    <row r="428" spans="1:14" x14ac:dyDescent="0.3">
      <c r="A428" s="37" t="s">
        <v>659</v>
      </c>
      <c r="B428" s="37" t="s">
        <v>657</v>
      </c>
      <c r="C428" s="36" t="s">
        <v>619</v>
      </c>
      <c r="D428" s="35" t="s">
        <v>168</v>
      </c>
      <c r="E428" s="34" t="str">
        <f t="shared" si="30"/>
        <v>Sanger</v>
      </c>
      <c r="F428" s="33">
        <v>41275</v>
      </c>
      <c r="G428" s="33">
        <v>45291</v>
      </c>
      <c r="H428">
        <f t="shared" si="31"/>
        <v>2013</v>
      </c>
      <c r="I428">
        <f t="shared" si="32"/>
        <v>2023</v>
      </c>
      <c r="J428" s="33">
        <v>42369</v>
      </c>
      <c r="K428" s="33">
        <v>45291</v>
      </c>
      <c r="L428">
        <f t="shared" si="33"/>
        <v>2015</v>
      </c>
      <c r="M428">
        <f t="shared" si="34"/>
        <v>2023</v>
      </c>
      <c r="N428" s="35" t="s">
        <v>168</v>
      </c>
    </row>
    <row r="429" spans="1:14" x14ac:dyDescent="0.3">
      <c r="A429" s="37" t="s">
        <v>426</v>
      </c>
      <c r="B429" s="37" t="s">
        <v>419</v>
      </c>
      <c r="C429" s="36" t="s">
        <v>150</v>
      </c>
      <c r="D429" s="35" t="s">
        <v>149</v>
      </c>
      <c r="E429" s="34" t="str">
        <f t="shared" si="30"/>
        <v>Santa Ana</v>
      </c>
      <c r="F429" s="33">
        <v>41640</v>
      </c>
      <c r="G429" s="33">
        <v>44500</v>
      </c>
      <c r="H429">
        <f t="shared" si="31"/>
        <v>2014</v>
      </c>
      <c r="I429">
        <f t="shared" si="32"/>
        <v>2021</v>
      </c>
      <c r="J429" s="33">
        <v>41562</v>
      </c>
      <c r="K429" s="33">
        <v>44484</v>
      </c>
      <c r="L429">
        <f t="shared" si="33"/>
        <v>2013</v>
      </c>
      <c r="M429">
        <f t="shared" si="34"/>
        <v>2021</v>
      </c>
      <c r="N429" s="35" t="s">
        <v>149</v>
      </c>
    </row>
    <row r="430" spans="1:14" x14ac:dyDescent="0.3">
      <c r="A430" s="37" t="s">
        <v>270</v>
      </c>
      <c r="B430" s="37" t="s">
        <v>266</v>
      </c>
      <c r="C430" s="36" t="s">
        <v>265</v>
      </c>
      <c r="D430" s="35" t="s">
        <v>264</v>
      </c>
      <c r="E430" s="34" t="str">
        <f t="shared" si="30"/>
        <v>Santa Barbara</v>
      </c>
      <c r="F430" s="33">
        <v>41640</v>
      </c>
      <c r="G430" s="33">
        <v>44834</v>
      </c>
      <c r="H430">
        <f t="shared" si="31"/>
        <v>2014</v>
      </c>
      <c r="I430">
        <f t="shared" si="32"/>
        <v>2022</v>
      </c>
      <c r="J430" s="33">
        <v>42050</v>
      </c>
      <c r="K430" s="33">
        <v>44972</v>
      </c>
      <c r="L430">
        <f t="shared" si="33"/>
        <v>2015</v>
      </c>
      <c r="M430">
        <f t="shared" si="34"/>
        <v>2023</v>
      </c>
      <c r="N430" s="35" t="s">
        <v>264</v>
      </c>
    </row>
    <row r="431" spans="1:14" x14ac:dyDescent="0.3">
      <c r="A431" s="37" t="str">
        <f>B431</f>
        <v>Santa Barbara County - Unincorporated</v>
      </c>
      <c r="B431" s="37" t="s">
        <v>269</v>
      </c>
      <c r="C431" s="36" t="s">
        <v>265</v>
      </c>
      <c r="D431" s="35" t="s">
        <v>264</v>
      </c>
      <c r="E431" s="34" t="str">
        <f t="shared" si="30"/>
        <v>Santa Barbara County - Unincorporated</v>
      </c>
      <c r="F431" s="33">
        <v>41640</v>
      </c>
      <c r="G431" s="33">
        <v>44834</v>
      </c>
      <c r="H431">
        <f t="shared" si="31"/>
        <v>2014</v>
      </c>
      <c r="I431">
        <f t="shared" si="32"/>
        <v>2022</v>
      </c>
      <c r="J431" s="33">
        <v>42050</v>
      </c>
      <c r="K431" s="33">
        <v>44972</v>
      </c>
      <c r="L431">
        <f t="shared" si="33"/>
        <v>2015</v>
      </c>
      <c r="M431">
        <f t="shared" si="34"/>
        <v>2023</v>
      </c>
      <c r="N431" s="35" t="s">
        <v>264</v>
      </c>
    </row>
    <row r="432" spans="1:14" x14ac:dyDescent="0.3">
      <c r="A432" s="37" t="s">
        <v>251</v>
      </c>
      <c r="B432" s="37" t="s">
        <v>247</v>
      </c>
      <c r="C432" s="36" t="s">
        <v>200</v>
      </c>
      <c r="D432" s="35" t="s">
        <v>199</v>
      </c>
      <c r="E432" s="34" t="str">
        <f t="shared" si="30"/>
        <v>Santa Clara</v>
      </c>
      <c r="F432" s="33">
        <v>41640</v>
      </c>
      <c r="G432" s="33">
        <v>44865</v>
      </c>
      <c r="H432">
        <f t="shared" si="31"/>
        <v>2014</v>
      </c>
      <c r="I432">
        <f t="shared" si="32"/>
        <v>2022</v>
      </c>
      <c r="J432" s="33">
        <v>42035</v>
      </c>
      <c r="K432" s="33">
        <v>44957</v>
      </c>
      <c r="L432">
        <f t="shared" si="33"/>
        <v>2015</v>
      </c>
      <c r="M432">
        <f t="shared" si="34"/>
        <v>2023</v>
      </c>
      <c r="N432" s="35" t="s">
        <v>199</v>
      </c>
    </row>
    <row r="433" spans="1:14" x14ac:dyDescent="0.3">
      <c r="A433" s="37" t="str">
        <f>B433</f>
        <v>Santa Clara County - Unincorporated</v>
      </c>
      <c r="B433" s="37" t="s">
        <v>250</v>
      </c>
      <c r="C433" s="36" t="s">
        <v>200</v>
      </c>
      <c r="D433" s="35" t="s">
        <v>199</v>
      </c>
      <c r="E433" s="34" t="str">
        <f t="shared" si="30"/>
        <v>Santa Clara County - Unincorporated</v>
      </c>
      <c r="F433" s="33">
        <v>41640</v>
      </c>
      <c r="G433" s="33">
        <v>44865</v>
      </c>
      <c r="H433">
        <f t="shared" si="31"/>
        <v>2014</v>
      </c>
      <c r="I433">
        <f t="shared" si="32"/>
        <v>2022</v>
      </c>
      <c r="J433" s="33">
        <v>42035</v>
      </c>
      <c r="K433" s="33">
        <v>44957</v>
      </c>
      <c r="L433">
        <f t="shared" si="33"/>
        <v>2015</v>
      </c>
      <c r="M433">
        <f t="shared" si="34"/>
        <v>2023</v>
      </c>
      <c r="N433" s="35" t="s">
        <v>199</v>
      </c>
    </row>
    <row r="434" spans="1:14" x14ac:dyDescent="0.3">
      <c r="A434" s="37" t="s">
        <v>533</v>
      </c>
      <c r="B434" s="37" t="s">
        <v>517</v>
      </c>
      <c r="C434" s="36" t="s">
        <v>150</v>
      </c>
      <c r="D434" s="35" t="s">
        <v>149</v>
      </c>
      <c r="E434" s="34" t="str">
        <f t="shared" si="30"/>
        <v>Santa Clarita</v>
      </c>
      <c r="F434" s="33">
        <v>41640</v>
      </c>
      <c r="G434" s="33">
        <v>44500</v>
      </c>
      <c r="H434">
        <f t="shared" si="31"/>
        <v>2014</v>
      </c>
      <c r="I434">
        <f t="shared" si="32"/>
        <v>2021</v>
      </c>
      <c r="J434" s="33">
        <v>41562</v>
      </c>
      <c r="K434" s="33">
        <v>44484</v>
      </c>
      <c r="L434">
        <f t="shared" si="33"/>
        <v>2013</v>
      </c>
      <c r="M434">
        <f t="shared" si="34"/>
        <v>2021</v>
      </c>
      <c r="N434" s="35" t="s">
        <v>149</v>
      </c>
    </row>
    <row r="435" spans="1:14" x14ac:dyDescent="0.3">
      <c r="A435" s="37" t="s">
        <v>245</v>
      </c>
      <c r="B435" s="37" t="s">
        <v>241</v>
      </c>
      <c r="C435" s="36" t="s">
        <v>240</v>
      </c>
      <c r="D435" s="35" t="s">
        <v>168</v>
      </c>
      <c r="E435" s="34" t="str">
        <f t="shared" si="30"/>
        <v>Santa Cruz</v>
      </c>
      <c r="F435" s="33">
        <v>41640</v>
      </c>
      <c r="G435" s="33">
        <v>45291</v>
      </c>
      <c r="H435">
        <f t="shared" si="31"/>
        <v>2014</v>
      </c>
      <c r="I435">
        <f t="shared" si="32"/>
        <v>2023</v>
      </c>
      <c r="J435" s="33">
        <v>42369</v>
      </c>
      <c r="K435" s="33">
        <v>45291</v>
      </c>
      <c r="L435">
        <f t="shared" si="33"/>
        <v>2015</v>
      </c>
      <c r="M435">
        <f t="shared" si="34"/>
        <v>2023</v>
      </c>
      <c r="N435" s="35" t="s">
        <v>168</v>
      </c>
    </row>
    <row r="436" spans="1:14" x14ac:dyDescent="0.3">
      <c r="A436" s="37" t="str">
        <f>B436</f>
        <v>Santa Cruz County - Unincorporated</v>
      </c>
      <c r="B436" s="37" t="s">
        <v>244</v>
      </c>
      <c r="C436" s="36" t="s">
        <v>240</v>
      </c>
      <c r="D436" s="35" t="s">
        <v>168</v>
      </c>
      <c r="E436" s="34" t="str">
        <f t="shared" si="30"/>
        <v>Santa Cruz County - Unincorporated</v>
      </c>
      <c r="F436" s="33">
        <v>41640</v>
      </c>
      <c r="G436" s="33">
        <v>45291</v>
      </c>
      <c r="H436">
        <f t="shared" si="31"/>
        <v>2014</v>
      </c>
      <c r="I436">
        <f t="shared" si="32"/>
        <v>2023</v>
      </c>
      <c r="J436" s="33">
        <v>42369</v>
      </c>
      <c r="K436" s="33">
        <v>45291</v>
      </c>
      <c r="L436">
        <f t="shared" si="33"/>
        <v>2015</v>
      </c>
      <c r="M436">
        <f t="shared" si="34"/>
        <v>2023</v>
      </c>
      <c r="N436" s="35" t="s">
        <v>168</v>
      </c>
    </row>
    <row r="437" spans="1:14" x14ac:dyDescent="0.3">
      <c r="A437" s="37" t="s">
        <v>532</v>
      </c>
      <c r="B437" s="37" t="s">
        <v>517</v>
      </c>
      <c r="C437" s="36" t="s">
        <v>150</v>
      </c>
      <c r="D437" s="35" t="s">
        <v>149</v>
      </c>
      <c r="E437" s="34" t="str">
        <f t="shared" si="30"/>
        <v>Santa Fe Springs</v>
      </c>
      <c r="F437" s="33">
        <v>41640</v>
      </c>
      <c r="G437" s="33">
        <v>44500</v>
      </c>
      <c r="H437">
        <f t="shared" si="31"/>
        <v>2014</v>
      </c>
      <c r="I437">
        <f t="shared" si="32"/>
        <v>2021</v>
      </c>
      <c r="J437" s="33">
        <v>41562</v>
      </c>
      <c r="K437" s="33">
        <v>44484</v>
      </c>
      <c r="L437">
        <f t="shared" si="33"/>
        <v>2013</v>
      </c>
      <c r="M437">
        <f t="shared" si="34"/>
        <v>2021</v>
      </c>
      <c r="N437" s="35" t="s">
        <v>149</v>
      </c>
    </row>
    <row r="438" spans="1:14" x14ac:dyDescent="0.3">
      <c r="A438" s="37" t="s">
        <v>268</v>
      </c>
      <c r="B438" s="37" t="s">
        <v>266</v>
      </c>
      <c r="C438" s="36" t="s">
        <v>265</v>
      </c>
      <c r="D438" s="35" t="s">
        <v>264</v>
      </c>
      <c r="E438" s="34" t="str">
        <f t="shared" si="30"/>
        <v>Santa Maria</v>
      </c>
      <c r="F438" s="33">
        <v>41640</v>
      </c>
      <c r="G438" s="33">
        <v>44834</v>
      </c>
      <c r="H438">
        <f t="shared" si="31"/>
        <v>2014</v>
      </c>
      <c r="I438">
        <f t="shared" si="32"/>
        <v>2022</v>
      </c>
      <c r="J438" s="33">
        <v>42050</v>
      </c>
      <c r="K438" s="33">
        <v>44972</v>
      </c>
      <c r="L438">
        <f t="shared" si="33"/>
        <v>2015</v>
      </c>
      <c r="M438">
        <f t="shared" si="34"/>
        <v>2023</v>
      </c>
      <c r="N438" s="35" t="s">
        <v>264</v>
      </c>
    </row>
    <row r="439" spans="1:14" x14ac:dyDescent="0.3">
      <c r="A439" s="37" t="s">
        <v>531</v>
      </c>
      <c r="B439" s="37" t="s">
        <v>517</v>
      </c>
      <c r="C439" s="36" t="s">
        <v>150</v>
      </c>
      <c r="D439" s="35" t="s">
        <v>149</v>
      </c>
      <c r="E439" s="34" t="str">
        <f t="shared" si="30"/>
        <v>Santa Monica</v>
      </c>
      <c r="F439" s="33">
        <v>41640</v>
      </c>
      <c r="G439" s="33">
        <v>44500</v>
      </c>
      <c r="H439">
        <f t="shared" si="31"/>
        <v>2014</v>
      </c>
      <c r="I439">
        <f t="shared" si="32"/>
        <v>2021</v>
      </c>
      <c r="J439" s="33">
        <v>41562</v>
      </c>
      <c r="K439" s="33">
        <v>44484</v>
      </c>
      <c r="L439">
        <f t="shared" si="33"/>
        <v>2013</v>
      </c>
      <c r="M439">
        <f t="shared" si="34"/>
        <v>2021</v>
      </c>
      <c r="N439" s="35" t="s">
        <v>149</v>
      </c>
    </row>
    <row r="440" spans="1:14" x14ac:dyDescent="0.3">
      <c r="A440" s="37" t="s">
        <v>155</v>
      </c>
      <c r="B440" s="37" t="s">
        <v>152</v>
      </c>
      <c r="C440" s="36" t="s">
        <v>150</v>
      </c>
      <c r="D440" s="35" t="s">
        <v>149</v>
      </c>
      <c r="E440" s="34" t="str">
        <f t="shared" si="30"/>
        <v>Santa Paula</v>
      </c>
      <c r="F440" s="33">
        <v>41640</v>
      </c>
      <c r="G440" s="33">
        <v>44500</v>
      </c>
      <c r="H440">
        <f t="shared" si="31"/>
        <v>2014</v>
      </c>
      <c r="I440">
        <f t="shared" si="32"/>
        <v>2021</v>
      </c>
      <c r="J440" s="33">
        <v>41562</v>
      </c>
      <c r="K440" s="33">
        <v>44484</v>
      </c>
      <c r="L440">
        <f t="shared" si="33"/>
        <v>2013</v>
      </c>
      <c r="M440">
        <f t="shared" si="34"/>
        <v>2021</v>
      </c>
      <c r="N440" s="35" t="s">
        <v>149</v>
      </c>
    </row>
    <row r="441" spans="1:14" x14ac:dyDescent="0.3">
      <c r="A441" s="37" t="s">
        <v>206</v>
      </c>
      <c r="B441" s="37" t="s">
        <v>201</v>
      </c>
      <c r="C441" s="36" t="s">
        <v>200</v>
      </c>
      <c r="D441" s="35" t="s">
        <v>199</v>
      </c>
      <c r="E441" s="34" t="str">
        <f t="shared" si="30"/>
        <v>Santa Rosa</v>
      </c>
      <c r="F441" s="33">
        <v>41640</v>
      </c>
      <c r="G441" s="33">
        <v>44865</v>
      </c>
      <c r="H441">
        <f t="shared" si="31"/>
        <v>2014</v>
      </c>
      <c r="I441">
        <f t="shared" si="32"/>
        <v>2022</v>
      </c>
      <c r="J441" s="33">
        <v>42035</v>
      </c>
      <c r="K441" s="33">
        <v>44957</v>
      </c>
      <c r="L441">
        <f t="shared" si="33"/>
        <v>2015</v>
      </c>
      <c r="M441">
        <f t="shared" si="34"/>
        <v>2023</v>
      </c>
      <c r="N441" s="35" t="s">
        <v>199</v>
      </c>
    </row>
    <row r="442" spans="1:14" x14ac:dyDescent="0.3">
      <c r="A442" s="37" t="s">
        <v>322</v>
      </c>
      <c r="B442" s="37" t="s">
        <v>319</v>
      </c>
      <c r="C442" s="36" t="s">
        <v>318</v>
      </c>
      <c r="D442" s="35" t="s">
        <v>317</v>
      </c>
      <c r="E442" s="34" t="str">
        <f t="shared" si="30"/>
        <v>Santee</v>
      </c>
      <c r="F442" s="33">
        <v>40179</v>
      </c>
      <c r="G442" s="33">
        <v>44196</v>
      </c>
      <c r="H442">
        <f t="shared" si="31"/>
        <v>2010</v>
      </c>
      <c r="I442">
        <f t="shared" si="32"/>
        <v>2020</v>
      </c>
      <c r="J442" s="33">
        <v>41394</v>
      </c>
      <c r="K442" s="33">
        <v>44316</v>
      </c>
      <c r="L442">
        <f t="shared" si="33"/>
        <v>2013</v>
      </c>
      <c r="M442">
        <f t="shared" si="34"/>
        <v>2021</v>
      </c>
      <c r="N442" s="35" t="s">
        <v>317</v>
      </c>
    </row>
    <row r="443" spans="1:14" x14ac:dyDescent="0.3">
      <c r="A443" s="37" t="s">
        <v>249</v>
      </c>
      <c r="B443" s="37" t="s">
        <v>247</v>
      </c>
      <c r="C443" s="36" t="s">
        <v>200</v>
      </c>
      <c r="D443" s="35" t="s">
        <v>199</v>
      </c>
      <c r="E443" s="34" t="str">
        <f t="shared" si="30"/>
        <v>Saratoga</v>
      </c>
      <c r="F443" s="33">
        <v>41640</v>
      </c>
      <c r="G443" s="33">
        <v>44865</v>
      </c>
      <c r="H443">
        <f t="shared" si="31"/>
        <v>2014</v>
      </c>
      <c r="I443">
        <f t="shared" si="32"/>
        <v>2022</v>
      </c>
      <c r="J443" s="33">
        <v>42035</v>
      </c>
      <c r="K443" s="33">
        <v>44957</v>
      </c>
      <c r="L443">
        <f t="shared" si="33"/>
        <v>2015</v>
      </c>
      <c r="M443">
        <f t="shared" si="34"/>
        <v>2023</v>
      </c>
      <c r="N443" s="35" t="s">
        <v>199</v>
      </c>
    </row>
    <row r="444" spans="1:14" x14ac:dyDescent="0.3">
      <c r="A444" s="37" t="s">
        <v>501</v>
      </c>
      <c r="B444" s="37" t="s">
        <v>499</v>
      </c>
      <c r="C444" s="36" t="s">
        <v>200</v>
      </c>
      <c r="D444" s="35" t="s">
        <v>199</v>
      </c>
      <c r="E444" s="34" t="str">
        <f t="shared" si="30"/>
        <v>Sausalito</v>
      </c>
      <c r="F444" s="33">
        <v>41640</v>
      </c>
      <c r="G444" s="33">
        <v>44865</v>
      </c>
      <c r="H444">
        <f t="shared" si="31"/>
        <v>2014</v>
      </c>
      <c r="I444">
        <f t="shared" si="32"/>
        <v>2022</v>
      </c>
      <c r="J444" s="33">
        <v>42035</v>
      </c>
      <c r="K444" s="33">
        <v>44957</v>
      </c>
      <c r="L444">
        <f t="shared" si="33"/>
        <v>2015</v>
      </c>
      <c r="M444">
        <f t="shared" si="34"/>
        <v>2023</v>
      </c>
      <c r="N444" s="35" t="s">
        <v>199</v>
      </c>
    </row>
    <row r="445" spans="1:14" x14ac:dyDescent="0.3">
      <c r="A445" s="37" t="s">
        <v>243</v>
      </c>
      <c r="B445" s="37" t="s">
        <v>241</v>
      </c>
      <c r="C445" s="36" t="s">
        <v>240</v>
      </c>
      <c r="D445" s="35" t="s">
        <v>168</v>
      </c>
      <c r="E445" s="34" t="str">
        <f t="shared" si="30"/>
        <v>Scotts Valley</v>
      </c>
      <c r="F445" s="33">
        <v>41640</v>
      </c>
      <c r="G445" s="33">
        <v>45291</v>
      </c>
      <c r="H445">
        <f t="shared" si="31"/>
        <v>2014</v>
      </c>
      <c r="I445">
        <f t="shared" si="32"/>
        <v>2023</v>
      </c>
      <c r="J445" s="33">
        <v>42369</v>
      </c>
      <c r="K445" s="33">
        <v>45291</v>
      </c>
      <c r="L445">
        <f t="shared" si="33"/>
        <v>2015</v>
      </c>
      <c r="M445">
        <f t="shared" si="34"/>
        <v>2023</v>
      </c>
      <c r="N445" s="35" t="s">
        <v>168</v>
      </c>
    </row>
    <row r="446" spans="1:14" x14ac:dyDescent="0.3">
      <c r="A446" s="37" t="s">
        <v>425</v>
      </c>
      <c r="B446" s="37" t="s">
        <v>419</v>
      </c>
      <c r="C446" s="36" t="s">
        <v>150</v>
      </c>
      <c r="D446" s="35" t="s">
        <v>149</v>
      </c>
      <c r="E446" s="34" t="str">
        <f t="shared" si="30"/>
        <v>Seal Beach</v>
      </c>
      <c r="F446" s="33">
        <v>41640</v>
      </c>
      <c r="G446" s="33">
        <v>44500</v>
      </c>
      <c r="H446">
        <f t="shared" si="31"/>
        <v>2014</v>
      </c>
      <c r="I446">
        <f t="shared" si="32"/>
        <v>2021</v>
      </c>
      <c r="J446" s="33">
        <v>41562</v>
      </c>
      <c r="K446" s="33">
        <v>44484</v>
      </c>
      <c r="L446">
        <f t="shared" si="33"/>
        <v>2013</v>
      </c>
      <c r="M446">
        <f t="shared" si="34"/>
        <v>2021</v>
      </c>
      <c r="N446" s="35" t="s">
        <v>149</v>
      </c>
    </row>
    <row r="447" spans="1:14" x14ac:dyDescent="0.3">
      <c r="A447" s="37" t="s">
        <v>467</v>
      </c>
      <c r="B447" s="37" t="s">
        <v>465</v>
      </c>
      <c r="C447" s="36" t="s">
        <v>240</v>
      </c>
      <c r="D447" s="35" t="s">
        <v>168</v>
      </c>
      <c r="E447" s="34" t="str">
        <f t="shared" si="30"/>
        <v>Seaside</v>
      </c>
      <c r="F447" s="33">
        <v>41640</v>
      </c>
      <c r="G447" s="33">
        <v>45291</v>
      </c>
      <c r="H447">
        <f t="shared" si="31"/>
        <v>2014</v>
      </c>
      <c r="I447">
        <f t="shared" si="32"/>
        <v>2023</v>
      </c>
      <c r="J447" s="33">
        <v>42369</v>
      </c>
      <c r="K447" s="33">
        <v>45291</v>
      </c>
      <c r="L447">
        <f t="shared" si="33"/>
        <v>2015</v>
      </c>
      <c r="M447">
        <f t="shared" si="34"/>
        <v>2023</v>
      </c>
      <c r="N447" s="35" t="s">
        <v>168</v>
      </c>
    </row>
    <row r="448" spans="1:14" x14ac:dyDescent="0.3">
      <c r="A448" s="37" t="s">
        <v>205</v>
      </c>
      <c r="B448" s="37" t="s">
        <v>201</v>
      </c>
      <c r="C448" s="36" t="s">
        <v>200</v>
      </c>
      <c r="D448" s="35" t="s">
        <v>199</v>
      </c>
      <c r="E448" s="34" t="str">
        <f t="shared" si="30"/>
        <v>Sebastopol</v>
      </c>
      <c r="F448" s="33">
        <v>41640</v>
      </c>
      <c r="G448" s="33">
        <v>44865</v>
      </c>
      <c r="H448">
        <f t="shared" si="31"/>
        <v>2014</v>
      </c>
      <c r="I448">
        <f t="shared" si="32"/>
        <v>2022</v>
      </c>
      <c r="J448" s="33">
        <v>42035</v>
      </c>
      <c r="K448" s="33">
        <v>44957</v>
      </c>
      <c r="L448">
        <f t="shared" si="33"/>
        <v>2015</v>
      </c>
      <c r="M448">
        <f t="shared" si="34"/>
        <v>2023</v>
      </c>
      <c r="N448" s="35" t="s">
        <v>199</v>
      </c>
    </row>
    <row r="449" spans="1:14" x14ac:dyDescent="0.3">
      <c r="A449" s="37" t="s">
        <v>658</v>
      </c>
      <c r="B449" s="37" t="s">
        <v>657</v>
      </c>
      <c r="C449" s="36" t="s">
        <v>619</v>
      </c>
      <c r="D449" s="35" t="s">
        <v>168</v>
      </c>
      <c r="E449" s="34" t="str">
        <f t="shared" si="30"/>
        <v>Selma</v>
      </c>
      <c r="F449" s="33">
        <v>41275</v>
      </c>
      <c r="G449" s="33">
        <v>45291</v>
      </c>
      <c r="H449">
        <f t="shared" si="31"/>
        <v>2013</v>
      </c>
      <c r="I449">
        <f t="shared" si="32"/>
        <v>2023</v>
      </c>
      <c r="J449" s="33">
        <v>42369</v>
      </c>
      <c r="K449" s="33">
        <v>45291</v>
      </c>
      <c r="L449">
        <f t="shared" si="33"/>
        <v>2015</v>
      </c>
      <c r="M449">
        <f t="shared" si="34"/>
        <v>2023</v>
      </c>
      <c r="N449" s="35" t="s">
        <v>168</v>
      </c>
    </row>
    <row r="450" spans="1:14" x14ac:dyDescent="0.3">
      <c r="A450" s="37" t="s">
        <v>624</v>
      </c>
      <c r="B450" s="37" t="s">
        <v>620</v>
      </c>
      <c r="C450" s="36" t="s">
        <v>619</v>
      </c>
      <c r="D450" s="35" t="s">
        <v>168</v>
      </c>
      <c r="E450" s="34" t="str">
        <f t="shared" ref="E450:E513" si="35">(PROPER(A450))</f>
        <v>Shafter</v>
      </c>
      <c r="F450" s="33">
        <v>41275</v>
      </c>
      <c r="G450" s="33">
        <v>45291</v>
      </c>
      <c r="H450">
        <f t="shared" ref="H450:H513" si="36">YEAR(F450)</f>
        <v>2013</v>
      </c>
      <c r="I450">
        <f t="shared" ref="I450:I513" si="37">YEAR(G450)</f>
        <v>2023</v>
      </c>
      <c r="J450" s="33">
        <v>42369</v>
      </c>
      <c r="K450" s="33">
        <v>45291</v>
      </c>
      <c r="L450">
        <f t="shared" ref="L450:L513" si="38">YEAR(J450)</f>
        <v>2015</v>
      </c>
      <c r="M450">
        <f t="shared" ref="M450:M513" si="39">YEAR(K450)</f>
        <v>2023</v>
      </c>
      <c r="N450" s="35" t="s">
        <v>168</v>
      </c>
    </row>
    <row r="451" spans="1:14" x14ac:dyDescent="0.3">
      <c r="A451" s="37" t="str">
        <f>B451</f>
        <v>Shasta County - Unincorporated</v>
      </c>
      <c r="B451" s="37" t="s">
        <v>237</v>
      </c>
      <c r="C451" s="36" t="s">
        <v>164</v>
      </c>
      <c r="D451" s="35" t="s">
        <v>163</v>
      </c>
      <c r="E451" s="34" t="str">
        <f t="shared" si="35"/>
        <v>Shasta County - Unincorporated</v>
      </c>
      <c r="F451" s="33">
        <v>41640</v>
      </c>
      <c r="G451" s="33">
        <v>43646</v>
      </c>
      <c r="H451">
        <f t="shared" si="36"/>
        <v>2014</v>
      </c>
      <c r="I451">
        <f t="shared" si="37"/>
        <v>2019</v>
      </c>
      <c r="J451" s="33">
        <v>41820</v>
      </c>
      <c r="K451" s="33">
        <v>43646</v>
      </c>
      <c r="L451">
        <f t="shared" si="38"/>
        <v>2014</v>
      </c>
      <c r="M451">
        <f t="shared" si="39"/>
        <v>2019</v>
      </c>
      <c r="N451" s="35" t="s">
        <v>163</v>
      </c>
    </row>
    <row r="452" spans="1:14" x14ac:dyDescent="0.3">
      <c r="A452" s="37" t="s">
        <v>236</v>
      </c>
      <c r="B452" s="37" t="s">
        <v>235</v>
      </c>
      <c r="C452" s="36" t="s">
        <v>164</v>
      </c>
      <c r="D452" s="35" t="s">
        <v>163</v>
      </c>
      <c r="E452" s="34" t="str">
        <f t="shared" si="35"/>
        <v>Shasta Lake</v>
      </c>
      <c r="F452" s="33">
        <v>41640</v>
      </c>
      <c r="G452" s="33">
        <v>43646</v>
      </c>
      <c r="H452">
        <f t="shared" si="36"/>
        <v>2014</v>
      </c>
      <c r="I452">
        <f t="shared" si="37"/>
        <v>2019</v>
      </c>
      <c r="J452" s="33">
        <v>41820</v>
      </c>
      <c r="K452" s="33">
        <v>43646</v>
      </c>
      <c r="L452">
        <f t="shared" si="38"/>
        <v>2014</v>
      </c>
      <c r="M452">
        <f t="shared" si="39"/>
        <v>2019</v>
      </c>
      <c r="N452" s="35" t="s">
        <v>163</v>
      </c>
    </row>
    <row r="453" spans="1:14" x14ac:dyDescent="0.3">
      <c r="A453" s="37" t="str">
        <f>B453</f>
        <v>Sierra County - Unincorporated</v>
      </c>
      <c r="B453" s="37" t="s">
        <v>232</v>
      </c>
      <c r="C453" s="36" t="s">
        <v>164</v>
      </c>
      <c r="D453" s="35" t="s">
        <v>163</v>
      </c>
      <c r="E453" s="34" t="str">
        <f t="shared" si="35"/>
        <v>Sierra County - Unincorporated</v>
      </c>
      <c r="F453" s="33">
        <v>41640</v>
      </c>
      <c r="G453" s="33">
        <v>43646</v>
      </c>
      <c r="H453">
        <f t="shared" si="36"/>
        <v>2014</v>
      </c>
      <c r="I453">
        <f t="shared" si="37"/>
        <v>2019</v>
      </c>
      <c r="J453" s="33">
        <v>41820</v>
      </c>
      <c r="K453" s="33">
        <v>43646</v>
      </c>
      <c r="L453">
        <f t="shared" si="38"/>
        <v>2014</v>
      </c>
      <c r="M453">
        <f t="shared" si="39"/>
        <v>2019</v>
      </c>
      <c r="N453" s="35" t="s">
        <v>163</v>
      </c>
    </row>
    <row r="454" spans="1:14" x14ac:dyDescent="0.3">
      <c r="A454" s="37" t="s">
        <v>530</v>
      </c>
      <c r="B454" s="37" t="s">
        <v>517</v>
      </c>
      <c r="C454" s="36" t="s">
        <v>150</v>
      </c>
      <c r="D454" s="35" t="s">
        <v>149</v>
      </c>
      <c r="E454" s="34" t="str">
        <f t="shared" si="35"/>
        <v>Sierra Madre</v>
      </c>
      <c r="F454" s="33">
        <v>41640</v>
      </c>
      <c r="G454" s="33">
        <v>44500</v>
      </c>
      <c r="H454">
        <f t="shared" si="36"/>
        <v>2014</v>
      </c>
      <c r="I454">
        <f t="shared" si="37"/>
        <v>2021</v>
      </c>
      <c r="J454" s="33">
        <v>41562</v>
      </c>
      <c r="K454" s="33">
        <v>44484</v>
      </c>
      <c r="L454">
        <f t="shared" si="38"/>
        <v>2013</v>
      </c>
      <c r="M454">
        <f t="shared" si="39"/>
        <v>2021</v>
      </c>
      <c r="N454" s="35" t="s">
        <v>149</v>
      </c>
    </row>
    <row r="455" spans="1:14" x14ac:dyDescent="0.3">
      <c r="A455" s="37" t="s">
        <v>529</v>
      </c>
      <c r="B455" s="37" t="s">
        <v>517</v>
      </c>
      <c r="C455" s="36" t="s">
        <v>150</v>
      </c>
      <c r="D455" s="35" t="s">
        <v>149</v>
      </c>
      <c r="E455" s="34" t="str">
        <f t="shared" si="35"/>
        <v>Signal Hill</v>
      </c>
      <c r="F455" s="33">
        <v>41640</v>
      </c>
      <c r="G455" s="33">
        <v>44500</v>
      </c>
      <c r="H455">
        <f t="shared" si="36"/>
        <v>2014</v>
      </c>
      <c r="I455">
        <f t="shared" si="37"/>
        <v>2021</v>
      </c>
      <c r="J455" s="33">
        <v>41562</v>
      </c>
      <c r="K455" s="33">
        <v>44484</v>
      </c>
      <c r="L455">
        <f t="shared" si="38"/>
        <v>2013</v>
      </c>
      <c r="M455">
        <f t="shared" si="39"/>
        <v>2021</v>
      </c>
      <c r="N455" s="35" t="s">
        <v>149</v>
      </c>
    </row>
    <row r="456" spans="1:14" x14ac:dyDescent="0.3">
      <c r="A456" s="37" t="s">
        <v>154</v>
      </c>
      <c r="B456" s="37" t="s">
        <v>152</v>
      </c>
      <c r="C456" s="36" t="s">
        <v>150</v>
      </c>
      <c r="D456" s="35" t="s">
        <v>149</v>
      </c>
      <c r="E456" s="34" t="str">
        <f t="shared" si="35"/>
        <v>Simi Valley</v>
      </c>
      <c r="F456" s="33">
        <v>41640</v>
      </c>
      <c r="G456" s="33">
        <v>44500</v>
      </c>
      <c r="H456">
        <f t="shared" si="36"/>
        <v>2014</v>
      </c>
      <c r="I456">
        <f t="shared" si="37"/>
        <v>2021</v>
      </c>
      <c r="J456" s="33">
        <v>41562</v>
      </c>
      <c r="K456" s="33">
        <v>44484</v>
      </c>
      <c r="L456">
        <f t="shared" si="38"/>
        <v>2013</v>
      </c>
      <c r="M456">
        <f t="shared" si="39"/>
        <v>2021</v>
      </c>
      <c r="N456" s="35" t="s">
        <v>149</v>
      </c>
    </row>
    <row r="457" spans="1:14" x14ac:dyDescent="0.3">
      <c r="A457" s="37" t="str">
        <f>B457</f>
        <v>Siskiyou County - Unincorporated</v>
      </c>
      <c r="B457" s="37" t="s">
        <v>225</v>
      </c>
      <c r="C457" s="36" t="s">
        <v>164</v>
      </c>
      <c r="D457" s="35" t="s">
        <v>163</v>
      </c>
      <c r="E457" s="34" t="str">
        <f t="shared" si="35"/>
        <v>Siskiyou County - Unincorporated</v>
      </c>
      <c r="F457" s="33">
        <v>41640</v>
      </c>
      <c r="G457" s="33">
        <v>43646</v>
      </c>
      <c r="H457">
        <f t="shared" si="36"/>
        <v>2014</v>
      </c>
      <c r="I457">
        <f t="shared" si="37"/>
        <v>2019</v>
      </c>
      <c r="J457" s="33">
        <v>41820</v>
      </c>
      <c r="K457" s="33">
        <v>43646</v>
      </c>
      <c r="L457">
        <f t="shared" si="38"/>
        <v>2014</v>
      </c>
      <c r="M457">
        <f t="shared" si="39"/>
        <v>2019</v>
      </c>
      <c r="N457" s="35" t="s">
        <v>163</v>
      </c>
    </row>
    <row r="458" spans="1:14" x14ac:dyDescent="0.3">
      <c r="A458" s="37" t="s">
        <v>321</v>
      </c>
      <c r="B458" s="37" t="s">
        <v>319</v>
      </c>
      <c r="C458" s="36" t="s">
        <v>318</v>
      </c>
      <c r="D458" s="35" t="s">
        <v>317</v>
      </c>
      <c r="E458" s="34" t="str">
        <f t="shared" si="35"/>
        <v>Solana Beach</v>
      </c>
      <c r="F458" s="33">
        <v>40179</v>
      </c>
      <c r="G458" s="33">
        <v>44196</v>
      </c>
      <c r="H458">
        <f t="shared" si="36"/>
        <v>2010</v>
      </c>
      <c r="I458">
        <f t="shared" si="37"/>
        <v>2020</v>
      </c>
      <c r="J458" s="33">
        <v>41394</v>
      </c>
      <c r="K458" s="33">
        <v>44316</v>
      </c>
      <c r="L458">
        <f t="shared" si="38"/>
        <v>2013</v>
      </c>
      <c r="M458">
        <f t="shared" si="39"/>
        <v>2021</v>
      </c>
      <c r="N458" s="35" t="s">
        <v>317</v>
      </c>
    </row>
    <row r="459" spans="1:14" x14ac:dyDescent="0.3">
      <c r="A459" s="37" t="str">
        <f>B459</f>
        <v>Solano County - Unincorporated</v>
      </c>
      <c r="B459" s="37" t="s">
        <v>216</v>
      </c>
      <c r="C459" s="36" t="s">
        <v>200</v>
      </c>
      <c r="D459" s="35" t="s">
        <v>199</v>
      </c>
      <c r="E459" s="34" t="str">
        <f t="shared" si="35"/>
        <v>Solano County - Unincorporated</v>
      </c>
      <c r="F459" s="33">
        <v>41640</v>
      </c>
      <c r="G459" s="33">
        <v>44865</v>
      </c>
      <c r="H459">
        <f t="shared" si="36"/>
        <v>2014</v>
      </c>
      <c r="I459">
        <f t="shared" si="37"/>
        <v>2022</v>
      </c>
      <c r="J459" s="33">
        <v>42035</v>
      </c>
      <c r="K459" s="33">
        <v>44957</v>
      </c>
      <c r="L459">
        <f t="shared" si="38"/>
        <v>2015</v>
      </c>
      <c r="M459">
        <f t="shared" si="39"/>
        <v>2023</v>
      </c>
      <c r="N459" s="35" t="s">
        <v>199</v>
      </c>
    </row>
    <row r="460" spans="1:14" x14ac:dyDescent="0.3">
      <c r="A460" s="37" t="s">
        <v>466</v>
      </c>
      <c r="B460" s="37" t="s">
        <v>465</v>
      </c>
      <c r="C460" s="36" t="s">
        <v>240</v>
      </c>
      <c r="D460" s="35" t="s">
        <v>168</v>
      </c>
      <c r="E460" s="34" t="str">
        <f t="shared" si="35"/>
        <v>Soledad</v>
      </c>
      <c r="F460" s="33">
        <v>41640</v>
      </c>
      <c r="G460" s="33">
        <v>45291</v>
      </c>
      <c r="H460">
        <f t="shared" si="36"/>
        <v>2014</v>
      </c>
      <c r="I460">
        <f t="shared" si="37"/>
        <v>2023</v>
      </c>
      <c r="J460" s="33">
        <v>42369</v>
      </c>
      <c r="K460" s="33">
        <v>45291</v>
      </c>
      <c r="L460">
        <f t="shared" si="38"/>
        <v>2015</v>
      </c>
      <c r="M460">
        <f t="shared" si="39"/>
        <v>2023</v>
      </c>
      <c r="N460" s="35" t="s">
        <v>168</v>
      </c>
    </row>
    <row r="461" spans="1:14" x14ac:dyDescent="0.3">
      <c r="A461" s="37" t="s">
        <v>267</v>
      </c>
      <c r="B461" s="37" t="s">
        <v>266</v>
      </c>
      <c r="C461" s="36" t="s">
        <v>265</v>
      </c>
      <c r="D461" s="35" t="s">
        <v>264</v>
      </c>
      <c r="E461" s="34" t="str">
        <f t="shared" si="35"/>
        <v>Solvang</v>
      </c>
      <c r="F461" s="33">
        <v>41640</v>
      </c>
      <c r="G461" s="33">
        <v>44834</v>
      </c>
      <c r="H461">
        <f t="shared" si="36"/>
        <v>2014</v>
      </c>
      <c r="I461">
        <f t="shared" si="37"/>
        <v>2022</v>
      </c>
      <c r="J461" s="33">
        <v>42050</v>
      </c>
      <c r="K461" s="33">
        <v>44972</v>
      </c>
      <c r="L461">
        <f t="shared" si="38"/>
        <v>2015</v>
      </c>
      <c r="M461">
        <f t="shared" si="39"/>
        <v>2023</v>
      </c>
      <c r="N461" s="35" t="s">
        <v>264</v>
      </c>
    </row>
    <row r="462" spans="1:14" x14ac:dyDescent="0.3">
      <c r="A462" s="37" t="s">
        <v>204</v>
      </c>
      <c r="B462" s="37" t="s">
        <v>201</v>
      </c>
      <c r="C462" s="36" t="s">
        <v>200</v>
      </c>
      <c r="D462" s="35" t="s">
        <v>199</v>
      </c>
      <c r="E462" s="34" t="str">
        <f t="shared" si="35"/>
        <v>Sonoma</v>
      </c>
      <c r="F462" s="33">
        <v>41640</v>
      </c>
      <c r="G462" s="33">
        <v>44865</v>
      </c>
      <c r="H462">
        <f t="shared" si="36"/>
        <v>2014</v>
      </c>
      <c r="I462">
        <f t="shared" si="37"/>
        <v>2022</v>
      </c>
      <c r="J462" s="33">
        <v>42035</v>
      </c>
      <c r="K462" s="33">
        <v>44957</v>
      </c>
      <c r="L462">
        <f t="shared" si="38"/>
        <v>2015</v>
      </c>
      <c r="M462">
        <f t="shared" si="39"/>
        <v>2023</v>
      </c>
      <c r="N462" s="35" t="s">
        <v>199</v>
      </c>
    </row>
    <row r="463" spans="1:14" x14ac:dyDescent="0.3">
      <c r="A463" s="37" t="str">
        <f>B463</f>
        <v>Sonoma County - Unincorporated</v>
      </c>
      <c r="B463" s="37" t="s">
        <v>203</v>
      </c>
      <c r="C463" s="36" t="s">
        <v>200</v>
      </c>
      <c r="D463" s="35" t="s">
        <v>199</v>
      </c>
      <c r="E463" s="34" t="str">
        <f t="shared" si="35"/>
        <v>Sonoma County - Unincorporated</v>
      </c>
      <c r="F463" s="33">
        <v>41640</v>
      </c>
      <c r="G463" s="33">
        <v>44865</v>
      </c>
      <c r="H463">
        <f t="shared" si="36"/>
        <v>2014</v>
      </c>
      <c r="I463">
        <f t="shared" si="37"/>
        <v>2022</v>
      </c>
      <c r="J463" s="33">
        <v>42035</v>
      </c>
      <c r="K463" s="33">
        <v>44957</v>
      </c>
      <c r="L463">
        <f t="shared" si="38"/>
        <v>2015</v>
      </c>
      <c r="M463">
        <f t="shared" si="39"/>
        <v>2023</v>
      </c>
      <c r="N463" s="35" t="s">
        <v>199</v>
      </c>
    </row>
    <row r="464" spans="1:14" x14ac:dyDescent="0.3">
      <c r="A464" s="37" t="s">
        <v>167</v>
      </c>
      <c r="B464" s="37" t="s">
        <v>166</v>
      </c>
      <c r="C464" s="36" t="s">
        <v>164</v>
      </c>
      <c r="D464" s="35" t="s">
        <v>163</v>
      </c>
      <c r="E464" s="34" t="str">
        <f t="shared" si="35"/>
        <v>Sonora</v>
      </c>
      <c r="F464" s="33">
        <v>41640</v>
      </c>
      <c r="G464" s="33">
        <v>43646</v>
      </c>
      <c r="H464">
        <f t="shared" si="36"/>
        <v>2014</v>
      </c>
      <c r="I464">
        <f t="shared" si="37"/>
        <v>2019</v>
      </c>
      <c r="J464" s="33">
        <v>41820</v>
      </c>
      <c r="K464" s="33">
        <v>43646</v>
      </c>
      <c r="L464">
        <f t="shared" si="38"/>
        <v>2014</v>
      </c>
      <c r="M464">
        <f t="shared" si="39"/>
        <v>2019</v>
      </c>
      <c r="N464" s="35" t="s">
        <v>163</v>
      </c>
    </row>
    <row r="465" spans="1:14" x14ac:dyDescent="0.3">
      <c r="A465" s="37" t="s">
        <v>528</v>
      </c>
      <c r="B465" s="37" t="s">
        <v>517</v>
      </c>
      <c r="C465" s="36" t="s">
        <v>150</v>
      </c>
      <c r="D465" s="35" t="s">
        <v>149</v>
      </c>
      <c r="E465" s="34" t="str">
        <f t="shared" si="35"/>
        <v>South El Monte</v>
      </c>
      <c r="F465" s="33">
        <v>41640</v>
      </c>
      <c r="G465" s="33">
        <v>44500</v>
      </c>
      <c r="H465">
        <f t="shared" si="36"/>
        <v>2014</v>
      </c>
      <c r="I465">
        <f t="shared" si="37"/>
        <v>2021</v>
      </c>
      <c r="J465" s="33">
        <v>41562</v>
      </c>
      <c r="K465" s="33">
        <v>44484</v>
      </c>
      <c r="L465">
        <f t="shared" si="38"/>
        <v>2013</v>
      </c>
      <c r="M465">
        <f t="shared" si="39"/>
        <v>2021</v>
      </c>
      <c r="N465" s="35" t="s">
        <v>149</v>
      </c>
    </row>
    <row r="466" spans="1:14" x14ac:dyDescent="0.3">
      <c r="A466" s="37" t="s">
        <v>527</v>
      </c>
      <c r="B466" s="37" t="s">
        <v>517</v>
      </c>
      <c r="C466" s="36" t="s">
        <v>150</v>
      </c>
      <c r="D466" s="35" t="s">
        <v>149</v>
      </c>
      <c r="E466" s="34" t="str">
        <f t="shared" si="35"/>
        <v>South Gate</v>
      </c>
      <c r="F466" s="33">
        <v>41640</v>
      </c>
      <c r="G466" s="33">
        <v>44500</v>
      </c>
      <c r="H466">
        <f t="shared" si="36"/>
        <v>2014</v>
      </c>
      <c r="I466">
        <f t="shared" si="37"/>
        <v>2021</v>
      </c>
      <c r="J466" s="33">
        <v>41562</v>
      </c>
      <c r="K466" s="33">
        <v>44484</v>
      </c>
      <c r="L466">
        <f t="shared" si="38"/>
        <v>2013</v>
      </c>
      <c r="M466">
        <f t="shared" si="39"/>
        <v>2021</v>
      </c>
      <c r="N466" s="35" t="s">
        <v>149</v>
      </c>
    </row>
    <row r="467" spans="1:14" x14ac:dyDescent="0.3">
      <c r="A467" s="37" t="s">
        <v>675</v>
      </c>
      <c r="B467" s="37" t="s">
        <v>674</v>
      </c>
      <c r="C467" s="36" t="s">
        <v>139</v>
      </c>
      <c r="D467" s="35" t="s">
        <v>138</v>
      </c>
      <c r="E467" s="34" t="str">
        <f t="shared" si="35"/>
        <v>South Lake Tahoe</v>
      </c>
      <c r="F467" s="33">
        <v>41275</v>
      </c>
      <c r="G467" s="33">
        <v>44500</v>
      </c>
      <c r="H467">
        <f t="shared" si="36"/>
        <v>2013</v>
      </c>
      <c r="I467">
        <f t="shared" si="37"/>
        <v>2021</v>
      </c>
      <c r="J467" s="33">
        <v>41578</v>
      </c>
      <c r="K467" s="33">
        <v>44500</v>
      </c>
      <c r="L467">
        <f t="shared" si="38"/>
        <v>2013</v>
      </c>
      <c r="M467">
        <f t="shared" si="39"/>
        <v>2021</v>
      </c>
      <c r="N467" s="35" t="s">
        <v>138</v>
      </c>
    </row>
    <row r="468" spans="1:14" x14ac:dyDescent="0.3">
      <c r="A468" s="37" t="s">
        <v>526</v>
      </c>
      <c r="B468" s="37" t="s">
        <v>517</v>
      </c>
      <c r="C468" s="36" t="s">
        <v>150</v>
      </c>
      <c r="D468" s="35" t="s">
        <v>149</v>
      </c>
      <c r="E468" s="34" t="str">
        <f t="shared" si="35"/>
        <v>South Pasadena</v>
      </c>
      <c r="F468" s="33">
        <v>41640</v>
      </c>
      <c r="G468" s="33">
        <v>44500</v>
      </c>
      <c r="H468">
        <f t="shared" si="36"/>
        <v>2014</v>
      </c>
      <c r="I468">
        <f t="shared" si="37"/>
        <v>2021</v>
      </c>
      <c r="J468" s="33">
        <v>41562</v>
      </c>
      <c r="K468" s="33">
        <v>44484</v>
      </c>
      <c r="L468">
        <f t="shared" si="38"/>
        <v>2013</v>
      </c>
      <c r="M468">
        <f t="shared" si="39"/>
        <v>2021</v>
      </c>
      <c r="N468" s="35" t="s">
        <v>149</v>
      </c>
    </row>
    <row r="469" spans="1:14" x14ac:dyDescent="0.3">
      <c r="A469" s="37" t="s">
        <v>278</v>
      </c>
      <c r="B469" s="37" t="s">
        <v>276</v>
      </c>
      <c r="C469" s="36" t="s">
        <v>200</v>
      </c>
      <c r="D469" s="35" t="s">
        <v>199</v>
      </c>
      <c r="E469" s="34" t="str">
        <f t="shared" si="35"/>
        <v>South San Francisco</v>
      </c>
      <c r="F469" s="33">
        <v>41640</v>
      </c>
      <c r="G469" s="33">
        <v>44865</v>
      </c>
      <c r="H469">
        <f t="shared" si="36"/>
        <v>2014</v>
      </c>
      <c r="I469">
        <f t="shared" si="37"/>
        <v>2022</v>
      </c>
      <c r="J469" s="33">
        <v>42035</v>
      </c>
      <c r="K469" s="33">
        <v>44957</v>
      </c>
      <c r="L469">
        <f t="shared" si="38"/>
        <v>2015</v>
      </c>
      <c r="M469">
        <f t="shared" si="39"/>
        <v>2023</v>
      </c>
      <c r="N469" s="35" t="s">
        <v>199</v>
      </c>
    </row>
    <row r="470" spans="1:14" x14ac:dyDescent="0.3">
      <c r="A470" s="37" t="s">
        <v>1008</v>
      </c>
      <c r="B470" s="37" t="s">
        <v>459</v>
      </c>
      <c r="C470" s="36" t="s">
        <v>200</v>
      </c>
      <c r="D470" s="35" t="s">
        <v>199</v>
      </c>
      <c r="E470" s="34" t="str">
        <f t="shared" si="35"/>
        <v>St. Helena</v>
      </c>
      <c r="F470" s="33">
        <v>41640</v>
      </c>
      <c r="G470" s="33">
        <v>44865</v>
      </c>
      <c r="H470">
        <f t="shared" si="36"/>
        <v>2014</v>
      </c>
      <c r="I470">
        <f t="shared" si="37"/>
        <v>2022</v>
      </c>
      <c r="J470" s="33">
        <v>42035</v>
      </c>
      <c r="K470" s="33">
        <v>44957</v>
      </c>
      <c r="L470">
        <f t="shared" si="38"/>
        <v>2015</v>
      </c>
      <c r="M470">
        <f t="shared" si="39"/>
        <v>2023</v>
      </c>
      <c r="N470" s="35" t="s">
        <v>199</v>
      </c>
    </row>
    <row r="471" spans="1:14" x14ac:dyDescent="0.3">
      <c r="A471" s="37" t="str">
        <f>B471</f>
        <v>Stanislaus County - Unincorporated</v>
      </c>
      <c r="B471" s="37" t="s">
        <v>191</v>
      </c>
      <c r="C471" s="36" t="s">
        <v>169</v>
      </c>
      <c r="D471" s="35" t="s">
        <v>168</v>
      </c>
      <c r="E471" s="34" t="str">
        <f t="shared" si="35"/>
        <v>Stanislaus County - Unincorporated</v>
      </c>
      <c r="F471" s="33">
        <v>41640</v>
      </c>
      <c r="G471" s="33">
        <v>45199</v>
      </c>
      <c r="H471">
        <f t="shared" si="36"/>
        <v>2014</v>
      </c>
      <c r="I471">
        <f t="shared" si="37"/>
        <v>2023</v>
      </c>
      <c r="J471" s="33">
        <v>42369</v>
      </c>
      <c r="K471" s="33">
        <v>45291</v>
      </c>
      <c r="L471">
        <f t="shared" si="38"/>
        <v>2015</v>
      </c>
      <c r="M471">
        <f t="shared" si="39"/>
        <v>2023</v>
      </c>
      <c r="N471" s="35" t="s">
        <v>168</v>
      </c>
    </row>
    <row r="472" spans="1:14" x14ac:dyDescent="0.3">
      <c r="A472" s="37" t="s">
        <v>424</v>
      </c>
      <c r="B472" s="37" t="s">
        <v>419</v>
      </c>
      <c r="C472" s="36" t="s">
        <v>150</v>
      </c>
      <c r="D472" s="35" t="s">
        <v>149</v>
      </c>
      <c r="E472" s="34" t="str">
        <f t="shared" si="35"/>
        <v>Stanton</v>
      </c>
      <c r="F472" s="33">
        <v>41640</v>
      </c>
      <c r="G472" s="33">
        <v>44500</v>
      </c>
      <c r="H472">
        <f t="shared" si="36"/>
        <v>2014</v>
      </c>
      <c r="I472">
        <f t="shared" si="37"/>
        <v>2021</v>
      </c>
      <c r="J472" s="33">
        <v>41562</v>
      </c>
      <c r="K472" s="33">
        <v>44484</v>
      </c>
      <c r="L472">
        <f t="shared" si="38"/>
        <v>2013</v>
      </c>
      <c r="M472">
        <f t="shared" si="39"/>
        <v>2021</v>
      </c>
      <c r="N472" s="35" t="s">
        <v>149</v>
      </c>
    </row>
    <row r="473" spans="1:14" x14ac:dyDescent="0.3">
      <c r="A473" s="37" t="s">
        <v>309</v>
      </c>
      <c r="B473" s="37" t="s">
        <v>307</v>
      </c>
      <c r="C473" s="36" t="s">
        <v>240</v>
      </c>
      <c r="D473" s="35" t="s">
        <v>168</v>
      </c>
      <c r="E473" s="34" t="str">
        <f t="shared" si="35"/>
        <v>Stockton</v>
      </c>
      <c r="F473" s="33">
        <v>41640</v>
      </c>
      <c r="G473" s="33">
        <v>45291</v>
      </c>
      <c r="H473">
        <f t="shared" si="36"/>
        <v>2014</v>
      </c>
      <c r="I473">
        <f t="shared" si="37"/>
        <v>2023</v>
      </c>
      <c r="J473" s="33">
        <v>42369</v>
      </c>
      <c r="K473" s="33">
        <v>45291</v>
      </c>
      <c r="L473">
        <f t="shared" si="38"/>
        <v>2015</v>
      </c>
      <c r="M473">
        <f t="shared" si="39"/>
        <v>2023</v>
      </c>
      <c r="N473" s="35" t="s">
        <v>168</v>
      </c>
    </row>
    <row r="474" spans="1:14" x14ac:dyDescent="0.3">
      <c r="A474" s="37" t="s">
        <v>215</v>
      </c>
      <c r="B474" s="37" t="s">
        <v>212</v>
      </c>
      <c r="C474" s="36" t="s">
        <v>200</v>
      </c>
      <c r="D474" s="35" t="s">
        <v>199</v>
      </c>
      <c r="E474" s="34" t="str">
        <f t="shared" si="35"/>
        <v>Suisun City</v>
      </c>
      <c r="F474" s="33">
        <v>41640</v>
      </c>
      <c r="G474" s="33">
        <v>44865</v>
      </c>
      <c r="H474">
        <f t="shared" si="36"/>
        <v>2014</v>
      </c>
      <c r="I474">
        <f t="shared" si="37"/>
        <v>2022</v>
      </c>
      <c r="J474" s="33">
        <v>42035</v>
      </c>
      <c r="K474" s="33">
        <v>44957</v>
      </c>
      <c r="L474">
        <f t="shared" si="38"/>
        <v>2015</v>
      </c>
      <c r="M474">
        <f t="shared" si="39"/>
        <v>2023</v>
      </c>
      <c r="N474" s="35" t="s">
        <v>199</v>
      </c>
    </row>
    <row r="475" spans="1:14" x14ac:dyDescent="0.3">
      <c r="A475" s="37" t="s">
        <v>248</v>
      </c>
      <c r="B475" s="37" t="s">
        <v>247</v>
      </c>
      <c r="C475" s="36" t="s">
        <v>200</v>
      </c>
      <c r="D475" s="35" t="s">
        <v>199</v>
      </c>
      <c r="E475" s="34" t="str">
        <f t="shared" si="35"/>
        <v>Sunnyvale</v>
      </c>
      <c r="F475" s="33">
        <v>41640</v>
      </c>
      <c r="G475" s="33">
        <v>44865</v>
      </c>
      <c r="H475">
        <f t="shared" si="36"/>
        <v>2014</v>
      </c>
      <c r="I475">
        <f t="shared" si="37"/>
        <v>2022</v>
      </c>
      <c r="J475" s="33">
        <v>42035</v>
      </c>
      <c r="K475" s="33">
        <v>44957</v>
      </c>
      <c r="L475">
        <f t="shared" si="38"/>
        <v>2015</v>
      </c>
      <c r="M475">
        <f t="shared" si="39"/>
        <v>2023</v>
      </c>
      <c r="N475" s="35" t="s">
        <v>199</v>
      </c>
    </row>
    <row r="476" spans="1:14" x14ac:dyDescent="0.3">
      <c r="A476" s="37" t="s">
        <v>607</v>
      </c>
      <c r="B476" s="37" t="s">
        <v>606</v>
      </c>
      <c r="C476" s="36" t="s">
        <v>164</v>
      </c>
      <c r="D476" s="35" t="s">
        <v>163</v>
      </c>
      <c r="E476" s="34" t="str">
        <f t="shared" si="35"/>
        <v>Susanville</v>
      </c>
      <c r="F476" s="33">
        <v>41640</v>
      </c>
      <c r="G476" s="33">
        <v>43646</v>
      </c>
      <c r="H476">
        <f t="shared" si="36"/>
        <v>2014</v>
      </c>
      <c r="I476">
        <f t="shared" si="37"/>
        <v>2019</v>
      </c>
      <c r="J476" s="33">
        <v>41820</v>
      </c>
      <c r="K476" s="33">
        <v>43646</v>
      </c>
      <c r="L476">
        <f t="shared" si="38"/>
        <v>2014</v>
      </c>
      <c r="M476">
        <f t="shared" si="39"/>
        <v>2019</v>
      </c>
      <c r="N476" s="35" t="s">
        <v>163</v>
      </c>
    </row>
    <row r="477" spans="1:14" x14ac:dyDescent="0.3">
      <c r="A477" s="37" t="str">
        <f>B477</f>
        <v>Sutter County - Unincorporated</v>
      </c>
      <c r="B477" s="37" t="s">
        <v>186</v>
      </c>
      <c r="C477" s="36" t="s">
        <v>139</v>
      </c>
      <c r="D477" s="35" t="s">
        <v>138</v>
      </c>
      <c r="E477" s="34" t="str">
        <f t="shared" si="35"/>
        <v>Sutter County - Unincorporated</v>
      </c>
      <c r="F477" s="33">
        <v>41275</v>
      </c>
      <c r="G477" s="33">
        <v>44500</v>
      </c>
      <c r="H477">
        <f t="shared" si="36"/>
        <v>2013</v>
      </c>
      <c r="I477">
        <f t="shared" si="37"/>
        <v>2021</v>
      </c>
      <c r="J477" s="33">
        <v>41578</v>
      </c>
      <c r="K477" s="33">
        <v>44500</v>
      </c>
      <c r="L477">
        <f t="shared" si="38"/>
        <v>2013</v>
      </c>
      <c r="M477">
        <f t="shared" si="39"/>
        <v>2021</v>
      </c>
      <c r="N477" s="35" t="s">
        <v>138</v>
      </c>
    </row>
    <row r="478" spans="1:14" x14ac:dyDescent="0.3">
      <c r="A478" s="37" t="s">
        <v>719</v>
      </c>
      <c r="B478" s="37" t="s">
        <v>718</v>
      </c>
      <c r="C478" s="36" t="s">
        <v>164</v>
      </c>
      <c r="D478" s="35" t="s">
        <v>163</v>
      </c>
      <c r="E478" s="34" t="str">
        <f t="shared" si="35"/>
        <v>Sutter Creek</v>
      </c>
      <c r="F478" s="33">
        <v>41640</v>
      </c>
      <c r="G478" s="33">
        <v>43646</v>
      </c>
      <c r="H478">
        <f t="shared" si="36"/>
        <v>2014</v>
      </c>
      <c r="I478">
        <f t="shared" si="37"/>
        <v>2019</v>
      </c>
      <c r="J478" s="33">
        <v>41820</v>
      </c>
      <c r="K478" s="33">
        <v>43646</v>
      </c>
      <c r="L478">
        <f t="shared" si="38"/>
        <v>2014</v>
      </c>
      <c r="M478">
        <f t="shared" si="39"/>
        <v>2019</v>
      </c>
      <c r="N478" s="35" t="s">
        <v>163</v>
      </c>
    </row>
    <row r="479" spans="1:14" x14ac:dyDescent="0.3">
      <c r="A479" s="37" t="s">
        <v>623</v>
      </c>
      <c r="B479" s="37" t="s">
        <v>620</v>
      </c>
      <c r="C479" s="36" t="s">
        <v>619</v>
      </c>
      <c r="D479" s="35" t="s">
        <v>168</v>
      </c>
      <c r="E479" s="34" t="str">
        <f t="shared" si="35"/>
        <v>Taft</v>
      </c>
      <c r="F479" s="33">
        <v>41275</v>
      </c>
      <c r="G479" s="33">
        <v>45291</v>
      </c>
      <c r="H479">
        <f t="shared" si="36"/>
        <v>2013</v>
      </c>
      <c r="I479">
        <f t="shared" si="37"/>
        <v>2023</v>
      </c>
      <c r="J479" s="33">
        <v>42369</v>
      </c>
      <c r="K479" s="33">
        <v>45291</v>
      </c>
      <c r="L479">
        <f t="shared" si="38"/>
        <v>2015</v>
      </c>
      <c r="M479">
        <f t="shared" si="39"/>
        <v>2023</v>
      </c>
      <c r="N479" s="35" t="s">
        <v>168</v>
      </c>
    </row>
    <row r="480" spans="1:14" x14ac:dyDescent="0.3">
      <c r="A480" s="37" t="s">
        <v>622</v>
      </c>
      <c r="B480" s="37" t="s">
        <v>620</v>
      </c>
      <c r="C480" s="36" t="s">
        <v>619</v>
      </c>
      <c r="D480" s="35" t="s">
        <v>168</v>
      </c>
      <c r="E480" s="34" t="str">
        <f t="shared" si="35"/>
        <v>Tehachapi</v>
      </c>
      <c r="F480" s="33">
        <v>41275</v>
      </c>
      <c r="G480" s="33">
        <v>45291</v>
      </c>
      <c r="H480">
        <f t="shared" si="36"/>
        <v>2013</v>
      </c>
      <c r="I480">
        <f t="shared" si="37"/>
        <v>2023</v>
      </c>
      <c r="J480" s="33">
        <v>42369</v>
      </c>
      <c r="K480" s="33">
        <v>45291</v>
      </c>
      <c r="L480">
        <f t="shared" si="38"/>
        <v>2015</v>
      </c>
      <c r="M480">
        <f t="shared" si="39"/>
        <v>2023</v>
      </c>
      <c r="N480" s="35" t="s">
        <v>168</v>
      </c>
    </row>
    <row r="481" spans="1:14" x14ac:dyDescent="0.3">
      <c r="A481" s="37" t="s">
        <v>181</v>
      </c>
      <c r="B481" s="37" t="s">
        <v>180</v>
      </c>
      <c r="C481" s="36" t="s">
        <v>164</v>
      </c>
      <c r="D481" s="35" t="s">
        <v>163</v>
      </c>
      <c r="E481" s="34" t="str">
        <f t="shared" si="35"/>
        <v>Tehama</v>
      </c>
      <c r="F481" s="33">
        <v>41640</v>
      </c>
      <c r="G481" s="33">
        <v>43646</v>
      </c>
      <c r="H481">
        <f t="shared" si="36"/>
        <v>2014</v>
      </c>
      <c r="I481">
        <f t="shared" si="37"/>
        <v>2019</v>
      </c>
      <c r="J481" s="33">
        <v>41820</v>
      </c>
      <c r="K481" s="33">
        <v>43646</v>
      </c>
      <c r="L481">
        <f t="shared" si="38"/>
        <v>2014</v>
      </c>
      <c r="M481">
        <f t="shared" si="39"/>
        <v>2019</v>
      </c>
      <c r="N481" s="35" t="s">
        <v>163</v>
      </c>
    </row>
    <row r="482" spans="1:14" x14ac:dyDescent="0.3">
      <c r="A482" s="37" t="str">
        <f>B482</f>
        <v>Tehama County - Unincorporated</v>
      </c>
      <c r="B482" s="37" t="s">
        <v>179</v>
      </c>
      <c r="C482" s="36" t="s">
        <v>164</v>
      </c>
      <c r="D482" s="35" t="s">
        <v>163</v>
      </c>
      <c r="E482" s="34" t="str">
        <f t="shared" si="35"/>
        <v>Tehama County - Unincorporated</v>
      </c>
      <c r="F482" s="33">
        <v>41640</v>
      </c>
      <c r="G482" s="33">
        <v>43646</v>
      </c>
      <c r="H482">
        <f t="shared" si="36"/>
        <v>2014</v>
      </c>
      <c r="I482">
        <f t="shared" si="37"/>
        <v>2019</v>
      </c>
      <c r="J482" s="33">
        <v>41820</v>
      </c>
      <c r="K482" s="33">
        <v>43646</v>
      </c>
      <c r="L482">
        <f t="shared" si="38"/>
        <v>2014</v>
      </c>
      <c r="M482">
        <f t="shared" si="39"/>
        <v>2019</v>
      </c>
      <c r="N482" s="35" t="s">
        <v>163</v>
      </c>
    </row>
    <row r="483" spans="1:14" x14ac:dyDescent="0.3">
      <c r="A483" s="37" t="s">
        <v>380</v>
      </c>
      <c r="B483" s="37" t="s">
        <v>378</v>
      </c>
      <c r="C483" s="36" t="s">
        <v>150</v>
      </c>
      <c r="D483" s="35" t="s">
        <v>149</v>
      </c>
      <c r="E483" s="34" t="str">
        <f t="shared" si="35"/>
        <v>Temecula</v>
      </c>
      <c r="F483" s="33">
        <v>41640</v>
      </c>
      <c r="G483" s="33">
        <v>44500</v>
      </c>
      <c r="H483">
        <f t="shared" si="36"/>
        <v>2014</v>
      </c>
      <c r="I483">
        <f t="shared" si="37"/>
        <v>2021</v>
      </c>
      <c r="J483" s="33">
        <v>41562</v>
      </c>
      <c r="K483" s="33">
        <v>44484</v>
      </c>
      <c r="L483">
        <f t="shared" si="38"/>
        <v>2013</v>
      </c>
      <c r="M483">
        <f t="shared" si="39"/>
        <v>2021</v>
      </c>
      <c r="N483" s="35" t="s">
        <v>149</v>
      </c>
    </row>
    <row r="484" spans="1:14" x14ac:dyDescent="0.3">
      <c r="A484" s="37" t="s">
        <v>525</v>
      </c>
      <c r="B484" s="37" t="s">
        <v>517</v>
      </c>
      <c r="C484" s="36" t="s">
        <v>150</v>
      </c>
      <c r="D484" s="35" t="s">
        <v>149</v>
      </c>
      <c r="E484" s="34" t="str">
        <f t="shared" si="35"/>
        <v>Temple City</v>
      </c>
      <c r="F484" s="33">
        <v>41640</v>
      </c>
      <c r="G484" s="33">
        <v>44500</v>
      </c>
      <c r="H484">
        <f t="shared" si="36"/>
        <v>2014</v>
      </c>
      <c r="I484">
        <f t="shared" si="37"/>
        <v>2021</v>
      </c>
      <c r="J484" s="33">
        <v>41562</v>
      </c>
      <c r="K484" s="33">
        <v>44484</v>
      </c>
      <c r="L484">
        <f t="shared" si="38"/>
        <v>2013</v>
      </c>
      <c r="M484">
        <f t="shared" si="39"/>
        <v>2021</v>
      </c>
      <c r="N484" s="35" t="s">
        <v>149</v>
      </c>
    </row>
    <row r="485" spans="1:14" x14ac:dyDescent="0.3">
      <c r="A485" s="37" t="s">
        <v>153</v>
      </c>
      <c r="B485" s="37" t="s">
        <v>152</v>
      </c>
      <c r="C485" s="36" t="s">
        <v>150</v>
      </c>
      <c r="D485" s="35" t="s">
        <v>149</v>
      </c>
      <c r="E485" s="34" t="str">
        <f t="shared" si="35"/>
        <v>Thousand Oaks</v>
      </c>
      <c r="F485" s="33">
        <v>41640</v>
      </c>
      <c r="G485" s="33">
        <v>44500</v>
      </c>
      <c r="H485">
        <f t="shared" si="36"/>
        <v>2014</v>
      </c>
      <c r="I485">
        <f t="shared" si="37"/>
        <v>2021</v>
      </c>
      <c r="J485" s="33">
        <v>41562</v>
      </c>
      <c r="K485" s="33">
        <v>44484</v>
      </c>
      <c r="L485">
        <f t="shared" si="38"/>
        <v>2013</v>
      </c>
      <c r="M485">
        <f t="shared" si="39"/>
        <v>2021</v>
      </c>
      <c r="N485" s="35" t="s">
        <v>149</v>
      </c>
    </row>
    <row r="486" spans="1:14" x14ac:dyDescent="0.3">
      <c r="A486" s="37" t="s">
        <v>500</v>
      </c>
      <c r="B486" s="37" t="s">
        <v>499</v>
      </c>
      <c r="C486" s="36" t="s">
        <v>200</v>
      </c>
      <c r="D486" s="35" t="s">
        <v>199</v>
      </c>
      <c r="E486" s="34" t="str">
        <f t="shared" si="35"/>
        <v>Tiburon</v>
      </c>
      <c r="F486" s="33">
        <v>41640</v>
      </c>
      <c r="G486" s="33">
        <v>44865</v>
      </c>
      <c r="H486">
        <f t="shared" si="36"/>
        <v>2014</v>
      </c>
      <c r="I486">
        <f t="shared" si="37"/>
        <v>2022</v>
      </c>
      <c r="J486" s="33">
        <v>42035</v>
      </c>
      <c r="K486" s="33">
        <v>44957</v>
      </c>
      <c r="L486">
        <f t="shared" si="38"/>
        <v>2015</v>
      </c>
      <c r="M486">
        <f t="shared" si="39"/>
        <v>2023</v>
      </c>
      <c r="N486" s="35" t="s">
        <v>199</v>
      </c>
    </row>
    <row r="487" spans="1:14" x14ac:dyDescent="0.3">
      <c r="A487" s="37" t="s">
        <v>524</v>
      </c>
      <c r="B487" s="37" t="s">
        <v>517</v>
      </c>
      <c r="C487" s="36" t="s">
        <v>150</v>
      </c>
      <c r="D487" s="35" t="s">
        <v>149</v>
      </c>
      <c r="E487" s="34" t="str">
        <f t="shared" si="35"/>
        <v>Torrance</v>
      </c>
      <c r="F487" s="33">
        <v>41640</v>
      </c>
      <c r="G487" s="33">
        <v>44500</v>
      </c>
      <c r="H487">
        <f t="shared" si="36"/>
        <v>2014</v>
      </c>
      <c r="I487">
        <f t="shared" si="37"/>
        <v>2021</v>
      </c>
      <c r="J487" s="33">
        <v>41562</v>
      </c>
      <c r="K487" s="33">
        <v>44484</v>
      </c>
      <c r="L487">
        <f t="shared" si="38"/>
        <v>2013</v>
      </c>
      <c r="M487">
        <f t="shared" si="39"/>
        <v>2021</v>
      </c>
      <c r="N487" s="35" t="s">
        <v>149</v>
      </c>
    </row>
    <row r="488" spans="1:14" x14ac:dyDescent="0.3">
      <c r="A488" s="37" t="s">
        <v>308</v>
      </c>
      <c r="B488" s="37" t="s">
        <v>307</v>
      </c>
      <c r="C488" s="36" t="s">
        <v>240</v>
      </c>
      <c r="D488" s="35" t="s">
        <v>168</v>
      </c>
      <c r="E488" s="34" t="str">
        <f t="shared" si="35"/>
        <v>Tracy</v>
      </c>
      <c r="F488" s="33">
        <v>41640</v>
      </c>
      <c r="G488" s="33">
        <v>45291</v>
      </c>
      <c r="H488">
        <f t="shared" si="36"/>
        <v>2014</v>
      </c>
      <c r="I488">
        <f t="shared" si="37"/>
        <v>2023</v>
      </c>
      <c r="J488" s="33">
        <v>42369</v>
      </c>
      <c r="K488" s="33">
        <v>45291</v>
      </c>
      <c r="L488">
        <f t="shared" si="38"/>
        <v>2015</v>
      </c>
      <c r="M488">
        <f t="shared" si="39"/>
        <v>2023</v>
      </c>
      <c r="N488" s="35" t="s">
        <v>168</v>
      </c>
    </row>
    <row r="489" spans="1:14" x14ac:dyDescent="0.3">
      <c r="A489" s="37" t="s">
        <v>645</v>
      </c>
      <c r="B489" s="37" t="s">
        <v>644</v>
      </c>
      <c r="C489" s="36" t="s">
        <v>164</v>
      </c>
      <c r="D489" s="35" t="s">
        <v>163</v>
      </c>
      <c r="E489" s="34" t="str">
        <f t="shared" si="35"/>
        <v>Trinidad</v>
      </c>
      <c r="F489" s="33">
        <v>41640</v>
      </c>
      <c r="G489" s="33">
        <v>43646</v>
      </c>
      <c r="H489">
        <f t="shared" si="36"/>
        <v>2014</v>
      </c>
      <c r="I489">
        <f t="shared" si="37"/>
        <v>2019</v>
      </c>
      <c r="J489" s="33">
        <v>41820</v>
      </c>
      <c r="K489" s="33">
        <v>43646</v>
      </c>
      <c r="L489">
        <f t="shared" si="38"/>
        <v>2014</v>
      </c>
      <c r="M489">
        <f t="shared" si="39"/>
        <v>2019</v>
      </c>
      <c r="N489" s="35" t="s">
        <v>163</v>
      </c>
    </row>
    <row r="490" spans="1:14" x14ac:dyDescent="0.3">
      <c r="A490" s="37" t="str">
        <f>B490</f>
        <v>Trinity County - Unincorporated</v>
      </c>
      <c r="B490" s="37" t="s">
        <v>1359</v>
      </c>
      <c r="C490" s="36" t="s">
        <v>164</v>
      </c>
      <c r="D490" s="35" t="s">
        <v>163</v>
      </c>
      <c r="E490" s="34" t="str">
        <f t="shared" si="35"/>
        <v>Trinity County - Unincorporated</v>
      </c>
      <c r="F490" s="33">
        <v>41640</v>
      </c>
      <c r="G490" s="33">
        <v>43646</v>
      </c>
      <c r="H490">
        <f t="shared" si="36"/>
        <v>2014</v>
      </c>
      <c r="I490">
        <f t="shared" si="37"/>
        <v>2019</v>
      </c>
      <c r="J490" s="33">
        <v>41820</v>
      </c>
      <c r="K490" s="33">
        <v>43646</v>
      </c>
      <c r="L490">
        <f t="shared" si="38"/>
        <v>2014</v>
      </c>
      <c r="M490">
        <f t="shared" si="39"/>
        <v>2019</v>
      </c>
      <c r="N490" s="35" t="s">
        <v>163</v>
      </c>
    </row>
    <row r="491" spans="1:14" x14ac:dyDescent="0.3">
      <c r="A491" s="37" t="s">
        <v>455</v>
      </c>
      <c r="B491" s="37" t="s">
        <v>454</v>
      </c>
      <c r="C491" s="36" t="s">
        <v>164</v>
      </c>
      <c r="D491" s="35" t="s">
        <v>163</v>
      </c>
      <c r="E491" s="34" t="str">
        <f t="shared" si="35"/>
        <v>Truckee</v>
      </c>
      <c r="F491" s="33">
        <v>41640</v>
      </c>
      <c r="G491" s="33">
        <v>43646</v>
      </c>
      <c r="H491">
        <f t="shared" si="36"/>
        <v>2014</v>
      </c>
      <c r="I491">
        <f t="shared" si="37"/>
        <v>2019</v>
      </c>
      <c r="J491" s="33">
        <v>41820</v>
      </c>
      <c r="K491" s="33">
        <v>43646</v>
      </c>
      <c r="L491">
        <f t="shared" si="38"/>
        <v>2014</v>
      </c>
      <c r="M491">
        <f t="shared" si="39"/>
        <v>2019</v>
      </c>
      <c r="N491" s="35" t="s">
        <v>163</v>
      </c>
    </row>
    <row r="492" spans="1:14" x14ac:dyDescent="0.3">
      <c r="A492" s="37" t="s">
        <v>174</v>
      </c>
      <c r="B492" s="37" t="s">
        <v>170</v>
      </c>
      <c r="C492" s="36" t="s">
        <v>169</v>
      </c>
      <c r="D492" s="35" t="s">
        <v>168</v>
      </c>
      <c r="E492" s="34" t="str">
        <f t="shared" si="35"/>
        <v>Tulare</v>
      </c>
      <c r="F492" s="33">
        <v>41640</v>
      </c>
      <c r="G492" s="33">
        <v>45199</v>
      </c>
      <c r="H492">
        <f t="shared" si="36"/>
        <v>2014</v>
      </c>
      <c r="I492">
        <f t="shared" si="37"/>
        <v>2023</v>
      </c>
      <c r="J492" s="33">
        <v>42369</v>
      </c>
      <c r="K492" s="33">
        <v>45291</v>
      </c>
      <c r="L492">
        <f t="shared" si="38"/>
        <v>2015</v>
      </c>
      <c r="M492">
        <f t="shared" si="39"/>
        <v>2023</v>
      </c>
      <c r="N492" s="35" t="s">
        <v>168</v>
      </c>
    </row>
    <row r="493" spans="1:14" x14ac:dyDescent="0.3">
      <c r="A493" s="37" t="str">
        <f>B493</f>
        <v>Tulare County - Unincorporated</v>
      </c>
      <c r="B493" s="37" t="s">
        <v>173</v>
      </c>
      <c r="C493" s="36" t="s">
        <v>169</v>
      </c>
      <c r="D493" s="35" t="s">
        <v>168</v>
      </c>
      <c r="E493" s="34" t="str">
        <f t="shared" si="35"/>
        <v>Tulare County - Unincorporated</v>
      </c>
      <c r="F493" s="33">
        <v>41640</v>
      </c>
      <c r="G493" s="33">
        <v>45199</v>
      </c>
      <c r="H493">
        <f t="shared" si="36"/>
        <v>2014</v>
      </c>
      <c r="I493">
        <f t="shared" si="37"/>
        <v>2023</v>
      </c>
      <c r="J493" s="33">
        <v>42369</v>
      </c>
      <c r="K493" s="33">
        <v>45291</v>
      </c>
      <c r="L493">
        <f t="shared" si="38"/>
        <v>2015</v>
      </c>
      <c r="M493">
        <f t="shared" si="39"/>
        <v>2023</v>
      </c>
      <c r="N493" s="35" t="s">
        <v>168</v>
      </c>
    </row>
    <row r="494" spans="1:14" x14ac:dyDescent="0.3">
      <c r="A494" s="37" t="s">
        <v>224</v>
      </c>
      <c r="B494" s="37" t="s">
        <v>221</v>
      </c>
      <c r="C494" s="36" t="s">
        <v>164</v>
      </c>
      <c r="D494" s="35" t="s">
        <v>163</v>
      </c>
      <c r="E494" s="34" t="str">
        <f t="shared" si="35"/>
        <v>Tulelake</v>
      </c>
      <c r="F494" s="33">
        <v>41640</v>
      </c>
      <c r="G494" s="33">
        <v>43646</v>
      </c>
      <c r="H494">
        <f t="shared" si="36"/>
        <v>2014</v>
      </c>
      <c r="I494">
        <f t="shared" si="37"/>
        <v>2019</v>
      </c>
      <c r="J494" s="33">
        <v>41820</v>
      </c>
      <c r="K494" s="33">
        <v>43646</v>
      </c>
      <c r="L494">
        <f t="shared" si="38"/>
        <v>2014</v>
      </c>
      <c r="M494">
        <f t="shared" si="39"/>
        <v>2019</v>
      </c>
      <c r="N494" s="35" t="s">
        <v>163</v>
      </c>
    </row>
    <row r="495" spans="1:14" x14ac:dyDescent="0.3">
      <c r="A495" s="37" t="str">
        <f>B495</f>
        <v>Tuolumne County - Unincorporated</v>
      </c>
      <c r="B495" s="37" t="s">
        <v>165</v>
      </c>
      <c r="C495" s="36" t="s">
        <v>164</v>
      </c>
      <c r="D495" s="35" t="s">
        <v>163</v>
      </c>
      <c r="E495" s="34" t="str">
        <f t="shared" si="35"/>
        <v>Tuolumne County - Unincorporated</v>
      </c>
      <c r="F495" s="33">
        <v>41640</v>
      </c>
      <c r="G495" s="33">
        <v>43646</v>
      </c>
      <c r="H495">
        <f t="shared" si="36"/>
        <v>2014</v>
      </c>
      <c r="I495">
        <f t="shared" si="37"/>
        <v>2019</v>
      </c>
      <c r="J495" s="33">
        <v>41820</v>
      </c>
      <c r="K495" s="33">
        <v>43646</v>
      </c>
      <c r="L495">
        <f t="shared" si="38"/>
        <v>2014</v>
      </c>
      <c r="M495">
        <f t="shared" si="39"/>
        <v>2019</v>
      </c>
      <c r="N495" s="35" t="s">
        <v>163</v>
      </c>
    </row>
    <row r="496" spans="1:14" x14ac:dyDescent="0.3">
      <c r="A496" s="37" t="s">
        <v>190</v>
      </c>
      <c r="B496" s="37" t="s">
        <v>188</v>
      </c>
      <c r="C496" s="36" t="s">
        <v>169</v>
      </c>
      <c r="D496" s="35" t="s">
        <v>168</v>
      </c>
      <c r="E496" s="34" t="str">
        <f t="shared" si="35"/>
        <v>Turlock</v>
      </c>
      <c r="F496" s="33">
        <v>41640</v>
      </c>
      <c r="G496" s="33">
        <v>45199</v>
      </c>
      <c r="H496">
        <f t="shared" si="36"/>
        <v>2014</v>
      </c>
      <c r="I496">
        <f t="shared" si="37"/>
        <v>2023</v>
      </c>
      <c r="J496" s="33">
        <v>42369</v>
      </c>
      <c r="K496" s="33">
        <v>45291</v>
      </c>
      <c r="L496">
        <f t="shared" si="38"/>
        <v>2015</v>
      </c>
      <c r="M496">
        <f t="shared" si="39"/>
        <v>2023</v>
      </c>
      <c r="N496" s="35" t="s">
        <v>168</v>
      </c>
    </row>
    <row r="497" spans="1:14" x14ac:dyDescent="0.3">
      <c r="A497" s="37" t="s">
        <v>423</v>
      </c>
      <c r="B497" s="37" t="s">
        <v>419</v>
      </c>
      <c r="C497" s="36" t="s">
        <v>150</v>
      </c>
      <c r="D497" s="35" t="s">
        <v>149</v>
      </c>
      <c r="E497" s="34" t="str">
        <f t="shared" si="35"/>
        <v>Tustin</v>
      </c>
      <c r="F497" s="33">
        <v>41640</v>
      </c>
      <c r="G497" s="33">
        <v>44500</v>
      </c>
      <c r="H497">
        <f t="shared" si="36"/>
        <v>2014</v>
      </c>
      <c r="I497">
        <f t="shared" si="37"/>
        <v>2021</v>
      </c>
      <c r="J497" s="33">
        <v>41562</v>
      </c>
      <c r="K497" s="33">
        <v>44484</v>
      </c>
      <c r="L497">
        <f t="shared" si="38"/>
        <v>2013</v>
      </c>
      <c r="M497">
        <f t="shared" si="39"/>
        <v>2021</v>
      </c>
      <c r="N497" s="35" t="s">
        <v>149</v>
      </c>
    </row>
    <row r="498" spans="1:14" x14ac:dyDescent="0.3">
      <c r="A498" s="37" t="s">
        <v>344</v>
      </c>
      <c r="B498" s="37" t="s">
        <v>339</v>
      </c>
      <c r="C498" s="36" t="s">
        <v>150</v>
      </c>
      <c r="D498" s="35" t="s">
        <v>149</v>
      </c>
      <c r="E498" s="34" t="str">
        <f t="shared" si="35"/>
        <v>Twentynine Palms</v>
      </c>
      <c r="F498" s="33">
        <v>41640</v>
      </c>
      <c r="G498" s="33">
        <v>44500</v>
      </c>
      <c r="H498">
        <f t="shared" si="36"/>
        <v>2014</v>
      </c>
      <c r="I498">
        <f t="shared" si="37"/>
        <v>2021</v>
      </c>
      <c r="J498" s="33">
        <v>41562</v>
      </c>
      <c r="K498" s="33">
        <v>44484</v>
      </c>
      <c r="L498">
        <f t="shared" si="38"/>
        <v>2013</v>
      </c>
      <c r="M498">
        <f t="shared" si="39"/>
        <v>2021</v>
      </c>
      <c r="N498" s="35" t="s">
        <v>149</v>
      </c>
    </row>
    <row r="499" spans="1:14" x14ac:dyDescent="0.3">
      <c r="A499" s="37" t="s">
        <v>495</v>
      </c>
      <c r="B499" s="37" t="s">
        <v>493</v>
      </c>
      <c r="C499" s="36" t="s">
        <v>164</v>
      </c>
      <c r="D499" s="35" t="s">
        <v>163</v>
      </c>
      <c r="E499" s="34" t="str">
        <f t="shared" si="35"/>
        <v>Ukiah</v>
      </c>
      <c r="F499" s="33">
        <v>41640</v>
      </c>
      <c r="G499" s="33">
        <v>43646</v>
      </c>
      <c r="H499">
        <f t="shared" si="36"/>
        <v>2014</v>
      </c>
      <c r="I499">
        <f t="shared" si="37"/>
        <v>2019</v>
      </c>
      <c r="J499" s="33">
        <v>41820</v>
      </c>
      <c r="K499" s="33">
        <v>43646</v>
      </c>
      <c r="L499">
        <f t="shared" si="38"/>
        <v>2014</v>
      </c>
      <c r="M499">
        <f t="shared" si="39"/>
        <v>2019</v>
      </c>
      <c r="N499" s="35" t="s">
        <v>163</v>
      </c>
    </row>
    <row r="500" spans="1:14" x14ac:dyDescent="0.3">
      <c r="A500" s="37" t="s">
        <v>726</v>
      </c>
      <c r="B500" s="37" t="s">
        <v>725</v>
      </c>
      <c r="C500" s="36" t="s">
        <v>200</v>
      </c>
      <c r="D500" s="35" t="s">
        <v>199</v>
      </c>
      <c r="E500" s="34" t="str">
        <f t="shared" si="35"/>
        <v>Union City</v>
      </c>
      <c r="F500" s="33">
        <v>41640</v>
      </c>
      <c r="G500" s="33">
        <v>44865</v>
      </c>
      <c r="H500">
        <f t="shared" si="36"/>
        <v>2014</v>
      </c>
      <c r="I500">
        <f t="shared" si="37"/>
        <v>2022</v>
      </c>
      <c r="J500" s="33">
        <v>42035</v>
      </c>
      <c r="K500" s="33">
        <v>44957</v>
      </c>
      <c r="L500">
        <f t="shared" si="38"/>
        <v>2015</v>
      </c>
      <c r="M500">
        <f t="shared" si="39"/>
        <v>2023</v>
      </c>
      <c r="N500" s="35" t="s">
        <v>199</v>
      </c>
    </row>
    <row r="501" spans="1:14" x14ac:dyDescent="0.3">
      <c r="A501" s="37" t="s">
        <v>343</v>
      </c>
      <c r="B501" s="37" t="s">
        <v>339</v>
      </c>
      <c r="C501" s="36" t="s">
        <v>150</v>
      </c>
      <c r="D501" s="35" t="s">
        <v>149</v>
      </c>
      <c r="E501" s="34" t="str">
        <f t="shared" si="35"/>
        <v>Upland</v>
      </c>
      <c r="F501" s="33">
        <v>41640</v>
      </c>
      <c r="G501" s="33">
        <v>44500</v>
      </c>
      <c r="H501">
        <f t="shared" si="36"/>
        <v>2014</v>
      </c>
      <c r="I501">
        <f t="shared" si="37"/>
        <v>2021</v>
      </c>
      <c r="J501" s="33">
        <v>41562</v>
      </c>
      <c r="K501" s="33">
        <v>44484</v>
      </c>
      <c r="L501">
        <f t="shared" si="38"/>
        <v>2013</v>
      </c>
      <c r="M501">
        <f t="shared" si="39"/>
        <v>2021</v>
      </c>
      <c r="N501" s="35" t="s">
        <v>149</v>
      </c>
    </row>
    <row r="502" spans="1:14" x14ac:dyDescent="0.3">
      <c r="A502" s="37" t="s">
        <v>214</v>
      </c>
      <c r="B502" s="37" t="s">
        <v>212</v>
      </c>
      <c r="C502" s="36" t="s">
        <v>200</v>
      </c>
      <c r="D502" s="35" t="s">
        <v>199</v>
      </c>
      <c r="E502" s="34" t="str">
        <f t="shared" si="35"/>
        <v>Vacaville</v>
      </c>
      <c r="F502" s="33">
        <v>41640</v>
      </c>
      <c r="G502" s="33">
        <v>44865</v>
      </c>
      <c r="H502">
        <f t="shared" si="36"/>
        <v>2014</v>
      </c>
      <c r="I502">
        <f t="shared" si="37"/>
        <v>2022</v>
      </c>
      <c r="J502" s="33">
        <v>42035</v>
      </c>
      <c r="K502" s="33">
        <v>44957</v>
      </c>
      <c r="L502">
        <f t="shared" si="38"/>
        <v>2015</v>
      </c>
      <c r="M502">
        <f t="shared" si="39"/>
        <v>2023</v>
      </c>
      <c r="N502" s="35" t="s">
        <v>199</v>
      </c>
    </row>
    <row r="503" spans="1:14" x14ac:dyDescent="0.3">
      <c r="A503" s="37" t="s">
        <v>213</v>
      </c>
      <c r="B503" s="37" t="s">
        <v>212</v>
      </c>
      <c r="C503" s="36" t="s">
        <v>200</v>
      </c>
      <c r="D503" s="35" t="s">
        <v>199</v>
      </c>
      <c r="E503" s="34" t="str">
        <f t="shared" si="35"/>
        <v>Vallejo</v>
      </c>
      <c r="F503" s="33">
        <v>41640</v>
      </c>
      <c r="G503" s="33">
        <v>44865</v>
      </c>
      <c r="H503">
        <f t="shared" si="36"/>
        <v>2014</v>
      </c>
      <c r="I503">
        <f t="shared" si="37"/>
        <v>2022</v>
      </c>
      <c r="J503" s="33">
        <v>42035</v>
      </c>
      <c r="K503" s="33">
        <v>44957</v>
      </c>
      <c r="L503">
        <f t="shared" si="38"/>
        <v>2015</v>
      </c>
      <c r="M503">
        <f t="shared" si="39"/>
        <v>2023</v>
      </c>
      <c r="N503" s="35" t="s">
        <v>199</v>
      </c>
    </row>
    <row r="504" spans="1:14" x14ac:dyDescent="0.3">
      <c r="A504" s="37" t="str">
        <f>B504</f>
        <v>Ventura County - Unincorporated</v>
      </c>
      <c r="B504" s="37" t="s">
        <v>151</v>
      </c>
      <c r="C504" s="36" t="s">
        <v>150</v>
      </c>
      <c r="D504" s="35" t="s">
        <v>149</v>
      </c>
      <c r="E504" s="34" t="str">
        <f t="shared" si="35"/>
        <v>Ventura County - Unincorporated</v>
      </c>
      <c r="F504" s="33">
        <v>41640</v>
      </c>
      <c r="G504" s="33">
        <v>44500</v>
      </c>
      <c r="H504">
        <f t="shared" si="36"/>
        <v>2014</v>
      </c>
      <c r="I504">
        <f t="shared" si="37"/>
        <v>2021</v>
      </c>
      <c r="J504" s="33">
        <v>41562</v>
      </c>
      <c r="K504" s="33">
        <v>44484</v>
      </c>
      <c r="L504">
        <f t="shared" si="38"/>
        <v>2013</v>
      </c>
      <c r="M504">
        <f t="shared" si="39"/>
        <v>2021</v>
      </c>
      <c r="N504" s="35" t="s">
        <v>149</v>
      </c>
    </row>
    <row r="505" spans="1:14" x14ac:dyDescent="0.3">
      <c r="A505" s="37" t="s">
        <v>523</v>
      </c>
      <c r="B505" s="37" t="s">
        <v>517</v>
      </c>
      <c r="C505" s="36" t="s">
        <v>150</v>
      </c>
      <c r="D505" s="35" t="s">
        <v>149</v>
      </c>
      <c r="E505" s="34" t="str">
        <f t="shared" si="35"/>
        <v>Vernon</v>
      </c>
      <c r="F505" s="33">
        <v>41640</v>
      </c>
      <c r="G505" s="33">
        <v>44500</v>
      </c>
      <c r="H505">
        <f t="shared" si="36"/>
        <v>2014</v>
      </c>
      <c r="I505">
        <f t="shared" si="37"/>
        <v>2021</v>
      </c>
      <c r="J505" s="33">
        <v>41562</v>
      </c>
      <c r="K505" s="33">
        <v>44484</v>
      </c>
      <c r="L505">
        <f t="shared" si="38"/>
        <v>2013</v>
      </c>
      <c r="M505">
        <f t="shared" si="39"/>
        <v>2021</v>
      </c>
      <c r="N505" s="35" t="s">
        <v>149</v>
      </c>
    </row>
    <row r="506" spans="1:14" x14ac:dyDescent="0.3">
      <c r="A506" s="37" t="s">
        <v>342</v>
      </c>
      <c r="B506" s="37" t="s">
        <v>339</v>
      </c>
      <c r="C506" s="36" t="s">
        <v>150</v>
      </c>
      <c r="D506" s="35" t="s">
        <v>149</v>
      </c>
      <c r="E506" s="34" t="str">
        <f t="shared" si="35"/>
        <v>Victorville</v>
      </c>
      <c r="F506" s="33">
        <v>41640</v>
      </c>
      <c r="G506" s="33">
        <v>44500</v>
      </c>
      <c r="H506">
        <f t="shared" si="36"/>
        <v>2014</v>
      </c>
      <c r="I506">
        <f t="shared" si="37"/>
        <v>2021</v>
      </c>
      <c r="J506" s="33">
        <v>41562</v>
      </c>
      <c r="K506" s="33">
        <v>44484</v>
      </c>
      <c r="L506">
        <f t="shared" si="38"/>
        <v>2013</v>
      </c>
      <c r="M506">
        <f t="shared" si="39"/>
        <v>2021</v>
      </c>
      <c r="N506" s="35" t="s">
        <v>149</v>
      </c>
    </row>
    <row r="507" spans="1:14" x14ac:dyDescent="0.3">
      <c r="A507" s="37" t="s">
        <v>422</v>
      </c>
      <c r="B507" s="37" t="s">
        <v>419</v>
      </c>
      <c r="C507" s="36" t="s">
        <v>150</v>
      </c>
      <c r="D507" s="35" t="s">
        <v>149</v>
      </c>
      <c r="E507" s="34" t="str">
        <f t="shared" si="35"/>
        <v>Villa Park</v>
      </c>
      <c r="F507" s="33">
        <v>41640</v>
      </c>
      <c r="G507" s="33">
        <v>44500</v>
      </c>
      <c r="H507">
        <f t="shared" si="36"/>
        <v>2014</v>
      </c>
      <c r="I507">
        <f t="shared" si="37"/>
        <v>2021</v>
      </c>
      <c r="J507" s="33">
        <v>41562</v>
      </c>
      <c r="K507" s="33">
        <v>44484</v>
      </c>
      <c r="L507">
        <f t="shared" si="38"/>
        <v>2013</v>
      </c>
      <c r="M507">
        <f t="shared" si="39"/>
        <v>2021</v>
      </c>
      <c r="N507" s="35" t="s">
        <v>149</v>
      </c>
    </row>
    <row r="508" spans="1:14" x14ac:dyDescent="0.3">
      <c r="A508" s="37" t="s">
        <v>172</v>
      </c>
      <c r="B508" s="37" t="s">
        <v>170</v>
      </c>
      <c r="C508" s="36" t="s">
        <v>169</v>
      </c>
      <c r="D508" s="35" t="s">
        <v>168</v>
      </c>
      <c r="E508" s="34" t="str">
        <f t="shared" si="35"/>
        <v>Visalia</v>
      </c>
      <c r="F508" s="33">
        <v>41640</v>
      </c>
      <c r="G508" s="33">
        <v>45199</v>
      </c>
      <c r="H508">
        <f t="shared" si="36"/>
        <v>2014</v>
      </c>
      <c r="I508">
        <f t="shared" si="37"/>
        <v>2023</v>
      </c>
      <c r="J508" s="33">
        <v>42369</v>
      </c>
      <c r="K508" s="33">
        <v>45291</v>
      </c>
      <c r="L508">
        <f t="shared" si="38"/>
        <v>2015</v>
      </c>
      <c r="M508">
        <f t="shared" si="39"/>
        <v>2023</v>
      </c>
      <c r="N508" s="35" t="s">
        <v>168</v>
      </c>
    </row>
    <row r="509" spans="1:14" x14ac:dyDescent="0.3">
      <c r="A509" s="37" t="s">
        <v>320</v>
      </c>
      <c r="B509" s="37" t="s">
        <v>319</v>
      </c>
      <c r="C509" s="36" t="s">
        <v>318</v>
      </c>
      <c r="D509" s="35" t="s">
        <v>317</v>
      </c>
      <c r="E509" s="34" t="str">
        <f t="shared" si="35"/>
        <v>Vista</v>
      </c>
      <c r="F509" s="33">
        <v>40179</v>
      </c>
      <c r="G509" s="33">
        <v>44196</v>
      </c>
      <c r="H509">
        <f t="shared" si="36"/>
        <v>2010</v>
      </c>
      <c r="I509">
        <f t="shared" si="37"/>
        <v>2020</v>
      </c>
      <c r="J509" s="33">
        <v>41394</v>
      </c>
      <c r="K509" s="33">
        <v>44316</v>
      </c>
      <c r="L509">
        <f t="shared" si="38"/>
        <v>2013</v>
      </c>
      <c r="M509">
        <f t="shared" si="39"/>
        <v>2021</v>
      </c>
      <c r="N509" s="35" t="s">
        <v>317</v>
      </c>
    </row>
    <row r="510" spans="1:14" x14ac:dyDescent="0.3">
      <c r="A510" s="37" t="s">
        <v>522</v>
      </c>
      <c r="B510" s="37" t="s">
        <v>517</v>
      </c>
      <c r="C510" s="36" t="s">
        <v>150</v>
      </c>
      <c r="D510" s="35" t="s">
        <v>149</v>
      </c>
      <c r="E510" s="34" t="str">
        <f t="shared" si="35"/>
        <v>Walnut</v>
      </c>
      <c r="F510" s="33">
        <v>41640</v>
      </c>
      <c r="G510" s="33">
        <v>44500</v>
      </c>
      <c r="H510">
        <f t="shared" si="36"/>
        <v>2014</v>
      </c>
      <c r="I510">
        <f t="shared" si="37"/>
        <v>2021</v>
      </c>
      <c r="J510" s="33">
        <v>41562</v>
      </c>
      <c r="K510" s="33">
        <v>44484</v>
      </c>
      <c r="L510">
        <f t="shared" si="38"/>
        <v>2013</v>
      </c>
      <c r="M510">
        <f t="shared" si="39"/>
        <v>2021</v>
      </c>
      <c r="N510" s="35" t="s">
        <v>149</v>
      </c>
    </row>
    <row r="511" spans="1:14" x14ac:dyDescent="0.3">
      <c r="A511" s="37" t="s">
        <v>682</v>
      </c>
      <c r="B511" s="37" t="s">
        <v>681</v>
      </c>
      <c r="C511" s="36" t="s">
        <v>200</v>
      </c>
      <c r="D511" s="35" t="s">
        <v>199</v>
      </c>
      <c r="E511" s="34" t="str">
        <f t="shared" si="35"/>
        <v>Walnut Creek</v>
      </c>
      <c r="F511" s="33">
        <v>41640</v>
      </c>
      <c r="G511" s="33">
        <v>44865</v>
      </c>
      <c r="H511">
        <f t="shared" si="36"/>
        <v>2014</v>
      </c>
      <c r="I511">
        <f t="shared" si="37"/>
        <v>2022</v>
      </c>
      <c r="J511" s="33">
        <v>42035</v>
      </c>
      <c r="K511" s="33">
        <v>44957</v>
      </c>
      <c r="L511">
        <f t="shared" si="38"/>
        <v>2015</v>
      </c>
      <c r="M511">
        <f t="shared" si="39"/>
        <v>2023</v>
      </c>
      <c r="N511" s="35" t="s">
        <v>199</v>
      </c>
    </row>
    <row r="512" spans="1:14" x14ac:dyDescent="0.3">
      <c r="A512" s="37" t="s">
        <v>621</v>
      </c>
      <c r="B512" s="37" t="s">
        <v>620</v>
      </c>
      <c r="C512" s="36" t="s">
        <v>619</v>
      </c>
      <c r="D512" s="35" t="s">
        <v>168</v>
      </c>
      <c r="E512" s="34" t="str">
        <f t="shared" si="35"/>
        <v>Wasco</v>
      </c>
      <c r="F512" s="33">
        <v>41275</v>
      </c>
      <c r="G512" s="33">
        <v>45291</v>
      </c>
      <c r="H512">
        <f t="shared" si="36"/>
        <v>2013</v>
      </c>
      <c r="I512">
        <f t="shared" si="37"/>
        <v>2023</v>
      </c>
      <c r="J512" s="33">
        <v>42369</v>
      </c>
      <c r="K512" s="33">
        <v>45291</v>
      </c>
      <c r="L512">
        <f t="shared" si="38"/>
        <v>2015</v>
      </c>
      <c r="M512">
        <f t="shared" si="39"/>
        <v>2023</v>
      </c>
      <c r="N512" s="35" t="s">
        <v>168</v>
      </c>
    </row>
    <row r="513" spans="1:14" x14ac:dyDescent="0.3">
      <c r="A513" s="37" t="s">
        <v>189</v>
      </c>
      <c r="B513" s="37" t="s">
        <v>188</v>
      </c>
      <c r="C513" s="36" t="s">
        <v>169</v>
      </c>
      <c r="D513" s="35" t="s">
        <v>168</v>
      </c>
      <c r="E513" s="34" t="str">
        <f t="shared" si="35"/>
        <v>Waterford</v>
      </c>
      <c r="F513" s="33">
        <v>41640</v>
      </c>
      <c r="G513" s="33">
        <v>45199</v>
      </c>
      <c r="H513">
        <f t="shared" si="36"/>
        <v>2014</v>
      </c>
      <c r="I513">
        <f t="shared" si="37"/>
        <v>2023</v>
      </c>
      <c r="J513" s="33">
        <v>42369</v>
      </c>
      <c r="K513" s="33">
        <v>45291</v>
      </c>
      <c r="L513">
        <f t="shared" si="38"/>
        <v>2015</v>
      </c>
      <c r="M513">
        <f t="shared" si="39"/>
        <v>2023</v>
      </c>
      <c r="N513" s="35" t="s">
        <v>168</v>
      </c>
    </row>
    <row r="514" spans="1:14" x14ac:dyDescent="0.3">
      <c r="A514" s="37" t="s">
        <v>242</v>
      </c>
      <c r="B514" s="37" t="s">
        <v>241</v>
      </c>
      <c r="C514" s="36" t="s">
        <v>240</v>
      </c>
      <c r="D514" s="35" t="s">
        <v>168</v>
      </c>
      <c r="E514" s="34" t="str">
        <f t="shared" ref="E514:E540" si="40">(PROPER(A514))</f>
        <v>Watsonville</v>
      </c>
      <c r="F514" s="33">
        <v>41640</v>
      </c>
      <c r="G514" s="33">
        <v>45291</v>
      </c>
      <c r="H514">
        <f t="shared" ref="H514:H540" si="41">YEAR(F514)</f>
        <v>2014</v>
      </c>
      <c r="I514">
        <f t="shared" ref="I514:I540" si="42">YEAR(G514)</f>
        <v>2023</v>
      </c>
      <c r="J514" s="33">
        <v>42369</v>
      </c>
      <c r="K514" s="33">
        <v>45291</v>
      </c>
      <c r="L514">
        <f t="shared" ref="L514:L540" si="43">YEAR(J514)</f>
        <v>2015</v>
      </c>
      <c r="M514">
        <f t="shared" ref="M514:M540" si="44">YEAR(K514)</f>
        <v>2023</v>
      </c>
      <c r="N514" s="35" t="s">
        <v>168</v>
      </c>
    </row>
    <row r="515" spans="1:14" x14ac:dyDescent="0.3">
      <c r="A515" s="37" t="s">
        <v>223</v>
      </c>
      <c r="B515" s="37" t="s">
        <v>221</v>
      </c>
      <c r="C515" s="36" t="s">
        <v>164</v>
      </c>
      <c r="D515" s="35" t="s">
        <v>163</v>
      </c>
      <c r="E515" s="34" t="str">
        <f t="shared" si="40"/>
        <v>Weed</v>
      </c>
      <c r="F515" s="33">
        <v>41640</v>
      </c>
      <c r="G515" s="33">
        <v>43646</v>
      </c>
      <c r="H515">
        <f t="shared" si="41"/>
        <v>2014</v>
      </c>
      <c r="I515">
        <f t="shared" si="42"/>
        <v>2019</v>
      </c>
      <c r="J515" s="33">
        <v>41820</v>
      </c>
      <c r="K515" s="33">
        <v>43646</v>
      </c>
      <c r="L515">
        <f t="shared" si="43"/>
        <v>2014</v>
      </c>
      <c r="M515">
        <f t="shared" si="44"/>
        <v>2019</v>
      </c>
      <c r="N515" s="35" t="s">
        <v>163</v>
      </c>
    </row>
    <row r="516" spans="1:14" x14ac:dyDescent="0.3">
      <c r="A516" s="37" t="s">
        <v>521</v>
      </c>
      <c r="B516" s="37" t="s">
        <v>517</v>
      </c>
      <c r="C516" s="36" t="s">
        <v>150</v>
      </c>
      <c r="D516" s="35" t="s">
        <v>149</v>
      </c>
      <c r="E516" s="34" t="str">
        <f t="shared" si="40"/>
        <v>West Covina</v>
      </c>
      <c r="F516" s="33">
        <v>41640</v>
      </c>
      <c r="G516" s="33">
        <v>44500</v>
      </c>
      <c r="H516">
        <f t="shared" si="41"/>
        <v>2014</v>
      </c>
      <c r="I516">
        <f t="shared" si="42"/>
        <v>2021</v>
      </c>
      <c r="J516" s="33">
        <v>41562</v>
      </c>
      <c r="K516" s="33">
        <v>44484</v>
      </c>
      <c r="L516">
        <f t="shared" si="43"/>
        <v>2013</v>
      </c>
      <c r="M516">
        <f t="shared" si="44"/>
        <v>2021</v>
      </c>
      <c r="N516" s="35" t="s">
        <v>149</v>
      </c>
    </row>
    <row r="517" spans="1:14" x14ac:dyDescent="0.3">
      <c r="A517" s="37" t="s">
        <v>520</v>
      </c>
      <c r="B517" s="37" t="s">
        <v>517</v>
      </c>
      <c r="C517" s="36" t="s">
        <v>150</v>
      </c>
      <c r="D517" s="35" t="s">
        <v>149</v>
      </c>
      <c r="E517" s="34" t="str">
        <f t="shared" si="40"/>
        <v>West Hollywood</v>
      </c>
      <c r="F517" s="33">
        <v>41640</v>
      </c>
      <c r="G517" s="33">
        <v>44500</v>
      </c>
      <c r="H517">
        <f t="shared" si="41"/>
        <v>2014</v>
      </c>
      <c r="I517">
        <f t="shared" si="42"/>
        <v>2021</v>
      </c>
      <c r="J517" s="33">
        <v>41562</v>
      </c>
      <c r="K517" s="33">
        <v>44484</v>
      </c>
      <c r="L517">
        <f t="shared" si="43"/>
        <v>2013</v>
      </c>
      <c r="M517">
        <f t="shared" si="44"/>
        <v>2021</v>
      </c>
      <c r="N517" s="35" t="s">
        <v>149</v>
      </c>
    </row>
    <row r="518" spans="1:14" x14ac:dyDescent="0.3">
      <c r="A518" s="37" t="s">
        <v>147</v>
      </c>
      <c r="B518" s="37" t="s">
        <v>144</v>
      </c>
      <c r="C518" s="36" t="s">
        <v>139</v>
      </c>
      <c r="D518" s="35" t="s">
        <v>138</v>
      </c>
      <c r="E518" s="34" t="str">
        <f t="shared" si="40"/>
        <v>West Sacramento</v>
      </c>
      <c r="F518" s="33">
        <v>41275</v>
      </c>
      <c r="G518" s="33">
        <v>44500</v>
      </c>
      <c r="H518">
        <f t="shared" si="41"/>
        <v>2013</v>
      </c>
      <c r="I518">
        <f t="shared" si="42"/>
        <v>2021</v>
      </c>
      <c r="J518" s="33">
        <v>41578</v>
      </c>
      <c r="K518" s="33">
        <v>44500</v>
      </c>
      <c r="L518">
        <f t="shared" si="43"/>
        <v>2013</v>
      </c>
      <c r="M518">
        <f t="shared" si="44"/>
        <v>2021</v>
      </c>
      <c r="N518" s="35" t="s">
        <v>138</v>
      </c>
    </row>
    <row r="519" spans="1:14" x14ac:dyDescent="0.3">
      <c r="A519" s="37" t="s">
        <v>519</v>
      </c>
      <c r="B519" s="37" t="s">
        <v>517</v>
      </c>
      <c r="C519" s="36" t="s">
        <v>150</v>
      </c>
      <c r="D519" s="35" t="s">
        <v>149</v>
      </c>
      <c r="E519" s="34" t="str">
        <f t="shared" si="40"/>
        <v>Westlake Village</v>
      </c>
      <c r="F519" s="33">
        <v>41640</v>
      </c>
      <c r="G519" s="33">
        <v>44500</v>
      </c>
      <c r="H519">
        <f t="shared" si="41"/>
        <v>2014</v>
      </c>
      <c r="I519">
        <f t="shared" si="42"/>
        <v>2021</v>
      </c>
      <c r="J519" s="33">
        <v>41562</v>
      </c>
      <c r="K519" s="33">
        <v>44484</v>
      </c>
      <c r="L519">
        <f t="shared" si="43"/>
        <v>2013</v>
      </c>
      <c r="M519">
        <f t="shared" si="44"/>
        <v>2021</v>
      </c>
      <c r="N519" s="35" t="s">
        <v>149</v>
      </c>
    </row>
    <row r="520" spans="1:14" x14ac:dyDescent="0.3">
      <c r="A520" s="37" t="s">
        <v>421</v>
      </c>
      <c r="B520" s="37" t="s">
        <v>419</v>
      </c>
      <c r="C520" s="36" t="s">
        <v>150</v>
      </c>
      <c r="D520" s="35" t="s">
        <v>149</v>
      </c>
      <c r="E520" s="34" t="str">
        <f t="shared" si="40"/>
        <v>Westminster</v>
      </c>
      <c r="F520" s="33">
        <v>41640</v>
      </c>
      <c r="G520" s="33">
        <v>44500</v>
      </c>
      <c r="H520">
        <f t="shared" si="41"/>
        <v>2014</v>
      </c>
      <c r="I520">
        <f t="shared" si="42"/>
        <v>2021</v>
      </c>
      <c r="J520" s="33">
        <v>41562</v>
      </c>
      <c r="K520" s="33">
        <v>44484</v>
      </c>
      <c r="L520">
        <f t="shared" si="43"/>
        <v>2013</v>
      </c>
      <c r="M520">
        <f t="shared" si="44"/>
        <v>2021</v>
      </c>
      <c r="N520" s="35" t="s">
        <v>149</v>
      </c>
    </row>
    <row r="521" spans="1:14" x14ac:dyDescent="0.3">
      <c r="A521" s="37" t="s">
        <v>636</v>
      </c>
      <c r="B521" s="37" t="s">
        <v>635</v>
      </c>
      <c r="C521" s="36" t="s">
        <v>150</v>
      </c>
      <c r="D521" s="35" t="s">
        <v>149</v>
      </c>
      <c r="E521" s="34" t="str">
        <f t="shared" si="40"/>
        <v>Westmorland</v>
      </c>
      <c r="F521" s="33">
        <v>41640</v>
      </c>
      <c r="G521" s="33">
        <v>44500</v>
      </c>
      <c r="H521">
        <f t="shared" si="41"/>
        <v>2014</v>
      </c>
      <c r="I521">
        <f t="shared" si="42"/>
        <v>2021</v>
      </c>
      <c r="J521" s="33">
        <v>41562</v>
      </c>
      <c r="K521" s="33">
        <v>44484</v>
      </c>
      <c r="L521">
        <f t="shared" si="43"/>
        <v>2013</v>
      </c>
      <c r="M521">
        <f t="shared" si="44"/>
        <v>2021</v>
      </c>
      <c r="N521" s="35" t="s">
        <v>149</v>
      </c>
    </row>
    <row r="522" spans="1:14" x14ac:dyDescent="0.3">
      <c r="A522" s="37" t="s">
        <v>141</v>
      </c>
      <c r="B522" s="37" t="s">
        <v>140</v>
      </c>
      <c r="C522" s="36" t="s">
        <v>139</v>
      </c>
      <c r="D522" s="35" t="s">
        <v>138</v>
      </c>
      <c r="E522" s="34" t="str">
        <f t="shared" si="40"/>
        <v>Wheatland</v>
      </c>
      <c r="F522" s="33">
        <v>41275</v>
      </c>
      <c r="G522" s="33">
        <v>44500</v>
      </c>
      <c r="H522">
        <f t="shared" si="41"/>
        <v>2013</v>
      </c>
      <c r="I522">
        <f t="shared" si="42"/>
        <v>2021</v>
      </c>
      <c r="J522" s="33">
        <v>41578</v>
      </c>
      <c r="K522" s="33">
        <v>44500</v>
      </c>
      <c r="L522">
        <f t="shared" si="43"/>
        <v>2013</v>
      </c>
      <c r="M522">
        <f t="shared" si="44"/>
        <v>2021</v>
      </c>
      <c r="N522" s="35" t="s">
        <v>138</v>
      </c>
    </row>
    <row r="523" spans="1:14" x14ac:dyDescent="0.3">
      <c r="A523" s="37" t="s">
        <v>518</v>
      </c>
      <c r="B523" s="37" t="s">
        <v>517</v>
      </c>
      <c r="C523" s="36" t="s">
        <v>150</v>
      </c>
      <c r="D523" s="35" t="s">
        <v>149</v>
      </c>
      <c r="E523" s="34" t="str">
        <f t="shared" si="40"/>
        <v>Whittier</v>
      </c>
      <c r="F523" s="33">
        <v>41640</v>
      </c>
      <c r="G523" s="33">
        <v>44500</v>
      </c>
      <c r="H523">
        <f t="shared" si="41"/>
        <v>2014</v>
      </c>
      <c r="I523">
        <f t="shared" si="42"/>
        <v>2021</v>
      </c>
      <c r="J523" s="33">
        <v>41562</v>
      </c>
      <c r="K523" s="33">
        <v>44484</v>
      </c>
      <c r="L523">
        <f t="shared" si="43"/>
        <v>2013</v>
      </c>
      <c r="M523">
        <f t="shared" si="44"/>
        <v>2021</v>
      </c>
      <c r="N523" s="35" t="s">
        <v>149</v>
      </c>
    </row>
    <row r="524" spans="1:14" x14ac:dyDescent="0.3">
      <c r="A524" s="37" t="s">
        <v>379</v>
      </c>
      <c r="B524" s="37" t="s">
        <v>378</v>
      </c>
      <c r="C524" s="36" t="s">
        <v>150</v>
      </c>
      <c r="D524" s="35" t="s">
        <v>149</v>
      </c>
      <c r="E524" s="34" t="str">
        <f t="shared" si="40"/>
        <v>Wildomar</v>
      </c>
      <c r="F524" s="33">
        <v>41640</v>
      </c>
      <c r="G524" s="33">
        <v>44500</v>
      </c>
      <c r="H524">
        <f t="shared" si="41"/>
        <v>2014</v>
      </c>
      <c r="I524">
        <f t="shared" si="42"/>
        <v>2021</v>
      </c>
      <c r="J524" s="33">
        <v>41562</v>
      </c>
      <c r="K524" s="33">
        <v>44484</v>
      </c>
      <c r="L524">
        <f t="shared" si="43"/>
        <v>2013</v>
      </c>
      <c r="M524">
        <f t="shared" si="44"/>
        <v>2021</v>
      </c>
      <c r="N524" s="35" t="s">
        <v>149</v>
      </c>
    </row>
    <row r="525" spans="1:14" x14ac:dyDescent="0.3">
      <c r="A525" s="37" t="s">
        <v>703</v>
      </c>
      <c r="B525" s="37" t="s">
        <v>702</v>
      </c>
      <c r="C525" s="36" t="s">
        <v>164</v>
      </c>
      <c r="D525" s="35" t="s">
        <v>163</v>
      </c>
      <c r="E525" s="34" t="str">
        <f t="shared" si="40"/>
        <v>Williams</v>
      </c>
      <c r="F525" s="33">
        <v>41640</v>
      </c>
      <c r="G525" s="33">
        <v>43646</v>
      </c>
      <c r="H525">
        <f t="shared" si="41"/>
        <v>2014</v>
      </c>
      <c r="I525">
        <f t="shared" si="42"/>
        <v>2019</v>
      </c>
      <c r="J525" s="33">
        <v>41820</v>
      </c>
      <c r="K525" s="33">
        <v>43646</v>
      </c>
      <c r="L525">
        <f t="shared" si="43"/>
        <v>2014</v>
      </c>
      <c r="M525">
        <f t="shared" si="44"/>
        <v>2019</v>
      </c>
      <c r="N525" s="35" t="s">
        <v>163</v>
      </c>
    </row>
    <row r="526" spans="1:14" x14ac:dyDescent="0.3">
      <c r="A526" s="37" t="s">
        <v>494</v>
      </c>
      <c r="B526" s="37" t="s">
        <v>493</v>
      </c>
      <c r="C526" s="36" t="s">
        <v>164</v>
      </c>
      <c r="D526" s="35" t="s">
        <v>163</v>
      </c>
      <c r="E526" s="34" t="str">
        <f t="shared" si="40"/>
        <v>Willits</v>
      </c>
      <c r="F526" s="33">
        <v>41640</v>
      </c>
      <c r="G526" s="33">
        <v>43646</v>
      </c>
      <c r="H526">
        <f t="shared" si="41"/>
        <v>2014</v>
      </c>
      <c r="I526">
        <f t="shared" si="42"/>
        <v>2019</v>
      </c>
      <c r="J526" s="33">
        <v>41820</v>
      </c>
      <c r="K526" s="33">
        <v>43646</v>
      </c>
      <c r="L526">
        <f t="shared" si="43"/>
        <v>2014</v>
      </c>
      <c r="M526">
        <f t="shared" si="44"/>
        <v>2019</v>
      </c>
      <c r="N526" s="35" t="s">
        <v>163</v>
      </c>
    </row>
    <row r="527" spans="1:14" x14ac:dyDescent="0.3">
      <c r="A527" s="37" t="s">
        <v>654</v>
      </c>
      <c r="B527" s="37" t="s">
        <v>653</v>
      </c>
      <c r="C527" s="36" t="s">
        <v>164</v>
      </c>
      <c r="D527" s="35" t="s">
        <v>163</v>
      </c>
      <c r="E527" s="34" t="str">
        <f t="shared" si="40"/>
        <v>Willows</v>
      </c>
      <c r="F527" s="33">
        <v>41640</v>
      </c>
      <c r="G527" s="33">
        <v>43646</v>
      </c>
      <c r="H527">
        <f t="shared" si="41"/>
        <v>2014</v>
      </c>
      <c r="I527">
        <f t="shared" si="42"/>
        <v>2019</v>
      </c>
      <c r="J527" s="33">
        <v>41820</v>
      </c>
      <c r="K527" s="33">
        <v>43646</v>
      </c>
      <c r="L527">
        <f t="shared" si="43"/>
        <v>2014</v>
      </c>
      <c r="M527">
        <f t="shared" si="44"/>
        <v>2019</v>
      </c>
      <c r="N527" s="35" t="s">
        <v>163</v>
      </c>
    </row>
    <row r="528" spans="1:14" x14ac:dyDescent="0.3">
      <c r="A528" s="37" t="s">
        <v>202</v>
      </c>
      <c r="B528" s="37" t="s">
        <v>201</v>
      </c>
      <c r="C528" s="36" t="s">
        <v>200</v>
      </c>
      <c r="D528" s="35" t="s">
        <v>199</v>
      </c>
      <c r="E528" s="34" t="str">
        <f t="shared" si="40"/>
        <v>Windsor</v>
      </c>
      <c r="F528" s="33">
        <v>41640</v>
      </c>
      <c r="G528" s="33">
        <v>44865</v>
      </c>
      <c r="H528">
        <f t="shared" si="41"/>
        <v>2014</v>
      </c>
      <c r="I528">
        <f t="shared" si="42"/>
        <v>2022</v>
      </c>
      <c r="J528" s="33">
        <v>42035</v>
      </c>
      <c r="K528" s="33">
        <v>44957</v>
      </c>
      <c r="L528">
        <f t="shared" si="43"/>
        <v>2015</v>
      </c>
      <c r="M528">
        <f t="shared" si="44"/>
        <v>2023</v>
      </c>
      <c r="N528" s="35" t="s">
        <v>199</v>
      </c>
    </row>
    <row r="529" spans="1:14" x14ac:dyDescent="0.3">
      <c r="A529" s="37" t="s">
        <v>146</v>
      </c>
      <c r="B529" s="37" t="s">
        <v>144</v>
      </c>
      <c r="C529" s="36" t="s">
        <v>139</v>
      </c>
      <c r="D529" s="35" t="s">
        <v>138</v>
      </c>
      <c r="E529" s="34" t="str">
        <f t="shared" si="40"/>
        <v>Winters</v>
      </c>
      <c r="F529" s="33">
        <v>41275</v>
      </c>
      <c r="G529" s="33">
        <v>44500</v>
      </c>
      <c r="H529">
        <f t="shared" si="41"/>
        <v>2013</v>
      </c>
      <c r="I529">
        <f t="shared" si="42"/>
        <v>2021</v>
      </c>
      <c r="J529" s="33">
        <v>41578</v>
      </c>
      <c r="K529" s="33">
        <v>44500</v>
      </c>
      <c r="L529">
        <f t="shared" si="43"/>
        <v>2013</v>
      </c>
      <c r="M529">
        <f t="shared" si="44"/>
        <v>2021</v>
      </c>
      <c r="N529" s="35" t="s">
        <v>138</v>
      </c>
    </row>
    <row r="530" spans="1:14" x14ac:dyDescent="0.3">
      <c r="A530" s="37" t="s">
        <v>171</v>
      </c>
      <c r="B530" s="37" t="s">
        <v>170</v>
      </c>
      <c r="C530" s="36" t="s">
        <v>169</v>
      </c>
      <c r="D530" s="35" t="s">
        <v>168</v>
      </c>
      <c r="E530" s="34" t="str">
        <f t="shared" si="40"/>
        <v>Woodlake</v>
      </c>
      <c r="F530" s="33">
        <v>41640</v>
      </c>
      <c r="G530" s="33">
        <v>45199</v>
      </c>
      <c r="H530">
        <f t="shared" si="41"/>
        <v>2014</v>
      </c>
      <c r="I530">
        <f t="shared" si="42"/>
        <v>2023</v>
      </c>
      <c r="J530" s="33">
        <v>42369</v>
      </c>
      <c r="K530" s="33">
        <v>45291</v>
      </c>
      <c r="L530">
        <f t="shared" si="43"/>
        <v>2015</v>
      </c>
      <c r="M530">
        <f t="shared" si="44"/>
        <v>2023</v>
      </c>
      <c r="N530" s="35" t="s">
        <v>168</v>
      </c>
    </row>
    <row r="531" spans="1:14" x14ac:dyDescent="0.3">
      <c r="A531" s="37" t="s">
        <v>145</v>
      </c>
      <c r="B531" s="37" t="s">
        <v>144</v>
      </c>
      <c r="C531" s="36" t="s">
        <v>139</v>
      </c>
      <c r="D531" s="35" t="s">
        <v>138</v>
      </c>
      <c r="E531" s="34" t="str">
        <f t="shared" si="40"/>
        <v>Woodland</v>
      </c>
      <c r="F531" s="33">
        <v>41275</v>
      </c>
      <c r="G531" s="33">
        <v>44500</v>
      </c>
      <c r="H531">
        <f t="shared" si="41"/>
        <v>2013</v>
      </c>
      <c r="I531">
        <f t="shared" si="42"/>
        <v>2021</v>
      </c>
      <c r="J531" s="33">
        <v>41578</v>
      </c>
      <c r="K531" s="33">
        <v>44500</v>
      </c>
      <c r="L531">
        <f t="shared" si="43"/>
        <v>2013</v>
      </c>
      <c r="M531">
        <f t="shared" si="44"/>
        <v>2021</v>
      </c>
      <c r="N531" s="35" t="s">
        <v>138</v>
      </c>
    </row>
    <row r="532" spans="1:14" x14ac:dyDescent="0.3">
      <c r="A532" s="37" t="s">
        <v>277</v>
      </c>
      <c r="B532" s="37" t="s">
        <v>276</v>
      </c>
      <c r="C532" s="36" t="s">
        <v>200</v>
      </c>
      <c r="D532" s="35" t="s">
        <v>199</v>
      </c>
      <c r="E532" s="34" t="str">
        <f t="shared" si="40"/>
        <v>Woodside</v>
      </c>
      <c r="F532" s="33">
        <v>41640</v>
      </c>
      <c r="G532" s="33">
        <v>44865</v>
      </c>
      <c r="H532">
        <f t="shared" si="41"/>
        <v>2014</v>
      </c>
      <c r="I532">
        <f t="shared" si="42"/>
        <v>2022</v>
      </c>
      <c r="J532" s="33">
        <v>42035</v>
      </c>
      <c r="K532" s="33">
        <v>44957</v>
      </c>
      <c r="L532">
        <f t="shared" si="43"/>
        <v>2015</v>
      </c>
      <c r="M532">
        <f t="shared" si="44"/>
        <v>2023</v>
      </c>
      <c r="N532" s="35" t="s">
        <v>199</v>
      </c>
    </row>
    <row r="533" spans="1:14" x14ac:dyDescent="0.3">
      <c r="A533" s="37" t="str">
        <f>B533</f>
        <v>Yolo County - Unincorporated</v>
      </c>
      <c r="B533" s="37" t="s">
        <v>143</v>
      </c>
      <c r="C533" s="36" t="s">
        <v>139</v>
      </c>
      <c r="D533" s="35" t="s">
        <v>138</v>
      </c>
      <c r="E533" s="34" t="str">
        <f t="shared" si="40"/>
        <v>Yolo County - Unincorporated</v>
      </c>
      <c r="F533" s="33">
        <v>41275</v>
      </c>
      <c r="G533" s="33">
        <v>44500</v>
      </c>
      <c r="H533">
        <f t="shared" si="41"/>
        <v>2013</v>
      </c>
      <c r="I533">
        <f t="shared" si="42"/>
        <v>2021</v>
      </c>
      <c r="J533" s="33">
        <v>41578</v>
      </c>
      <c r="K533" s="33">
        <v>44500</v>
      </c>
      <c r="L533">
        <f t="shared" si="43"/>
        <v>2013</v>
      </c>
      <c r="M533">
        <f t="shared" si="44"/>
        <v>2021</v>
      </c>
      <c r="N533" s="35" t="s">
        <v>138</v>
      </c>
    </row>
    <row r="534" spans="1:14" x14ac:dyDescent="0.3">
      <c r="A534" s="37" t="s">
        <v>420</v>
      </c>
      <c r="B534" s="37" t="s">
        <v>419</v>
      </c>
      <c r="C534" s="36" t="s">
        <v>150</v>
      </c>
      <c r="D534" s="35" t="s">
        <v>149</v>
      </c>
      <c r="E534" s="34" t="str">
        <f t="shared" si="40"/>
        <v>Yorba Linda</v>
      </c>
      <c r="F534" s="33">
        <v>41640</v>
      </c>
      <c r="G534" s="33">
        <v>44500</v>
      </c>
      <c r="H534">
        <f t="shared" si="41"/>
        <v>2014</v>
      </c>
      <c r="I534">
        <f t="shared" si="42"/>
        <v>2021</v>
      </c>
      <c r="J534" s="33">
        <v>41562</v>
      </c>
      <c r="K534" s="33">
        <v>44484</v>
      </c>
      <c r="L534">
        <f t="shared" si="43"/>
        <v>2013</v>
      </c>
      <c r="M534">
        <f t="shared" si="44"/>
        <v>2021</v>
      </c>
      <c r="N534" s="35" t="s">
        <v>149</v>
      </c>
    </row>
    <row r="535" spans="1:14" x14ac:dyDescent="0.3">
      <c r="A535" s="37" t="s">
        <v>460</v>
      </c>
      <c r="B535" s="37" t="s">
        <v>459</v>
      </c>
      <c r="C535" s="36" t="s">
        <v>200</v>
      </c>
      <c r="D535" s="35" t="s">
        <v>199</v>
      </c>
      <c r="E535" s="34" t="str">
        <f t="shared" si="40"/>
        <v>Yountville</v>
      </c>
      <c r="F535" s="33">
        <v>41640</v>
      </c>
      <c r="G535" s="33">
        <v>44865</v>
      </c>
      <c r="H535">
        <f t="shared" si="41"/>
        <v>2014</v>
      </c>
      <c r="I535">
        <f t="shared" si="42"/>
        <v>2022</v>
      </c>
      <c r="J535" s="33">
        <v>42035</v>
      </c>
      <c r="K535" s="33">
        <v>44957</v>
      </c>
      <c r="L535">
        <f t="shared" si="43"/>
        <v>2015</v>
      </c>
      <c r="M535">
        <f t="shared" si="44"/>
        <v>2023</v>
      </c>
      <c r="N535" s="35" t="s">
        <v>199</v>
      </c>
    </row>
    <row r="536" spans="1:14" x14ac:dyDescent="0.3">
      <c r="A536" s="37" t="s">
        <v>222</v>
      </c>
      <c r="B536" s="37" t="s">
        <v>221</v>
      </c>
      <c r="C536" s="36" t="s">
        <v>164</v>
      </c>
      <c r="D536" s="35" t="s">
        <v>163</v>
      </c>
      <c r="E536" s="34" t="str">
        <f t="shared" si="40"/>
        <v>Yreka</v>
      </c>
      <c r="F536" s="33">
        <v>41640</v>
      </c>
      <c r="G536" s="33">
        <v>43646</v>
      </c>
      <c r="H536">
        <f t="shared" si="41"/>
        <v>2014</v>
      </c>
      <c r="I536">
        <f t="shared" si="42"/>
        <v>2019</v>
      </c>
      <c r="J536" s="33">
        <v>41820</v>
      </c>
      <c r="K536" s="33">
        <v>43646</v>
      </c>
      <c r="L536">
        <f t="shared" si="43"/>
        <v>2014</v>
      </c>
      <c r="M536">
        <f t="shared" si="44"/>
        <v>2019</v>
      </c>
      <c r="N536" s="35" t="s">
        <v>163</v>
      </c>
    </row>
    <row r="537" spans="1:14" x14ac:dyDescent="0.3">
      <c r="A537" s="37" t="s">
        <v>185</v>
      </c>
      <c r="B537" s="37" t="s">
        <v>184</v>
      </c>
      <c r="C537" s="36" t="s">
        <v>139</v>
      </c>
      <c r="D537" s="35" t="s">
        <v>138</v>
      </c>
      <c r="E537" s="34" t="str">
        <f t="shared" si="40"/>
        <v>Yuba City</v>
      </c>
      <c r="F537" s="33">
        <v>41275</v>
      </c>
      <c r="G537" s="33">
        <v>44500</v>
      </c>
      <c r="H537">
        <f t="shared" si="41"/>
        <v>2013</v>
      </c>
      <c r="I537">
        <f t="shared" si="42"/>
        <v>2021</v>
      </c>
      <c r="J537" s="33">
        <v>41578</v>
      </c>
      <c r="K537" s="33">
        <v>44500</v>
      </c>
      <c r="L537">
        <f t="shared" si="43"/>
        <v>2013</v>
      </c>
      <c r="M537">
        <f t="shared" si="44"/>
        <v>2021</v>
      </c>
      <c r="N537" s="35" t="s">
        <v>138</v>
      </c>
    </row>
    <row r="538" spans="1:14" x14ac:dyDescent="0.3">
      <c r="A538" s="37" t="s">
        <v>1349</v>
      </c>
      <c r="B538" s="37" t="s">
        <v>140</v>
      </c>
      <c r="C538" s="36" t="s">
        <v>139</v>
      </c>
      <c r="D538" s="35" t="s">
        <v>138</v>
      </c>
      <c r="E538" s="34" t="str">
        <f t="shared" si="40"/>
        <v>Yuba County - Unincorporated</v>
      </c>
      <c r="F538" s="33">
        <v>41275</v>
      </c>
      <c r="G538" s="33">
        <v>44500</v>
      </c>
      <c r="H538">
        <f t="shared" si="41"/>
        <v>2013</v>
      </c>
      <c r="I538">
        <f t="shared" si="42"/>
        <v>2021</v>
      </c>
      <c r="J538" s="33">
        <v>41578</v>
      </c>
      <c r="K538" s="33">
        <v>44500</v>
      </c>
      <c r="L538">
        <f t="shared" si="43"/>
        <v>2013</v>
      </c>
      <c r="M538">
        <f t="shared" si="44"/>
        <v>2021</v>
      </c>
      <c r="N538" s="35" t="s">
        <v>138</v>
      </c>
    </row>
    <row r="539" spans="1:14" x14ac:dyDescent="0.3">
      <c r="A539" s="37" t="s">
        <v>341</v>
      </c>
      <c r="B539" s="37" t="s">
        <v>339</v>
      </c>
      <c r="C539" s="36" t="s">
        <v>150</v>
      </c>
      <c r="D539" s="35" t="s">
        <v>149</v>
      </c>
      <c r="E539" s="34" t="str">
        <f t="shared" si="40"/>
        <v>Yucaipa</v>
      </c>
      <c r="F539" s="33">
        <v>41640</v>
      </c>
      <c r="G539" s="33">
        <v>44500</v>
      </c>
      <c r="H539">
        <f t="shared" si="41"/>
        <v>2014</v>
      </c>
      <c r="I539">
        <f t="shared" si="42"/>
        <v>2021</v>
      </c>
      <c r="J539" s="33">
        <v>41562</v>
      </c>
      <c r="K539" s="33">
        <v>44484</v>
      </c>
      <c r="L539">
        <f t="shared" si="43"/>
        <v>2013</v>
      </c>
      <c r="M539">
        <f t="shared" si="44"/>
        <v>2021</v>
      </c>
      <c r="N539" s="35" t="s">
        <v>149</v>
      </c>
    </row>
    <row r="540" spans="1:14" x14ac:dyDescent="0.3">
      <c r="A540" s="37" t="s">
        <v>340</v>
      </c>
      <c r="B540" s="37" t="s">
        <v>339</v>
      </c>
      <c r="C540" s="36" t="s">
        <v>150</v>
      </c>
      <c r="D540" s="35" t="s">
        <v>149</v>
      </c>
      <c r="E540" s="34" t="str">
        <f t="shared" si="40"/>
        <v>Yucca Valley</v>
      </c>
      <c r="F540" s="33">
        <v>41640</v>
      </c>
      <c r="G540" s="33">
        <v>44500</v>
      </c>
      <c r="H540">
        <f t="shared" si="41"/>
        <v>2014</v>
      </c>
      <c r="I540">
        <f t="shared" si="42"/>
        <v>2021</v>
      </c>
      <c r="J540" s="33">
        <v>41562</v>
      </c>
      <c r="K540" s="33">
        <v>44484</v>
      </c>
      <c r="L540">
        <f t="shared" si="43"/>
        <v>2013</v>
      </c>
      <c r="M540">
        <f t="shared" si="44"/>
        <v>2021</v>
      </c>
      <c r="N540" s="35" t="s">
        <v>149</v>
      </c>
    </row>
  </sheetData>
  <sheetProtection algorithmName="SHA-512" hashValue="IaoWStSoQMvjOqgFpr2iEEiWYGVTZpAvmE1JQVBrDS0+A0Ycom4xzDtYKoS06qdBEAKRrMgXxLdjUU8U79EDfA==" saltValue="+maO9Cu2Cay8Ei7c9cmDhg==" spinCount="100000" sheet="1" objects="1" scenarios="1"/>
  <autoFilter ref="A1:O540" xr:uid="{00000000-0009-0000-0000-000005000000}">
    <sortState xmlns:xlrd2="http://schemas.microsoft.com/office/spreadsheetml/2017/richdata2" ref="A2:O540">
      <sortCondition ref="A1:A540"/>
    </sortState>
  </autoFilter>
  <conditionalFormatting sqref="L2:L540">
    <cfRule type="expression" dxfId="2" priority="1">
      <formula>$H2=$L2</formula>
    </cfRule>
    <cfRule type="expression" dxfId="1" priority="2">
      <formula>$L2&lt;$H2</formula>
    </cfRule>
  </conditionalFormatting>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dimension ref="A1:V2433"/>
  <sheetViews>
    <sheetView topLeftCell="B1" zoomScale="79" zoomScaleNormal="80" workbookViewId="0">
      <selection activeCell="S1" sqref="S1"/>
    </sheetView>
  </sheetViews>
  <sheetFormatPr defaultRowHeight="14.4" x14ac:dyDescent="0.3"/>
  <cols>
    <col min="1" max="1" width="33.6640625" customWidth="1"/>
    <col min="2" max="2" width="24.109375" customWidth="1"/>
    <col min="4" max="4" width="38.109375" customWidth="1"/>
    <col min="19" max="19" width="12.33203125" customWidth="1"/>
  </cols>
  <sheetData>
    <row r="1" spans="1:22" ht="52.8" x14ac:dyDescent="0.3">
      <c r="A1" s="115" t="s">
        <v>1247</v>
      </c>
      <c r="B1" s="110" t="s">
        <v>1296</v>
      </c>
      <c r="C1" s="110" t="s">
        <v>1297</v>
      </c>
      <c r="D1" s="115" t="s">
        <v>1339</v>
      </c>
      <c r="E1" s="111" t="s">
        <v>1298</v>
      </c>
      <c r="F1" s="111" t="s">
        <v>1299</v>
      </c>
      <c r="G1" s="111" t="s">
        <v>1300</v>
      </c>
      <c r="H1" s="111" t="s">
        <v>1301</v>
      </c>
      <c r="I1" s="116" t="s">
        <v>1302</v>
      </c>
      <c r="J1" s="112" t="s">
        <v>1303</v>
      </c>
      <c r="K1" s="112" t="s">
        <v>1304</v>
      </c>
      <c r="L1" s="112" t="s">
        <v>1305</v>
      </c>
      <c r="M1" s="112" t="s">
        <v>1306</v>
      </c>
      <c r="N1" s="117" t="s">
        <v>1307</v>
      </c>
      <c r="O1" s="113" t="s">
        <v>1308</v>
      </c>
      <c r="P1" s="113" t="s">
        <v>1309</v>
      </c>
      <c r="Q1" s="118" t="s">
        <v>1310</v>
      </c>
      <c r="R1" s="114" t="s">
        <v>1311</v>
      </c>
      <c r="S1" s="114" t="s">
        <v>1312</v>
      </c>
      <c r="T1" s="119" t="s">
        <v>1313</v>
      </c>
      <c r="U1" s="115" t="s">
        <v>1314</v>
      </c>
      <c r="V1" s="115" t="s">
        <v>1315</v>
      </c>
    </row>
    <row r="2" spans="1:22" x14ac:dyDescent="0.3">
      <c r="A2" t="s">
        <v>926</v>
      </c>
      <c r="B2" s="35" t="str">
        <f>VLOOKUP(A2,'Planning Periods'!$E$2:$N$540,10,FALSE)</f>
        <v>10/15/2013 - 10/15/2021</v>
      </c>
      <c r="C2" s="132">
        <v>2013</v>
      </c>
      <c r="D2" s="121" t="str">
        <f t="shared" ref="D2:D66" si="0">CONCATENATE(A2," ",C2)</f>
        <v>Adelanto 2013</v>
      </c>
      <c r="E2" s="133"/>
      <c r="F2" s="133"/>
      <c r="G2" s="133"/>
      <c r="H2" s="133"/>
      <c r="I2" s="134"/>
      <c r="J2" s="135"/>
      <c r="K2" s="135"/>
      <c r="L2" s="135"/>
      <c r="M2" s="135"/>
      <c r="N2" s="136"/>
      <c r="O2" s="137"/>
      <c r="P2" s="137"/>
      <c r="Q2" s="138"/>
      <c r="R2" s="139"/>
      <c r="S2" s="139"/>
      <c r="T2" s="140"/>
      <c r="U2" s="131"/>
      <c r="V2" s="131"/>
    </row>
    <row r="3" spans="1:22" x14ac:dyDescent="0.3">
      <c r="A3" t="s">
        <v>926</v>
      </c>
      <c r="B3" s="35" t="str">
        <f>VLOOKUP(A3,'Planning Periods'!$E$2:$N$540,10,FALSE)</f>
        <v>10/15/2013 - 10/15/2021</v>
      </c>
      <c r="C3" s="121">
        <v>2014</v>
      </c>
      <c r="D3" s="121" t="str">
        <f t="shared" si="0"/>
        <v>Adelanto 2014</v>
      </c>
      <c r="E3" s="120"/>
    </row>
    <row r="4" spans="1:22" x14ac:dyDescent="0.3">
      <c r="A4" t="s">
        <v>926</v>
      </c>
      <c r="B4" s="35" t="str">
        <f>VLOOKUP(A4,'Planning Periods'!$E$2:$N$540,10,FALSE)</f>
        <v>10/15/2013 - 10/15/2021</v>
      </c>
      <c r="C4" s="121">
        <v>2015</v>
      </c>
      <c r="D4" s="121" t="str">
        <f t="shared" si="0"/>
        <v>Adelanto 2015</v>
      </c>
    </row>
    <row r="5" spans="1:22" s="127" customFormat="1" x14ac:dyDescent="0.3">
      <c r="A5" t="s">
        <v>926</v>
      </c>
      <c r="B5" s="35" t="str">
        <f>VLOOKUP(A5,'Planning Periods'!$E$2:$N$540,10,FALSE)</f>
        <v>10/15/2013 - 10/15/2021</v>
      </c>
      <c r="C5" s="121">
        <v>2016</v>
      </c>
      <c r="D5" s="121" t="str">
        <f t="shared" si="0"/>
        <v>Adelanto 2016</v>
      </c>
      <c r="E5"/>
      <c r="F5"/>
      <c r="G5"/>
      <c r="H5"/>
      <c r="I5"/>
      <c r="J5"/>
      <c r="K5"/>
      <c r="L5"/>
      <c r="M5"/>
      <c r="N5"/>
      <c r="O5"/>
      <c r="P5"/>
      <c r="Q5"/>
      <c r="R5"/>
      <c r="S5"/>
      <c r="T5"/>
      <c r="U5"/>
      <c r="V5"/>
    </row>
    <row r="6" spans="1:22" x14ac:dyDescent="0.3">
      <c r="A6" t="s">
        <v>926</v>
      </c>
      <c r="B6" s="35" t="str">
        <f>VLOOKUP(A6,'Planning Periods'!$E$2:$N$540,10,FALSE)</f>
        <v>10/15/2013 - 10/15/2021</v>
      </c>
      <c r="C6" s="121">
        <v>2017</v>
      </c>
      <c r="D6" s="121" t="str">
        <f>CONCATENATE(A6," ",C6)</f>
        <v>Adelanto 2017</v>
      </c>
    </row>
    <row r="7" spans="1:22" x14ac:dyDescent="0.3">
      <c r="A7" s="122" t="s">
        <v>1133</v>
      </c>
      <c r="B7" s="35" t="str">
        <f>VLOOKUP(A7,'Planning Periods'!$E$2:$N$540,10,FALSE)</f>
        <v>10/15/2013 - 10/15/2021</v>
      </c>
      <c r="C7" s="132">
        <v>2013</v>
      </c>
      <c r="D7" s="121" t="str">
        <f t="shared" si="0"/>
        <v>Agoura Hills 2013</v>
      </c>
      <c r="E7" s="133"/>
      <c r="F7" s="133"/>
      <c r="G7" s="133"/>
      <c r="H7" s="133"/>
      <c r="I7" s="134"/>
      <c r="J7" s="135"/>
      <c r="K7" s="135"/>
      <c r="L7" s="135"/>
      <c r="M7" s="135"/>
      <c r="N7" s="136"/>
      <c r="O7" s="137"/>
      <c r="P7" s="137"/>
      <c r="Q7" s="138"/>
      <c r="R7" s="139"/>
      <c r="S7" s="139"/>
      <c r="T7" s="140"/>
      <c r="U7" s="131"/>
      <c r="V7" s="131"/>
    </row>
    <row r="8" spans="1:22" x14ac:dyDescent="0.3">
      <c r="A8" s="122" t="s">
        <v>1133</v>
      </c>
      <c r="B8" s="35" t="str">
        <f>VLOOKUP(A8,'Planning Periods'!$E$2:$N$540,10,FALSE)</f>
        <v>10/15/2013 - 10/15/2021</v>
      </c>
      <c r="C8" s="121">
        <v>2014</v>
      </c>
      <c r="D8" s="121" t="str">
        <f t="shared" si="0"/>
        <v>Agoura Hills 2014</v>
      </c>
      <c r="E8" s="121">
        <v>31</v>
      </c>
      <c r="F8" s="120">
        <v>0</v>
      </c>
      <c r="G8" s="121">
        <v>0</v>
      </c>
      <c r="H8" s="121">
        <v>0</v>
      </c>
      <c r="I8" s="109"/>
      <c r="J8" s="121">
        <v>19</v>
      </c>
      <c r="K8" s="120">
        <v>0</v>
      </c>
      <c r="L8" s="121">
        <v>0</v>
      </c>
      <c r="M8" s="121">
        <v>0</v>
      </c>
      <c r="N8" s="109"/>
      <c r="O8" s="121">
        <v>20</v>
      </c>
      <c r="P8" s="121">
        <v>0</v>
      </c>
      <c r="Q8" s="109"/>
      <c r="R8" s="121">
        <v>45</v>
      </c>
      <c r="S8" s="121">
        <v>17</v>
      </c>
      <c r="T8" s="109"/>
      <c r="U8" s="121">
        <v>115</v>
      </c>
      <c r="V8" s="121">
        <v>17</v>
      </c>
    </row>
    <row r="9" spans="1:22" x14ac:dyDescent="0.3">
      <c r="A9" s="122" t="s">
        <v>1133</v>
      </c>
      <c r="B9" s="35" t="str">
        <f>VLOOKUP(A9,'Planning Periods'!$E$2:$N$540,10,FALSE)</f>
        <v>10/15/2013 - 10/15/2021</v>
      </c>
      <c r="C9" s="121">
        <v>2015</v>
      </c>
      <c r="D9" s="121" t="str">
        <f t="shared" si="0"/>
        <v>Agoura Hills 2015</v>
      </c>
      <c r="E9" s="121">
        <v>31</v>
      </c>
      <c r="F9" s="120">
        <v>0</v>
      </c>
      <c r="G9" s="121">
        <v>0</v>
      </c>
      <c r="H9" s="121">
        <v>0</v>
      </c>
      <c r="I9" s="109"/>
      <c r="J9" s="121">
        <v>19</v>
      </c>
      <c r="K9" s="120">
        <v>0</v>
      </c>
      <c r="L9" s="121">
        <v>0</v>
      </c>
      <c r="M9" s="121">
        <v>0</v>
      </c>
      <c r="N9" s="109"/>
      <c r="O9" s="121">
        <v>20</v>
      </c>
      <c r="P9" s="121">
        <v>0</v>
      </c>
      <c r="Q9" s="109"/>
      <c r="R9" s="121">
        <v>45</v>
      </c>
      <c r="S9" s="121">
        <v>15</v>
      </c>
      <c r="T9" s="109"/>
      <c r="U9" s="121">
        <v>115</v>
      </c>
      <c r="V9" s="121">
        <v>15</v>
      </c>
    </row>
    <row r="10" spans="1:22" x14ac:dyDescent="0.3">
      <c r="A10" s="122" t="s">
        <v>1133</v>
      </c>
      <c r="B10" s="35" t="str">
        <f>VLOOKUP(A10,'Planning Periods'!$E$2:$N$540,10,FALSE)</f>
        <v>10/15/2013 - 10/15/2021</v>
      </c>
      <c r="C10" s="121">
        <v>2016</v>
      </c>
      <c r="D10" s="121" t="str">
        <f t="shared" si="0"/>
        <v>Agoura Hills 2016</v>
      </c>
      <c r="E10" s="121">
        <v>31</v>
      </c>
      <c r="F10" s="120">
        <v>0</v>
      </c>
      <c r="G10" s="121">
        <v>0</v>
      </c>
      <c r="H10" s="121">
        <v>0</v>
      </c>
      <c r="I10" s="109"/>
      <c r="J10" s="121">
        <v>19</v>
      </c>
      <c r="K10" s="120">
        <v>0</v>
      </c>
      <c r="L10" s="121">
        <v>0</v>
      </c>
      <c r="M10" s="121">
        <v>0</v>
      </c>
      <c r="N10" s="109"/>
      <c r="O10" s="121">
        <v>20</v>
      </c>
      <c r="P10" s="121">
        <v>0</v>
      </c>
      <c r="Q10" s="109"/>
      <c r="R10" s="121">
        <v>45</v>
      </c>
      <c r="S10" s="121">
        <v>2</v>
      </c>
      <c r="T10" s="109"/>
      <c r="U10" s="121">
        <v>115</v>
      </c>
      <c r="V10" s="121">
        <v>2</v>
      </c>
    </row>
    <row r="11" spans="1:22" x14ac:dyDescent="0.3">
      <c r="A11" s="122" t="s">
        <v>1133</v>
      </c>
      <c r="B11" s="35" t="str">
        <f>VLOOKUP(A11,'Planning Periods'!$E$2:$N$540,10,FALSE)</f>
        <v>10/15/2013 - 10/15/2021</v>
      </c>
      <c r="C11" s="121">
        <v>2017</v>
      </c>
      <c r="D11" s="121" t="str">
        <f t="shared" si="0"/>
        <v>Agoura Hills 2017</v>
      </c>
      <c r="E11" s="121">
        <v>31</v>
      </c>
      <c r="F11" s="120">
        <v>0</v>
      </c>
      <c r="G11" s="121">
        <v>0</v>
      </c>
      <c r="H11" s="121">
        <v>0</v>
      </c>
      <c r="I11" s="109"/>
      <c r="J11" s="121">
        <v>19</v>
      </c>
      <c r="K11" s="120">
        <v>0</v>
      </c>
      <c r="L11" s="121">
        <v>0</v>
      </c>
      <c r="M11" s="121">
        <v>0</v>
      </c>
      <c r="N11" s="109"/>
      <c r="O11" s="121">
        <v>20</v>
      </c>
      <c r="P11" s="121">
        <v>0</v>
      </c>
      <c r="Q11" s="109"/>
      <c r="R11" s="121">
        <v>45</v>
      </c>
      <c r="S11" s="121">
        <v>7</v>
      </c>
      <c r="T11" s="109"/>
      <c r="U11" s="121">
        <v>115</v>
      </c>
      <c r="V11" s="121">
        <v>7</v>
      </c>
    </row>
    <row r="12" spans="1:22" x14ac:dyDescent="0.3">
      <c r="A12" s="122" t="s">
        <v>1230</v>
      </c>
      <c r="B12" s="35" t="str">
        <f>VLOOKUP(A12,'Planning Periods'!$E$2:$N$540,10,FALSE)</f>
        <v>01/31/2015 - 01/31/2023</v>
      </c>
      <c r="C12" s="121">
        <v>2014</v>
      </c>
      <c r="D12" s="121" t="str">
        <f t="shared" si="0"/>
        <v>Alameda 2014</v>
      </c>
      <c r="E12" s="121"/>
      <c r="F12" s="120"/>
      <c r="G12" s="121"/>
      <c r="H12" s="121"/>
      <c r="I12" s="109"/>
      <c r="J12" s="121"/>
      <c r="K12" s="120"/>
      <c r="L12" s="121"/>
      <c r="M12" s="121"/>
      <c r="N12" s="109"/>
      <c r="O12" s="121"/>
      <c r="P12" s="121"/>
      <c r="Q12" s="109"/>
      <c r="R12" s="121"/>
      <c r="S12" s="121"/>
      <c r="T12" s="109"/>
      <c r="U12" s="121"/>
      <c r="V12" s="121"/>
    </row>
    <row r="13" spans="1:22" x14ac:dyDescent="0.3">
      <c r="A13" s="122" t="s">
        <v>1230</v>
      </c>
      <c r="B13" s="35" t="str">
        <f>VLOOKUP(A13,'Planning Periods'!$E$2:$N$540,10,FALSE)</f>
        <v>01/31/2015 - 01/31/2023</v>
      </c>
      <c r="C13" s="121">
        <v>2015</v>
      </c>
      <c r="D13" s="121" t="str">
        <f t="shared" si="0"/>
        <v>Alameda 2015</v>
      </c>
      <c r="E13" s="121">
        <v>444</v>
      </c>
      <c r="F13" s="120">
        <v>19</v>
      </c>
      <c r="G13" s="121">
        <v>19</v>
      </c>
      <c r="H13" s="121">
        <v>0</v>
      </c>
      <c r="I13" s="109"/>
      <c r="J13" s="121">
        <v>248</v>
      </c>
      <c r="K13" s="120">
        <v>22</v>
      </c>
      <c r="L13" s="121">
        <v>22</v>
      </c>
      <c r="M13" s="121">
        <v>0</v>
      </c>
      <c r="N13" s="109"/>
      <c r="O13" s="121">
        <v>283</v>
      </c>
      <c r="P13" s="121">
        <v>14</v>
      </c>
      <c r="Q13" s="109"/>
      <c r="R13" s="121">
        <v>748</v>
      </c>
      <c r="S13" s="121">
        <v>192</v>
      </c>
      <c r="T13" s="109"/>
      <c r="U13" s="121">
        <v>1723</v>
      </c>
      <c r="V13" s="121">
        <v>247</v>
      </c>
    </row>
    <row r="14" spans="1:22" x14ac:dyDescent="0.3">
      <c r="A14" s="124" t="s">
        <v>1230</v>
      </c>
      <c r="B14" s="35" t="str">
        <f>VLOOKUP(A14,'Planning Periods'!$E$2:$N$540,10,FALSE)</f>
        <v>01/31/2015 - 01/31/2023</v>
      </c>
      <c r="C14" s="125">
        <v>2016</v>
      </c>
      <c r="D14" s="121" t="str">
        <f t="shared" si="0"/>
        <v>Alameda 2016</v>
      </c>
      <c r="E14" s="125">
        <v>444</v>
      </c>
      <c r="F14" s="126">
        <f>SUM(G14:H14)</f>
        <v>17</v>
      </c>
      <c r="G14" s="125">
        <v>17</v>
      </c>
      <c r="H14" s="125">
        <v>0</v>
      </c>
      <c r="I14" s="127"/>
      <c r="J14" s="125">
        <v>248</v>
      </c>
      <c r="K14" s="126">
        <f>SUM(L14:M14)</f>
        <v>14</v>
      </c>
      <c r="L14" s="125">
        <v>14</v>
      </c>
      <c r="M14" s="125">
        <v>0</v>
      </c>
      <c r="N14" s="127"/>
      <c r="O14" s="125">
        <v>283</v>
      </c>
      <c r="P14" s="125">
        <v>7</v>
      </c>
      <c r="Q14" s="127"/>
      <c r="R14" s="125">
        <v>748</v>
      </c>
      <c r="S14" s="125">
        <v>61</v>
      </c>
      <c r="T14" s="127"/>
      <c r="U14" s="125">
        <v>1723</v>
      </c>
      <c r="V14" s="125">
        <v>99</v>
      </c>
    </row>
    <row r="15" spans="1:22" x14ac:dyDescent="0.3">
      <c r="A15" s="122" t="s">
        <v>1230</v>
      </c>
      <c r="B15" s="35" t="str">
        <f>VLOOKUP(A15,'Planning Periods'!$E$2:$N$540,10,FALSE)</f>
        <v>01/31/2015 - 01/31/2023</v>
      </c>
      <c r="C15" s="121">
        <v>2017</v>
      </c>
      <c r="D15" s="121" t="str">
        <f t="shared" si="0"/>
        <v>Alameda 2017</v>
      </c>
      <c r="E15" s="121">
        <v>444</v>
      </c>
      <c r="F15" s="120">
        <v>18</v>
      </c>
      <c r="G15" s="121">
        <v>18</v>
      </c>
      <c r="H15" s="121">
        <v>0</v>
      </c>
      <c r="I15" s="109"/>
      <c r="J15" s="121">
        <v>248</v>
      </c>
      <c r="K15" s="120">
        <v>4</v>
      </c>
      <c r="L15" s="121">
        <v>4</v>
      </c>
      <c r="M15" s="121">
        <v>0</v>
      </c>
      <c r="N15" s="109"/>
      <c r="O15" s="121">
        <v>283</v>
      </c>
      <c r="P15" s="121">
        <v>5</v>
      </c>
      <c r="Q15" s="109"/>
      <c r="R15" s="121">
        <v>748</v>
      </c>
      <c r="S15" s="121">
        <v>66</v>
      </c>
      <c r="T15" s="109"/>
      <c r="U15" s="121">
        <v>1723</v>
      </c>
      <c r="V15" s="121">
        <v>93</v>
      </c>
    </row>
    <row r="16" spans="1:22" x14ac:dyDescent="0.3">
      <c r="A16" s="122" t="s">
        <v>739</v>
      </c>
      <c r="B16" s="35" t="str">
        <f>VLOOKUP(A16,'Planning Periods'!$E$2:$N$540,10,FALSE)</f>
        <v>01/31/2015 - 01/31/2023</v>
      </c>
      <c r="C16" s="121">
        <v>2014</v>
      </c>
      <c r="D16" s="121" t="str">
        <f t="shared" si="0"/>
        <v>Alameda County - Unincorporated 2014</v>
      </c>
      <c r="E16" s="121"/>
      <c r="F16" s="120"/>
      <c r="G16" s="121"/>
      <c r="H16" s="121"/>
      <c r="I16" s="109"/>
      <c r="J16" s="121"/>
      <c r="K16" s="120"/>
      <c r="L16" s="121"/>
      <c r="M16" s="121"/>
      <c r="N16" s="109"/>
      <c r="O16" s="121"/>
      <c r="P16" s="121"/>
      <c r="Q16" s="109"/>
      <c r="R16" s="121"/>
      <c r="S16" s="121"/>
      <c r="T16" s="109"/>
      <c r="U16" s="121"/>
      <c r="V16" s="121"/>
    </row>
    <row r="17" spans="1:22" x14ac:dyDescent="0.3">
      <c r="A17" s="122" t="s">
        <v>739</v>
      </c>
      <c r="B17" s="35" t="str">
        <f>VLOOKUP(A17,'Planning Periods'!$E$2:$N$540,10,FALSE)</f>
        <v>01/31/2015 - 01/31/2023</v>
      </c>
      <c r="C17" s="121">
        <v>2015</v>
      </c>
      <c r="D17" s="121" t="str">
        <f t="shared" si="0"/>
        <v>Alameda County - Unincorporated 2015</v>
      </c>
      <c r="E17" s="121">
        <v>430</v>
      </c>
      <c r="F17" s="120">
        <v>35</v>
      </c>
      <c r="G17" s="121">
        <v>35</v>
      </c>
      <c r="H17" s="121">
        <v>0</v>
      </c>
      <c r="I17" s="109"/>
      <c r="J17" s="121">
        <v>227</v>
      </c>
      <c r="K17" s="120">
        <v>65</v>
      </c>
      <c r="L17" s="121">
        <v>65</v>
      </c>
      <c r="M17" s="121">
        <v>0</v>
      </c>
      <c r="N17" s="109"/>
      <c r="O17" s="121">
        <v>295</v>
      </c>
      <c r="P17" s="121">
        <v>21</v>
      </c>
      <c r="Q17" s="109"/>
      <c r="R17" s="121">
        <v>817</v>
      </c>
      <c r="S17" s="121">
        <v>17</v>
      </c>
      <c r="T17" s="109"/>
      <c r="U17" s="121">
        <v>1769</v>
      </c>
      <c r="V17" s="121">
        <v>138</v>
      </c>
    </row>
    <row r="18" spans="1:22" x14ac:dyDescent="0.3">
      <c r="A18" s="122" t="s">
        <v>739</v>
      </c>
      <c r="B18" s="35" t="str">
        <f>VLOOKUP(A18,'Planning Periods'!$E$2:$N$540,10,FALSE)</f>
        <v>01/31/2015 - 01/31/2023</v>
      </c>
      <c r="C18" s="121">
        <v>2016</v>
      </c>
      <c r="D18" s="121" t="str">
        <f t="shared" si="0"/>
        <v>Alameda County - Unincorporated 2016</v>
      </c>
      <c r="E18" s="121">
        <v>430</v>
      </c>
      <c r="F18" s="120">
        <v>85</v>
      </c>
      <c r="G18" s="121">
        <v>85</v>
      </c>
      <c r="H18" s="121">
        <v>0</v>
      </c>
      <c r="I18" s="109"/>
      <c r="J18" s="121">
        <v>227</v>
      </c>
      <c r="K18" s="120">
        <v>8</v>
      </c>
      <c r="L18" s="121">
        <v>8</v>
      </c>
      <c r="M18" s="121">
        <v>0</v>
      </c>
      <c r="N18" s="109"/>
      <c r="O18" s="121">
        <v>295</v>
      </c>
      <c r="P18" s="121">
        <v>0</v>
      </c>
      <c r="Q18" s="109"/>
      <c r="R18" s="121">
        <v>817</v>
      </c>
      <c r="S18" s="121">
        <v>9</v>
      </c>
      <c r="T18" s="109"/>
      <c r="U18" s="121">
        <v>1769</v>
      </c>
      <c r="V18" s="121">
        <v>102</v>
      </c>
    </row>
    <row r="19" spans="1:22" x14ac:dyDescent="0.3">
      <c r="A19" s="122" t="s">
        <v>739</v>
      </c>
      <c r="B19" s="35" t="str">
        <f>VLOOKUP(A19,'Planning Periods'!$E$2:$N$540,10,FALSE)</f>
        <v>01/31/2015 - 01/31/2023</v>
      </c>
      <c r="C19" s="121">
        <v>2017</v>
      </c>
      <c r="D19" s="121" t="str">
        <f t="shared" si="0"/>
        <v>Alameda County - Unincorporated 2017</v>
      </c>
      <c r="E19" s="121">
        <v>430</v>
      </c>
      <c r="F19" s="120">
        <v>0</v>
      </c>
      <c r="G19" s="121">
        <v>0</v>
      </c>
      <c r="H19" s="121">
        <v>0</v>
      </c>
      <c r="I19" s="109"/>
      <c r="J19" s="121">
        <v>227</v>
      </c>
      <c r="K19" s="120">
        <v>3</v>
      </c>
      <c r="L19" s="121">
        <v>0</v>
      </c>
      <c r="M19" s="121">
        <v>3</v>
      </c>
      <c r="N19" s="109"/>
      <c r="O19" s="121">
        <v>295</v>
      </c>
      <c r="P19" s="121">
        <v>0</v>
      </c>
      <c r="Q19" s="109"/>
      <c r="R19" s="121">
        <v>817</v>
      </c>
      <c r="S19" s="121">
        <v>32</v>
      </c>
      <c r="T19" s="109"/>
      <c r="U19" s="121">
        <v>1769</v>
      </c>
      <c r="V19" s="121">
        <v>35</v>
      </c>
    </row>
    <row r="20" spans="1:22" x14ac:dyDescent="0.3">
      <c r="A20" s="122" t="s">
        <v>1242</v>
      </c>
      <c r="B20" s="35" t="str">
        <f>VLOOKUP(A20,'Planning Periods'!$E$2:$N$540,10,FALSE)</f>
        <v>01/31/2015 - 01/31/2023</v>
      </c>
      <c r="C20" s="121">
        <v>2014</v>
      </c>
      <c r="D20" s="121" t="str">
        <f t="shared" si="0"/>
        <v>Albany 2014</v>
      </c>
      <c r="E20" s="121"/>
      <c r="F20" s="120"/>
      <c r="G20" s="121"/>
      <c r="H20" s="121"/>
      <c r="I20" s="109"/>
      <c r="J20" s="121"/>
      <c r="K20" s="120"/>
      <c r="L20" s="121"/>
      <c r="M20" s="121"/>
      <c r="N20" s="109"/>
      <c r="O20" s="121"/>
      <c r="P20" s="121"/>
      <c r="Q20" s="109"/>
      <c r="R20" s="121"/>
      <c r="S20" s="121"/>
      <c r="T20" s="109"/>
      <c r="U20" s="121"/>
      <c r="V20" s="121"/>
    </row>
    <row r="21" spans="1:22" x14ac:dyDescent="0.3">
      <c r="A21" s="122" t="s">
        <v>1242</v>
      </c>
      <c r="B21" s="35" t="str">
        <f>VLOOKUP(A21,'Planning Periods'!$E$2:$N$540,10,FALSE)</f>
        <v>01/31/2015 - 01/31/2023</v>
      </c>
      <c r="C21" s="121">
        <v>2015</v>
      </c>
      <c r="D21" s="121" t="str">
        <f t="shared" si="0"/>
        <v>Albany 2015</v>
      </c>
      <c r="E21" s="121"/>
      <c r="F21" s="120"/>
      <c r="G21" s="121"/>
      <c r="H21" s="121"/>
      <c r="I21" s="109"/>
      <c r="J21" s="121"/>
      <c r="K21" s="120"/>
      <c r="L21" s="121"/>
      <c r="M21" s="121"/>
      <c r="N21" s="109"/>
      <c r="O21" s="121"/>
      <c r="P21" s="121"/>
      <c r="Q21" s="109"/>
      <c r="R21" s="121"/>
      <c r="S21" s="121"/>
      <c r="T21" s="109"/>
      <c r="U21" s="121"/>
      <c r="V21" s="121"/>
    </row>
    <row r="22" spans="1:22" x14ac:dyDescent="0.3">
      <c r="A22" s="122" t="s">
        <v>1242</v>
      </c>
      <c r="B22" s="35" t="str">
        <f>VLOOKUP(A22,'Planning Periods'!$E$2:$N$540,10,FALSE)</f>
        <v>01/31/2015 - 01/31/2023</v>
      </c>
      <c r="C22" s="121">
        <v>2016</v>
      </c>
      <c r="D22" s="121" t="str">
        <f t="shared" si="0"/>
        <v>Albany 2016</v>
      </c>
      <c r="E22" s="121">
        <v>80</v>
      </c>
      <c r="F22" s="120">
        <v>0</v>
      </c>
      <c r="G22" s="121">
        <v>0</v>
      </c>
      <c r="H22" s="121">
        <v>0</v>
      </c>
      <c r="I22" s="109"/>
      <c r="J22" s="121">
        <v>53</v>
      </c>
      <c r="K22" s="120">
        <v>0</v>
      </c>
      <c r="L22" s="121">
        <v>0</v>
      </c>
      <c r="M22" s="121">
        <v>0</v>
      </c>
      <c r="N22" s="109"/>
      <c r="O22" s="121">
        <v>57</v>
      </c>
      <c r="P22" s="121">
        <v>0</v>
      </c>
      <c r="Q22" s="109"/>
      <c r="R22" s="121">
        <v>145</v>
      </c>
      <c r="S22" s="121">
        <v>186</v>
      </c>
      <c r="T22" s="109"/>
      <c r="U22" s="121">
        <v>335</v>
      </c>
      <c r="V22" s="121">
        <v>186</v>
      </c>
    </row>
    <row r="23" spans="1:22" x14ac:dyDescent="0.3">
      <c r="A23" s="122" t="s">
        <v>1242</v>
      </c>
      <c r="B23" s="35" t="str">
        <f>VLOOKUP(A23,'Planning Periods'!$E$2:$N$540,10,FALSE)</f>
        <v>01/31/2015 - 01/31/2023</v>
      </c>
      <c r="C23" s="121">
        <v>2017</v>
      </c>
      <c r="D23" s="121" t="str">
        <f t="shared" si="0"/>
        <v>Albany 2017</v>
      </c>
      <c r="E23" s="121">
        <v>80</v>
      </c>
      <c r="F23" s="120">
        <v>0</v>
      </c>
      <c r="G23" s="121">
        <v>0</v>
      </c>
      <c r="H23" s="121">
        <v>0</v>
      </c>
      <c r="I23" s="109"/>
      <c r="J23" s="121">
        <v>53</v>
      </c>
      <c r="K23" s="120">
        <v>0</v>
      </c>
      <c r="L23" s="121">
        <v>0</v>
      </c>
      <c r="M23" s="121">
        <v>0</v>
      </c>
      <c r="N23" s="109"/>
      <c r="O23" s="121">
        <v>57</v>
      </c>
      <c r="P23" s="121">
        <v>4</v>
      </c>
      <c r="Q23" s="109"/>
      <c r="R23" s="121">
        <v>145</v>
      </c>
      <c r="S23" s="121">
        <v>8</v>
      </c>
      <c r="T23" s="109"/>
      <c r="U23" s="121">
        <v>335</v>
      </c>
      <c r="V23" s="121">
        <v>12</v>
      </c>
    </row>
    <row r="24" spans="1:22" x14ac:dyDescent="0.3">
      <c r="A24" s="122" t="s">
        <v>1132</v>
      </c>
      <c r="B24" s="35" t="str">
        <f>VLOOKUP(A24,'Planning Periods'!$E$2:$N$540,10,FALSE)</f>
        <v>10/15/2013 - 10/15/2021</v>
      </c>
      <c r="C24" s="121">
        <v>2013</v>
      </c>
      <c r="D24" s="121" t="str">
        <f t="shared" si="0"/>
        <v>Alhambra 2013</v>
      </c>
      <c r="E24" s="121"/>
      <c r="F24" s="120"/>
      <c r="G24" s="121"/>
      <c r="H24" s="121"/>
      <c r="I24" s="109"/>
      <c r="J24" s="121"/>
      <c r="K24" s="120"/>
      <c r="L24" s="121"/>
      <c r="M24" s="121"/>
      <c r="N24" s="109"/>
      <c r="O24" s="121"/>
      <c r="P24" s="121"/>
      <c r="Q24" s="109"/>
      <c r="R24" s="121"/>
      <c r="S24" s="121"/>
      <c r="T24" s="109"/>
      <c r="U24" s="121"/>
      <c r="V24" s="121"/>
    </row>
    <row r="25" spans="1:22" x14ac:dyDescent="0.3">
      <c r="A25" s="122" t="s">
        <v>1132</v>
      </c>
      <c r="B25" s="35" t="str">
        <f>VLOOKUP(A25,'Planning Periods'!$E$2:$N$540,10,FALSE)</f>
        <v>10/15/2013 - 10/15/2021</v>
      </c>
      <c r="C25" s="121">
        <v>2014</v>
      </c>
      <c r="D25" s="121" t="str">
        <f t="shared" si="0"/>
        <v>Alhambra 2014</v>
      </c>
      <c r="E25" s="121">
        <v>380</v>
      </c>
      <c r="F25" s="120">
        <v>0</v>
      </c>
      <c r="G25" s="121">
        <v>0</v>
      </c>
      <c r="H25" s="121">
        <v>0</v>
      </c>
      <c r="I25" s="109"/>
      <c r="J25" s="121">
        <v>224</v>
      </c>
      <c r="K25" s="120">
        <v>8</v>
      </c>
      <c r="L25" s="121">
        <v>8</v>
      </c>
      <c r="M25" s="121">
        <v>0</v>
      </c>
      <c r="N25" s="109"/>
      <c r="O25" s="121">
        <v>246</v>
      </c>
      <c r="P25" s="121">
        <v>3</v>
      </c>
      <c r="Q25" s="109"/>
      <c r="R25" s="121">
        <v>642</v>
      </c>
      <c r="S25" s="121">
        <v>29</v>
      </c>
      <c r="T25" s="109"/>
      <c r="U25" s="121">
        <v>1492</v>
      </c>
      <c r="V25" s="121">
        <v>40</v>
      </c>
    </row>
    <row r="26" spans="1:22" x14ac:dyDescent="0.3">
      <c r="A26" s="122" t="s">
        <v>1132</v>
      </c>
      <c r="B26" s="35" t="str">
        <f>VLOOKUP(A26,'Planning Periods'!$E$2:$N$540,10,FALSE)</f>
        <v>10/15/2013 - 10/15/2021</v>
      </c>
      <c r="C26" s="121">
        <v>2015</v>
      </c>
      <c r="D26" s="121" t="str">
        <f t="shared" si="0"/>
        <v>Alhambra 2015</v>
      </c>
      <c r="E26" s="121">
        <v>380</v>
      </c>
      <c r="F26" s="120">
        <v>0</v>
      </c>
      <c r="G26" s="121">
        <v>0</v>
      </c>
      <c r="H26" s="121">
        <v>0</v>
      </c>
      <c r="I26" s="109"/>
      <c r="J26" s="121">
        <v>224</v>
      </c>
      <c r="K26" s="120">
        <v>0</v>
      </c>
      <c r="L26" s="121">
        <v>0</v>
      </c>
      <c r="M26" s="121">
        <v>0</v>
      </c>
      <c r="N26" s="109"/>
      <c r="O26" s="121">
        <v>246</v>
      </c>
      <c r="P26" s="121">
        <v>0</v>
      </c>
      <c r="Q26" s="109"/>
      <c r="R26" s="121">
        <v>642</v>
      </c>
      <c r="S26" s="121">
        <v>0</v>
      </c>
      <c r="T26" s="109"/>
      <c r="U26" s="121">
        <v>1492</v>
      </c>
      <c r="V26" s="121">
        <v>0</v>
      </c>
    </row>
    <row r="27" spans="1:22" x14ac:dyDescent="0.3">
      <c r="A27" s="122" t="s">
        <v>1132</v>
      </c>
      <c r="B27" s="35" t="str">
        <f>VLOOKUP(A27,'Planning Periods'!$E$2:$N$540,10,FALSE)</f>
        <v>10/15/2013 - 10/15/2021</v>
      </c>
      <c r="C27" s="121">
        <v>2016</v>
      </c>
      <c r="D27" s="121" t="str">
        <f t="shared" si="0"/>
        <v>Alhambra 2016</v>
      </c>
      <c r="E27" s="121">
        <v>380</v>
      </c>
      <c r="F27" s="120">
        <v>0</v>
      </c>
      <c r="G27" s="121">
        <v>0</v>
      </c>
      <c r="H27" s="121">
        <v>0</v>
      </c>
      <c r="I27" s="109"/>
      <c r="J27" s="121">
        <v>224</v>
      </c>
      <c r="K27" s="120">
        <v>0</v>
      </c>
      <c r="L27" s="121">
        <v>0</v>
      </c>
      <c r="M27" s="121">
        <v>0</v>
      </c>
      <c r="N27" s="109"/>
      <c r="O27" s="121">
        <v>246</v>
      </c>
      <c r="P27" s="121">
        <v>0</v>
      </c>
      <c r="Q27" s="109"/>
      <c r="R27" s="121">
        <v>642</v>
      </c>
      <c r="S27" s="121">
        <v>38</v>
      </c>
      <c r="T27" s="109"/>
      <c r="U27" s="121">
        <v>1492</v>
      </c>
      <c r="V27" s="121">
        <v>38</v>
      </c>
    </row>
    <row r="28" spans="1:22" x14ac:dyDescent="0.3">
      <c r="A28" s="122" t="s">
        <v>1132</v>
      </c>
      <c r="B28" s="35" t="str">
        <f>VLOOKUP(A28,'Planning Periods'!$E$2:$N$540,10,FALSE)</f>
        <v>10/15/2013 - 10/15/2021</v>
      </c>
      <c r="C28" s="121">
        <v>2017</v>
      </c>
      <c r="D28" s="121" t="str">
        <f t="shared" si="0"/>
        <v>Alhambra 2017</v>
      </c>
      <c r="E28" s="121">
        <v>380</v>
      </c>
      <c r="F28" s="120">
        <v>0</v>
      </c>
      <c r="G28" s="121">
        <v>0</v>
      </c>
      <c r="H28" s="121">
        <v>0</v>
      </c>
      <c r="I28" s="109"/>
      <c r="J28" s="121">
        <v>224</v>
      </c>
      <c r="K28" s="120">
        <v>0</v>
      </c>
      <c r="L28" s="121">
        <v>0</v>
      </c>
      <c r="M28" s="121">
        <v>0</v>
      </c>
      <c r="N28" s="109"/>
      <c r="O28" s="121">
        <v>246</v>
      </c>
      <c r="P28" s="121">
        <v>0</v>
      </c>
      <c r="Q28" s="109"/>
      <c r="R28" s="121">
        <v>642</v>
      </c>
      <c r="S28" s="121">
        <v>74</v>
      </c>
      <c r="T28" s="109"/>
      <c r="U28" s="121">
        <v>1492</v>
      </c>
      <c r="V28" s="121">
        <v>74</v>
      </c>
    </row>
    <row r="29" spans="1:22" x14ac:dyDescent="0.3">
      <c r="A29" s="122" t="s">
        <v>1002</v>
      </c>
      <c r="B29" s="35" t="str">
        <f>VLOOKUP(A29,'Planning Periods'!$E$2:$N$540,10,FALSE)</f>
        <v>10/15/2013 - 10/15/2021</v>
      </c>
      <c r="C29" s="121">
        <v>2013</v>
      </c>
      <c r="D29" s="121" t="str">
        <f t="shared" si="0"/>
        <v>Aliso Viejo 2013</v>
      </c>
      <c r="E29" s="121"/>
      <c r="F29" s="120"/>
      <c r="G29" s="121"/>
      <c r="H29" s="121"/>
      <c r="I29" s="109"/>
      <c r="J29" s="121"/>
      <c r="K29" s="120"/>
      <c r="L29" s="121"/>
      <c r="M29" s="121"/>
      <c r="N29" s="109"/>
      <c r="O29" s="121"/>
      <c r="P29" s="121"/>
      <c r="Q29" s="109"/>
      <c r="R29" s="121"/>
      <c r="S29" s="121"/>
      <c r="T29" s="109"/>
      <c r="U29" s="121"/>
      <c r="V29" s="121"/>
    </row>
    <row r="30" spans="1:22" x14ac:dyDescent="0.3">
      <c r="A30" s="122" t="s">
        <v>1002</v>
      </c>
      <c r="B30" s="35" t="str">
        <f>VLOOKUP(A30,'Planning Periods'!$E$2:$N$540,10,FALSE)</f>
        <v>10/15/2013 - 10/15/2021</v>
      </c>
      <c r="C30" s="121">
        <v>2014</v>
      </c>
      <c r="D30" s="121" t="str">
        <f t="shared" si="0"/>
        <v>Aliso Viejo 2014</v>
      </c>
      <c r="E30" s="121">
        <v>210</v>
      </c>
      <c r="F30" s="120">
        <v>0</v>
      </c>
      <c r="G30" s="121">
        <v>0</v>
      </c>
      <c r="H30" s="121">
        <v>0</v>
      </c>
      <c r="I30" s="109"/>
      <c r="J30" s="121">
        <v>80</v>
      </c>
      <c r="K30" s="120">
        <v>0</v>
      </c>
      <c r="L30" s="121">
        <v>0</v>
      </c>
      <c r="M30" s="121">
        <v>0</v>
      </c>
      <c r="N30" s="109"/>
      <c r="O30" s="121">
        <v>7</v>
      </c>
      <c r="P30" s="121">
        <v>1</v>
      </c>
      <c r="Q30" s="109"/>
      <c r="R30" s="121">
        <v>18</v>
      </c>
      <c r="S30" s="121">
        <v>0</v>
      </c>
      <c r="T30" s="109"/>
      <c r="U30" s="121">
        <v>315</v>
      </c>
      <c r="V30" s="121">
        <v>1</v>
      </c>
    </row>
    <row r="31" spans="1:22" x14ac:dyDescent="0.3">
      <c r="A31" s="122" t="s">
        <v>1002</v>
      </c>
      <c r="B31" s="35" t="str">
        <f>VLOOKUP(A31,'Planning Periods'!$E$2:$N$540,10,FALSE)</f>
        <v>10/15/2013 - 10/15/2021</v>
      </c>
      <c r="C31" s="121">
        <v>2015</v>
      </c>
      <c r="D31" s="121" t="str">
        <f t="shared" si="0"/>
        <v>Aliso Viejo 2015</v>
      </c>
      <c r="E31" s="121">
        <v>210</v>
      </c>
      <c r="F31" s="120">
        <v>33</v>
      </c>
      <c r="G31" s="121">
        <v>33</v>
      </c>
      <c r="H31" s="121">
        <v>0</v>
      </c>
      <c r="I31" s="109"/>
      <c r="J31" s="121">
        <v>80</v>
      </c>
      <c r="K31" s="120">
        <v>187</v>
      </c>
      <c r="L31" s="121">
        <v>187</v>
      </c>
      <c r="M31" s="121">
        <v>0</v>
      </c>
      <c r="N31" s="109"/>
      <c r="O31" s="121">
        <v>7</v>
      </c>
      <c r="P31" s="121">
        <v>834</v>
      </c>
      <c r="Q31" s="109"/>
      <c r="R31" s="121">
        <v>18</v>
      </c>
      <c r="S31" s="121">
        <v>0</v>
      </c>
      <c r="T31" s="109"/>
      <c r="U31" s="121">
        <v>315</v>
      </c>
      <c r="V31" s="121">
        <v>1054</v>
      </c>
    </row>
    <row r="32" spans="1:22" x14ac:dyDescent="0.3">
      <c r="A32" s="122" t="s">
        <v>1002</v>
      </c>
      <c r="B32" s="35" t="str">
        <f>VLOOKUP(A32,'Planning Periods'!$E$2:$N$540,10,FALSE)</f>
        <v>10/15/2013 - 10/15/2021</v>
      </c>
      <c r="C32" s="121">
        <v>2016</v>
      </c>
      <c r="D32" s="121" t="str">
        <f t="shared" si="0"/>
        <v>Aliso Viejo 2016</v>
      </c>
      <c r="E32" s="121">
        <v>210</v>
      </c>
      <c r="F32" s="120">
        <v>50</v>
      </c>
      <c r="G32" s="121">
        <v>50</v>
      </c>
      <c r="H32" s="121">
        <v>0</v>
      </c>
      <c r="I32" s="109"/>
      <c r="J32" s="121">
        <v>80</v>
      </c>
      <c r="K32" s="120">
        <v>148</v>
      </c>
      <c r="L32" s="121">
        <v>148</v>
      </c>
      <c r="M32" s="121">
        <v>0</v>
      </c>
      <c r="N32" s="109"/>
      <c r="O32" s="121">
        <v>7</v>
      </c>
      <c r="P32" s="121">
        <v>4</v>
      </c>
      <c r="Q32" s="109"/>
      <c r="R32" s="121">
        <v>18</v>
      </c>
      <c r="S32" s="121">
        <v>0</v>
      </c>
      <c r="T32" s="109"/>
      <c r="U32" s="121">
        <v>315</v>
      </c>
      <c r="V32" s="121">
        <v>202</v>
      </c>
    </row>
    <row r="33" spans="1:22" x14ac:dyDescent="0.3">
      <c r="A33" s="122" t="s">
        <v>1002</v>
      </c>
      <c r="B33" s="35" t="str">
        <f>VLOOKUP(A33,'Planning Periods'!$E$2:$N$540,10,FALSE)</f>
        <v>10/15/2013 - 10/15/2021</v>
      </c>
      <c r="C33" s="121">
        <v>2017</v>
      </c>
      <c r="D33" s="121" t="str">
        <f t="shared" si="0"/>
        <v>Aliso Viejo 2017</v>
      </c>
      <c r="E33" s="121">
        <v>210</v>
      </c>
      <c r="F33" s="120">
        <v>0</v>
      </c>
      <c r="G33" s="121">
        <v>0</v>
      </c>
      <c r="H33" s="121">
        <v>0</v>
      </c>
      <c r="I33" s="109"/>
      <c r="J33" s="121">
        <v>80</v>
      </c>
      <c r="K33" s="120">
        <v>0</v>
      </c>
      <c r="L33" s="121">
        <v>0</v>
      </c>
      <c r="M33" s="121">
        <v>0</v>
      </c>
      <c r="N33" s="109"/>
      <c r="O33" s="121">
        <v>7</v>
      </c>
      <c r="P33" s="121">
        <v>0</v>
      </c>
      <c r="Q33" s="109"/>
      <c r="R33" s="121">
        <v>18</v>
      </c>
      <c r="S33" s="121">
        <v>0</v>
      </c>
      <c r="T33" s="109"/>
      <c r="U33" s="121">
        <v>315</v>
      </c>
      <c r="V33" s="121">
        <v>0</v>
      </c>
    </row>
    <row r="34" spans="1:22" x14ac:dyDescent="0.3">
      <c r="A34" s="122" t="s">
        <v>1340</v>
      </c>
      <c r="B34" s="35" t="str">
        <f>VLOOKUP(A34,'Planning Periods'!$E$2:$N$540,10,FALSE)</f>
        <v>06/30/2014 - 06/30/2019</v>
      </c>
      <c r="C34" s="121">
        <v>2014</v>
      </c>
      <c r="D34" s="121" t="str">
        <f t="shared" si="0"/>
        <v>Alpine County - Unincorporated 2014</v>
      </c>
      <c r="E34" s="121">
        <v>7</v>
      </c>
      <c r="F34" s="120">
        <v>0</v>
      </c>
      <c r="G34" s="121">
        <v>0</v>
      </c>
      <c r="H34" s="121">
        <v>0</v>
      </c>
      <c r="I34" s="109"/>
      <c r="J34" s="121">
        <v>6</v>
      </c>
      <c r="K34" s="120">
        <v>0</v>
      </c>
      <c r="L34" s="121">
        <v>0</v>
      </c>
      <c r="M34" s="121">
        <v>0</v>
      </c>
      <c r="N34" s="109"/>
      <c r="O34" s="121">
        <v>6</v>
      </c>
      <c r="P34" s="121">
        <v>1</v>
      </c>
      <c r="Q34" s="109"/>
      <c r="R34" s="121">
        <v>11</v>
      </c>
      <c r="S34" s="121">
        <v>1</v>
      </c>
      <c r="T34" s="109"/>
      <c r="U34" s="121">
        <v>30</v>
      </c>
      <c r="V34" s="121">
        <v>2</v>
      </c>
    </row>
    <row r="35" spans="1:22" x14ac:dyDescent="0.3">
      <c r="A35" s="122" t="s">
        <v>1340</v>
      </c>
      <c r="B35" s="35" t="str">
        <f>VLOOKUP(A35,'Planning Periods'!$E$2:$N$540,10,FALSE)</f>
        <v>06/30/2014 - 06/30/2019</v>
      </c>
      <c r="C35" s="121">
        <v>2015</v>
      </c>
      <c r="D35" s="121" t="str">
        <f t="shared" si="0"/>
        <v>Alpine County - Unincorporated 2015</v>
      </c>
      <c r="E35" s="121">
        <v>7</v>
      </c>
      <c r="F35" s="120">
        <v>0</v>
      </c>
      <c r="G35" s="121">
        <v>0</v>
      </c>
      <c r="H35" s="121">
        <v>0</v>
      </c>
      <c r="I35" s="109"/>
      <c r="J35" s="121">
        <v>6</v>
      </c>
      <c r="K35" s="120">
        <v>0</v>
      </c>
      <c r="L35" s="121">
        <v>0</v>
      </c>
      <c r="M35" s="121">
        <v>0</v>
      </c>
      <c r="N35" s="109"/>
      <c r="O35" s="121">
        <v>6</v>
      </c>
      <c r="P35" s="121">
        <v>0</v>
      </c>
      <c r="Q35" s="109"/>
      <c r="R35" s="121">
        <v>11</v>
      </c>
      <c r="S35" s="121">
        <v>4</v>
      </c>
      <c r="T35" s="109"/>
      <c r="U35" s="121">
        <v>30</v>
      </c>
      <c r="V35" s="121">
        <v>4</v>
      </c>
    </row>
    <row r="36" spans="1:22" x14ac:dyDescent="0.3">
      <c r="A36" s="122" t="s">
        <v>1340</v>
      </c>
      <c r="B36" s="35" t="str">
        <f>VLOOKUP(A36,'Planning Periods'!$E$2:$N$540,10,FALSE)</f>
        <v>06/30/2014 - 06/30/2019</v>
      </c>
      <c r="C36" s="121">
        <v>2016</v>
      </c>
      <c r="D36" s="121" t="str">
        <f t="shared" si="0"/>
        <v>Alpine County - Unincorporated 2016</v>
      </c>
      <c r="E36" s="121">
        <v>7</v>
      </c>
      <c r="F36" s="120">
        <v>0</v>
      </c>
      <c r="G36" s="121">
        <v>0</v>
      </c>
      <c r="H36" s="121">
        <v>0</v>
      </c>
      <c r="I36" s="109"/>
      <c r="J36" s="121">
        <v>6</v>
      </c>
      <c r="K36" s="120">
        <v>0</v>
      </c>
      <c r="L36" s="121">
        <v>0</v>
      </c>
      <c r="M36" s="121">
        <v>0</v>
      </c>
      <c r="N36" s="109"/>
      <c r="O36" s="121">
        <v>6</v>
      </c>
      <c r="P36" s="121">
        <v>0</v>
      </c>
      <c r="Q36" s="109"/>
      <c r="R36" s="121">
        <v>11</v>
      </c>
      <c r="S36" s="121">
        <v>2</v>
      </c>
      <c r="T36" s="109"/>
      <c r="U36" s="121">
        <v>30</v>
      </c>
      <c r="V36" s="121">
        <v>2</v>
      </c>
    </row>
    <row r="37" spans="1:22" x14ac:dyDescent="0.3">
      <c r="A37" s="122" t="s">
        <v>1340</v>
      </c>
      <c r="B37" s="35" t="str">
        <f>VLOOKUP(A37,'Planning Periods'!$E$2:$N$540,10,FALSE)</f>
        <v>06/30/2014 - 06/30/2019</v>
      </c>
      <c r="C37" s="121">
        <v>2017</v>
      </c>
      <c r="D37" s="121" t="str">
        <f t="shared" si="0"/>
        <v>Alpine County - Unincorporated 2017</v>
      </c>
      <c r="E37" s="121">
        <v>7</v>
      </c>
      <c r="F37" s="120">
        <v>0</v>
      </c>
      <c r="G37" s="121">
        <v>0</v>
      </c>
      <c r="H37" s="121">
        <v>0</v>
      </c>
      <c r="I37" s="109"/>
      <c r="J37" s="121">
        <v>6</v>
      </c>
      <c r="K37" s="120">
        <v>2</v>
      </c>
      <c r="L37" s="121">
        <v>0</v>
      </c>
      <c r="M37" s="121">
        <v>2</v>
      </c>
      <c r="N37" s="109"/>
      <c r="O37" s="121">
        <v>6</v>
      </c>
      <c r="P37" s="121">
        <v>3</v>
      </c>
      <c r="Q37" s="109"/>
      <c r="R37" s="121">
        <v>11</v>
      </c>
      <c r="S37" s="121">
        <v>3</v>
      </c>
      <c r="T37" s="109"/>
      <c r="U37" s="121">
        <v>30</v>
      </c>
      <c r="V37" s="121">
        <v>8</v>
      </c>
    </row>
    <row r="38" spans="1:22" x14ac:dyDescent="0.3">
      <c r="A38" t="s">
        <v>1024</v>
      </c>
      <c r="B38" s="35" t="str">
        <f>VLOOKUP(A38,'Planning Periods'!$E$2:$N$540,10,FALSE)</f>
        <v>06/30/2014 - 06/30/2019</v>
      </c>
      <c r="C38" s="121">
        <v>2014</v>
      </c>
      <c r="D38" s="121" t="str">
        <f t="shared" si="0"/>
        <v>Alturas 2014</v>
      </c>
      <c r="E38" s="120">
        <v>0</v>
      </c>
      <c r="F38" s="120">
        <v>0</v>
      </c>
      <c r="G38" s="120">
        <v>0</v>
      </c>
      <c r="H38" s="120">
        <v>0</v>
      </c>
      <c r="I38" s="120">
        <v>0</v>
      </c>
      <c r="J38" s="120">
        <v>0</v>
      </c>
      <c r="K38" s="120">
        <v>0</v>
      </c>
      <c r="L38" s="120">
        <v>0</v>
      </c>
      <c r="M38" s="120">
        <v>0</v>
      </c>
      <c r="N38" s="120">
        <v>0</v>
      </c>
      <c r="O38" s="120">
        <v>0</v>
      </c>
      <c r="P38" s="120">
        <v>0</v>
      </c>
      <c r="Q38" s="120">
        <v>0</v>
      </c>
      <c r="R38" s="120">
        <v>0</v>
      </c>
      <c r="S38" s="120">
        <v>0</v>
      </c>
      <c r="T38" s="120">
        <v>0</v>
      </c>
      <c r="U38" s="120">
        <v>0</v>
      </c>
      <c r="V38" s="120">
        <v>0</v>
      </c>
    </row>
    <row r="39" spans="1:22" x14ac:dyDescent="0.3">
      <c r="A39" t="s">
        <v>1024</v>
      </c>
      <c r="B39" s="35" t="str">
        <f>VLOOKUP(A39,'Planning Periods'!$E$2:$N$540,10,FALSE)</f>
        <v>06/30/2014 - 06/30/2019</v>
      </c>
      <c r="C39" s="121">
        <v>2015</v>
      </c>
      <c r="D39" s="121" t="str">
        <f t="shared" si="0"/>
        <v>Alturas 2015</v>
      </c>
    </row>
    <row r="40" spans="1:22" x14ac:dyDescent="0.3">
      <c r="A40" t="s">
        <v>1024</v>
      </c>
      <c r="B40" s="35" t="str">
        <f>VLOOKUP(A40,'Planning Periods'!$E$2:$N$540,10,FALSE)</f>
        <v>06/30/2014 - 06/30/2019</v>
      </c>
      <c r="C40" s="121">
        <v>2016</v>
      </c>
      <c r="D40" s="121" t="str">
        <f t="shared" si="0"/>
        <v>Alturas 2016</v>
      </c>
    </row>
    <row r="41" spans="1:22" x14ac:dyDescent="0.3">
      <c r="A41" t="s">
        <v>1024</v>
      </c>
      <c r="B41" s="35" t="str">
        <f>VLOOKUP(A41,'Planning Periods'!$E$2:$N$540,10,FALSE)</f>
        <v>06/30/2014 - 06/30/2019</v>
      </c>
      <c r="C41" s="121">
        <v>2017</v>
      </c>
      <c r="D41" s="121" t="str">
        <f t="shared" si="0"/>
        <v>Alturas 2017</v>
      </c>
    </row>
    <row r="42" spans="1:22" x14ac:dyDescent="0.3">
      <c r="A42" t="s">
        <v>1228</v>
      </c>
      <c r="B42" s="35" t="str">
        <f>VLOOKUP(A42,'Planning Periods'!$E$2:$N$540,10,FALSE)</f>
        <v>06/30/2014 - 06/30/2019</v>
      </c>
      <c r="C42" s="121">
        <v>2014</v>
      </c>
      <c r="D42" s="121" t="str">
        <f t="shared" si="0"/>
        <v>Amador City 2014</v>
      </c>
      <c r="E42" s="120">
        <v>0</v>
      </c>
      <c r="F42" s="120">
        <v>0</v>
      </c>
      <c r="G42" s="120">
        <v>0</v>
      </c>
      <c r="H42" s="120">
        <v>0</v>
      </c>
      <c r="I42" s="120">
        <v>0</v>
      </c>
      <c r="J42" s="120">
        <v>0</v>
      </c>
      <c r="K42" s="120">
        <v>0</v>
      </c>
      <c r="L42" s="120">
        <v>0</v>
      </c>
      <c r="M42" s="120">
        <v>0</v>
      </c>
      <c r="N42" s="120">
        <v>0</v>
      </c>
      <c r="O42" s="120">
        <v>0</v>
      </c>
      <c r="P42" s="120">
        <v>0</v>
      </c>
      <c r="Q42" s="120">
        <v>0</v>
      </c>
      <c r="R42" s="120">
        <v>0</v>
      </c>
      <c r="S42" s="120">
        <v>0</v>
      </c>
      <c r="T42" s="120">
        <v>0</v>
      </c>
      <c r="U42" s="120">
        <v>0</v>
      </c>
      <c r="V42" s="120">
        <v>0</v>
      </c>
    </row>
    <row r="43" spans="1:22" x14ac:dyDescent="0.3">
      <c r="A43" t="s">
        <v>1228</v>
      </c>
      <c r="B43" s="35" t="str">
        <f>VLOOKUP(A43,'Planning Periods'!$E$2:$N$540,10,FALSE)</f>
        <v>06/30/2014 - 06/30/2019</v>
      </c>
      <c r="C43" s="121">
        <v>2015</v>
      </c>
      <c r="D43" s="121" t="str">
        <f t="shared" si="0"/>
        <v>Amador City 2015</v>
      </c>
    </row>
    <row r="44" spans="1:22" x14ac:dyDescent="0.3">
      <c r="A44" t="s">
        <v>1228</v>
      </c>
      <c r="B44" s="35" t="str">
        <f>VLOOKUP(A44,'Planning Periods'!$E$2:$N$540,10,FALSE)</f>
        <v>06/30/2014 - 06/30/2019</v>
      </c>
      <c r="C44" s="121">
        <v>2016</v>
      </c>
      <c r="D44" s="121" t="str">
        <f t="shared" si="0"/>
        <v>Amador City 2016</v>
      </c>
    </row>
    <row r="45" spans="1:22" x14ac:dyDescent="0.3">
      <c r="A45" t="s">
        <v>1228</v>
      </c>
      <c r="B45" s="35" t="str">
        <f>VLOOKUP(A45,'Planning Periods'!$E$2:$N$540,10,FALSE)</f>
        <v>06/30/2014 - 06/30/2019</v>
      </c>
      <c r="C45" s="121">
        <v>2017</v>
      </c>
      <c r="D45" s="121" t="str">
        <f t="shared" si="0"/>
        <v>Amador City 2017</v>
      </c>
    </row>
    <row r="46" spans="1:22" x14ac:dyDescent="0.3">
      <c r="A46" s="122" t="s">
        <v>723</v>
      </c>
      <c r="B46" s="35" t="str">
        <f>VLOOKUP(A46,'Planning Periods'!$E$2:$N$540,10,FALSE)</f>
        <v>06/30/2014 - 06/30/2019</v>
      </c>
      <c r="C46" s="121">
        <v>2014</v>
      </c>
      <c r="D46" s="121" t="str">
        <f t="shared" si="0"/>
        <v>Amador County - Unincorporated 2014</v>
      </c>
      <c r="E46" s="121"/>
      <c r="F46" s="120"/>
      <c r="G46" s="121"/>
      <c r="H46" s="121"/>
      <c r="I46" s="109"/>
      <c r="J46" s="121"/>
      <c r="K46" s="120"/>
      <c r="L46" s="121"/>
      <c r="M46" s="121"/>
      <c r="N46" s="109"/>
      <c r="O46" s="121"/>
      <c r="P46" s="121"/>
      <c r="Q46" s="109"/>
      <c r="R46" s="121"/>
      <c r="S46" s="121"/>
      <c r="T46" s="109"/>
      <c r="U46" s="121"/>
      <c r="V46" s="121"/>
    </row>
    <row r="47" spans="1:22" x14ac:dyDescent="0.3">
      <c r="A47" s="122" t="s">
        <v>723</v>
      </c>
      <c r="B47" s="35" t="str">
        <f>VLOOKUP(A47,'Planning Periods'!$E$2:$N$540,10,FALSE)</f>
        <v>06/30/2014 - 06/30/2019</v>
      </c>
      <c r="C47" s="121">
        <v>2015</v>
      </c>
      <c r="D47" s="121" t="str">
        <f t="shared" si="0"/>
        <v>Amador County - Unincorporated 2015</v>
      </c>
      <c r="E47" s="121"/>
      <c r="F47" s="120"/>
      <c r="G47" s="121"/>
      <c r="H47" s="121"/>
      <c r="I47" s="109"/>
      <c r="J47" s="121"/>
      <c r="K47" s="120"/>
      <c r="L47" s="121"/>
      <c r="M47" s="121"/>
      <c r="N47" s="109"/>
      <c r="O47" s="121"/>
      <c r="P47" s="121"/>
      <c r="Q47" s="109"/>
      <c r="R47" s="121"/>
      <c r="S47" s="121"/>
      <c r="T47" s="109"/>
      <c r="U47" s="121"/>
      <c r="V47" s="121"/>
    </row>
    <row r="48" spans="1:22" x14ac:dyDescent="0.3">
      <c r="A48" s="122" t="s">
        <v>723</v>
      </c>
      <c r="B48" s="35" t="str">
        <f>VLOOKUP(A48,'Planning Periods'!$E$2:$N$540,10,FALSE)</f>
        <v>06/30/2014 - 06/30/2019</v>
      </c>
      <c r="C48" s="121">
        <v>2016</v>
      </c>
      <c r="D48" s="121" t="str">
        <f t="shared" si="0"/>
        <v>Amador County - Unincorporated 2016</v>
      </c>
      <c r="E48" s="121"/>
      <c r="F48" s="120"/>
      <c r="G48" s="121"/>
      <c r="H48" s="121"/>
      <c r="I48" s="109"/>
      <c r="J48" s="121"/>
      <c r="K48" s="120"/>
      <c r="L48" s="121"/>
      <c r="M48" s="121"/>
      <c r="N48" s="109"/>
      <c r="O48" s="121"/>
      <c r="P48" s="121"/>
      <c r="Q48" s="109"/>
      <c r="R48" s="121"/>
      <c r="S48" s="121"/>
      <c r="T48" s="109"/>
      <c r="U48" s="121"/>
      <c r="V48" s="121"/>
    </row>
    <row r="49" spans="1:22" x14ac:dyDescent="0.3">
      <c r="A49" s="122" t="s">
        <v>723</v>
      </c>
      <c r="B49" s="35" t="str">
        <f>VLOOKUP(A49,'Planning Periods'!$E$2:$N$540,10,FALSE)</f>
        <v>06/30/2014 - 06/30/2019</v>
      </c>
      <c r="C49" s="121">
        <v>2017</v>
      </c>
      <c r="D49" s="121" t="str">
        <f t="shared" si="0"/>
        <v>Amador County - Unincorporated 2017</v>
      </c>
      <c r="E49" s="121">
        <v>10</v>
      </c>
      <c r="F49" s="120">
        <v>0</v>
      </c>
      <c r="G49" s="121">
        <v>0</v>
      </c>
      <c r="H49" s="121">
        <v>0</v>
      </c>
      <c r="I49" s="109"/>
      <c r="J49" s="121">
        <v>7</v>
      </c>
      <c r="K49" s="120">
        <v>2</v>
      </c>
      <c r="L49" s="121">
        <v>1</v>
      </c>
      <c r="M49" s="121">
        <v>1</v>
      </c>
      <c r="N49" s="109"/>
      <c r="O49" s="121">
        <v>9</v>
      </c>
      <c r="P49" s="121">
        <v>13</v>
      </c>
      <c r="Q49" s="109"/>
      <c r="R49" s="121">
        <v>23</v>
      </c>
      <c r="S49" s="121">
        <v>17</v>
      </c>
      <c r="T49" s="109"/>
      <c r="U49" s="121">
        <v>49</v>
      </c>
      <c r="V49" s="121">
        <v>32</v>
      </c>
    </row>
    <row r="50" spans="1:22" x14ac:dyDescent="0.3">
      <c r="A50" s="122" t="s">
        <v>1010</v>
      </c>
      <c r="B50" s="35" t="str">
        <f>VLOOKUP(A50,'Planning Periods'!$E$2:$N$540,10,FALSE)</f>
        <v>01/31/2015 - 01/31/2023</v>
      </c>
      <c r="C50" s="121">
        <v>2014</v>
      </c>
      <c r="D50" s="121" t="str">
        <f t="shared" si="0"/>
        <v>American Canyon 2014</v>
      </c>
      <c r="E50" s="121"/>
      <c r="F50" s="120"/>
      <c r="G50" s="121"/>
      <c r="H50" s="121"/>
      <c r="I50" s="109"/>
      <c r="J50" s="121"/>
      <c r="K50" s="120"/>
      <c r="L50" s="121"/>
      <c r="M50" s="121"/>
      <c r="N50" s="109"/>
      <c r="O50" s="121"/>
      <c r="P50" s="121"/>
      <c r="Q50" s="109"/>
      <c r="R50" s="121"/>
      <c r="S50" s="121"/>
      <c r="T50" s="109"/>
      <c r="U50" s="121"/>
      <c r="V50" s="121"/>
    </row>
    <row r="51" spans="1:22" x14ac:dyDescent="0.3">
      <c r="A51" s="122" t="s">
        <v>1010</v>
      </c>
      <c r="B51" s="35" t="str">
        <f>VLOOKUP(A51,'Planning Periods'!$E$2:$N$540,10,FALSE)</f>
        <v>01/31/2015 - 01/31/2023</v>
      </c>
      <c r="C51" s="121">
        <v>2015</v>
      </c>
      <c r="D51" s="121" t="str">
        <f t="shared" si="0"/>
        <v>American Canyon 2015</v>
      </c>
      <c r="E51" s="121">
        <v>116</v>
      </c>
      <c r="F51" s="120">
        <v>0</v>
      </c>
      <c r="G51" s="121">
        <v>0</v>
      </c>
      <c r="H51" s="121">
        <v>0</v>
      </c>
      <c r="I51" s="109"/>
      <c r="J51" s="121">
        <v>54</v>
      </c>
      <c r="K51" s="120">
        <v>9</v>
      </c>
      <c r="L51" s="121">
        <v>9</v>
      </c>
      <c r="M51" s="121">
        <v>0</v>
      </c>
      <c r="N51" s="109"/>
      <c r="O51" s="121">
        <v>58</v>
      </c>
      <c r="P51" s="121">
        <v>280</v>
      </c>
      <c r="Q51" s="109"/>
      <c r="R51" s="121">
        <v>164</v>
      </c>
      <c r="S51" s="121">
        <v>148</v>
      </c>
      <c r="T51" s="109"/>
      <c r="U51" s="121">
        <v>392</v>
      </c>
      <c r="V51" s="121">
        <v>437</v>
      </c>
    </row>
    <row r="52" spans="1:22" x14ac:dyDescent="0.3">
      <c r="A52" s="122" t="s">
        <v>1010</v>
      </c>
      <c r="B52" s="35" t="str">
        <f>VLOOKUP(A52,'Planning Periods'!$E$2:$N$540,10,FALSE)</f>
        <v>01/31/2015 - 01/31/2023</v>
      </c>
      <c r="C52" s="121">
        <v>2016</v>
      </c>
      <c r="D52" s="121" t="str">
        <f t="shared" si="0"/>
        <v>American Canyon 2016</v>
      </c>
      <c r="E52" s="121">
        <v>116</v>
      </c>
      <c r="F52" s="120">
        <v>0</v>
      </c>
      <c r="G52" s="121">
        <v>0</v>
      </c>
      <c r="H52" s="121">
        <v>0</v>
      </c>
      <c r="I52" s="109"/>
      <c r="J52" s="121">
        <v>54</v>
      </c>
      <c r="K52" s="120">
        <v>0</v>
      </c>
      <c r="L52" s="121">
        <v>0</v>
      </c>
      <c r="M52" s="121">
        <v>0</v>
      </c>
      <c r="N52" s="109"/>
      <c r="O52" s="121">
        <v>58</v>
      </c>
      <c r="P52" s="121">
        <v>0</v>
      </c>
      <c r="Q52" s="109"/>
      <c r="R52" s="121">
        <v>164</v>
      </c>
      <c r="S52" s="121">
        <v>0</v>
      </c>
      <c r="T52" s="109"/>
      <c r="U52" s="121">
        <v>392</v>
      </c>
      <c r="V52" s="121">
        <v>0</v>
      </c>
    </row>
    <row r="53" spans="1:22" x14ac:dyDescent="0.3">
      <c r="A53" s="122" t="s">
        <v>1010</v>
      </c>
      <c r="B53" s="35" t="str">
        <f>VLOOKUP(A53,'Planning Periods'!$E$2:$N$540,10,FALSE)</f>
        <v>01/31/2015 - 01/31/2023</v>
      </c>
      <c r="C53" s="121">
        <v>2017</v>
      </c>
      <c r="D53" s="121" t="str">
        <f t="shared" si="0"/>
        <v>American Canyon 2017</v>
      </c>
      <c r="E53" s="121">
        <v>116</v>
      </c>
      <c r="F53" s="120">
        <v>49</v>
      </c>
      <c r="G53" s="121">
        <v>49</v>
      </c>
      <c r="H53" s="121">
        <v>0</v>
      </c>
      <c r="I53" s="109"/>
      <c r="J53" s="121">
        <v>54</v>
      </c>
      <c r="K53" s="120">
        <v>20</v>
      </c>
      <c r="L53" s="121">
        <v>20</v>
      </c>
      <c r="M53" s="121">
        <v>0</v>
      </c>
      <c r="N53" s="109"/>
      <c r="O53" s="121">
        <v>58</v>
      </c>
      <c r="P53" s="121">
        <v>1</v>
      </c>
      <c r="Q53" s="109"/>
      <c r="R53" s="121">
        <v>164</v>
      </c>
      <c r="S53" s="121">
        <v>0</v>
      </c>
      <c r="T53" s="109"/>
      <c r="U53" s="121">
        <v>392</v>
      </c>
      <c r="V53" s="121">
        <v>70</v>
      </c>
    </row>
    <row r="54" spans="1:22" x14ac:dyDescent="0.3">
      <c r="A54" s="122" t="s">
        <v>1001</v>
      </c>
      <c r="B54" s="35" t="str">
        <f>VLOOKUP(A54,'Planning Periods'!$E$2:$N$540,10,FALSE)</f>
        <v>10/15/2013 - 10/15/2021</v>
      </c>
      <c r="C54" s="121">
        <v>2013</v>
      </c>
      <c r="D54" s="121" t="str">
        <f t="shared" si="0"/>
        <v>Anaheim 2013</v>
      </c>
      <c r="E54" s="121"/>
      <c r="F54" s="120"/>
      <c r="G54" s="121"/>
      <c r="H54" s="121"/>
      <c r="I54" s="109"/>
      <c r="J54" s="121"/>
      <c r="K54" s="120"/>
      <c r="L54" s="121"/>
      <c r="M54" s="121"/>
      <c r="N54" s="109"/>
      <c r="O54" s="121"/>
      <c r="P54" s="121"/>
      <c r="Q54" s="109"/>
      <c r="R54" s="121"/>
      <c r="S54" s="121"/>
      <c r="T54" s="109"/>
      <c r="U54" s="121"/>
      <c r="V54" s="121"/>
    </row>
    <row r="55" spans="1:22" x14ac:dyDescent="0.3">
      <c r="A55" s="122" t="s">
        <v>1001</v>
      </c>
      <c r="B55" s="35" t="str">
        <f>VLOOKUP(A55,'Planning Periods'!$E$2:$N$540,10,FALSE)</f>
        <v>10/15/2013 - 10/15/2021</v>
      </c>
      <c r="C55" s="121">
        <v>2014</v>
      </c>
      <c r="D55" s="121" t="str">
        <f t="shared" si="0"/>
        <v>Anaheim 2014</v>
      </c>
      <c r="E55" s="121">
        <v>1256</v>
      </c>
      <c r="F55" s="120">
        <v>0</v>
      </c>
      <c r="G55" s="121">
        <v>0</v>
      </c>
      <c r="H55" s="121">
        <v>0</v>
      </c>
      <c r="I55" s="109"/>
      <c r="J55" s="121">
        <v>907</v>
      </c>
      <c r="K55" s="120">
        <v>9</v>
      </c>
      <c r="L55" s="121">
        <v>9</v>
      </c>
      <c r="M55" s="121">
        <v>0</v>
      </c>
      <c r="N55" s="109"/>
      <c r="O55" s="121">
        <v>1038</v>
      </c>
      <c r="P55" s="121">
        <v>21</v>
      </c>
      <c r="Q55" s="109"/>
      <c r="R55" s="121">
        <v>2501</v>
      </c>
      <c r="S55" s="121">
        <v>1271</v>
      </c>
      <c r="T55" s="109"/>
      <c r="U55" s="121">
        <v>5702</v>
      </c>
      <c r="V55" s="121">
        <v>1301</v>
      </c>
    </row>
    <row r="56" spans="1:22" x14ac:dyDescent="0.3">
      <c r="A56" s="122" t="s">
        <v>1001</v>
      </c>
      <c r="B56" s="35" t="str">
        <f>VLOOKUP(A56,'Planning Periods'!$E$2:$N$540,10,FALSE)</f>
        <v>10/15/2013 - 10/15/2021</v>
      </c>
      <c r="C56" s="121">
        <v>2015</v>
      </c>
      <c r="D56" s="121" t="str">
        <f t="shared" si="0"/>
        <v>Anaheim 2015</v>
      </c>
      <c r="E56" s="121">
        <v>1256</v>
      </c>
      <c r="F56" s="120">
        <v>69</v>
      </c>
      <c r="G56" s="121">
        <v>69</v>
      </c>
      <c r="H56" s="121">
        <v>0</v>
      </c>
      <c r="I56" s="109"/>
      <c r="J56" s="121">
        <v>907</v>
      </c>
      <c r="K56" s="120">
        <v>13</v>
      </c>
      <c r="L56" s="121">
        <v>13</v>
      </c>
      <c r="M56" s="121">
        <v>0</v>
      </c>
      <c r="N56" s="109"/>
      <c r="O56" s="121">
        <v>1038</v>
      </c>
      <c r="P56" s="121">
        <v>23</v>
      </c>
      <c r="Q56" s="109"/>
      <c r="R56" s="121">
        <v>2501</v>
      </c>
      <c r="S56" s="121">
        <v>1169</v>
      </c>
      <c r="T56" s="109"/>
      <c r="U56" s="121">
        <v>5702</v>
      </c>
      <c r="V56" s="121">
        <v>1274</v>
      </c>
    </row>
    <row r="57" spans="1:22" x14ac:dyDescent="0.3">
      <c r="A57" s="122" t="s">
        <v>1001</v>
      </c>
      <c r="B57" s="35" t="str">
        <f>VLOOKUP(A57,'Planning Periods'!$E$2:$N$540,10,FALSE)</f>
        <v>10/15/2013 - 10/15/2021</v>
      </c>
      <c r="C57" s="121">
        <v>2016</v>
      </c>
      <c r="D57" s="121" t="str">
        <f t="shared" si="0"/>
        <v>Anaheim 2016</v>
      </c>
      <c r="E57" s="121">
        <v>1256</v>
      </c>
      <c r="F57" s="120">
        <v>0</v>
      </c>
      <c r="G57" s="121">
        <v>0</v>
      </c>
      <c r="H57" s="121">
        <v>0</v>
      </c>
      <c r="I57" s="109"/>
      <c r="J57" s="121">
        <v>907</v>
      </c>
      <c r="K57" s="120">
        <v>0</v>
      </c>
      <c r="L57" s="121">
        <v>0</v>
      </c>
      <c r="M57" s="121">
        <v>0</v>
      </c>
      <c r="N57" s="109"/>
      <c r="O57" s="121">
        <v>1038</v>
      </c>
      <c r="P57" s="121">
        <v>0</v>
      </c>
      <c r="Q57" s="109"/>
      <c r="R57" s="121">
        <v>2501</v>
      </c>
      <c r="S57" s="121">
        <v>1317</v>
      </c>
      <c r="T57" s="109"/>
      <c r="U57" s="121">
        <v>5702</v>
      </c>
      <c r="V57" s="121">
        <v>1317</v>
      </c>
    </row>
    <row r="58" spans="1:22" x14ac:dyDescent="0.3">
      <c r="A58" s="122" t="s">
        <v>1001</v>
      </c>
      <c r="B58" s="35" t="str">
        <f>VLOOKUP(A58,'Planning Periods'!$E$2:$N$540,10,FALSE)</f>
        <v>10/15/2013 - 10/15/2021</v>
      </c>
      <c r="C58" s="121">
        <v>2017</v>
      </c>
      <c r="D58" s="121" t="str">
        <f t="shared" si="0"/>
        <v>Anaheim 2017</v>
      </c>
      <c r="E58" s="121">
        <v>1256</v>
      </c>
      <c r="F58" s="120">
        <v>2</v>
      </c>
      <c r="G58" s="121">
        <v>2</v>
      </c>
      <c r="H58" s="121">
        <v>0</v>
      </c>
      <c r="I58" s="109"/>
      <c r="J58" s="121">
        <v>907</v>
      </c>
      <c r="K58" s="120">
        <v>0</v>
      </c>
      <c r="L58" s="121">
        <v>0</v>
      </c>
      <c r="M58" s="121">
        <v>0</v>
      </c>
      <c r="N58" s="109"/>
      <c r="O58" s="121">
        <v>1038</v>
      </c>
      <c r="P58" s="121">
        <v>0</v>
      </c>
      <c r="Q58" s="109"/>
      <c r="R58" s="121">
        <v>2501</v>
      </c>
      <c r="S58" s="121">
        <v>1533</v>
      </c>
      <c r="T58" s="109"/>
      <c r="U58" s="121">
        <v>5702</v>
      </c>
      <c r="V58" s="121">
        <v>1535</v>
      </c>
    </row>
    <row r="59" spans="1:22" x14ac:dyDescent="0.3">
      <c r="A59" s="122" t="s">
        <v>829</v>
      </c>
      <c r="B59" s="35" t="str">
        <f>VLOOKUP(A59,'Planning Periods'!$E$2:$N$540,10,FALSE)</f>
        <v>06/30/2014 - 06/30/2019</v>
      </c>
      <c r="C59" s="121">
        <v>2014</v>
      </c>
      <c r="D59" s="121" t="str">
        <f t="shared" si="0"/>
        <v>Anderson 2014</v>
      </c>
      <c r="E59" s="121"/>
      <c r="F59" s="120"/>
      <c r="G59" s="121"/>
      <c r="H59" s="121"/>
      <c r="I59" s="109"/>
      <c r="J59" s="121"/>
      <c r="K59" s="120"/>
      <c r="L59" s="121"/>
      <c r="M59" s="121"/>
      <c r="N59" s="109"/>
      <c r="O59" s="121"/>
      <c r="P59" s="121"/>
      <c r="Q59" s="109"/>
      <c r="R59" s="121"/>
      <c r="S59" s="121"/>
      <c r="T59" s="109"/>
      <c r="U59" s="121"/>
      <c r="V59" s="121"/>
    </row>
    <row r="60" spans="1:22" x14ac:dyDescent="0.3">
      <c r="A60" s="122" t="s">
        <v>829</v>
      </c>
      <c r="B60" s="35" t="str">
        <f>VLOOKUP(A60,'Planning Periods'!$E$2:$N$540,10,FALSE)</f>
        <v>06/30/2014 - 06/30/2019</v>
      </c>
      <c r="C60" s="121">
        <v>2015</v>
      </c>
      <c r="D60" s="121" t="str">
        <f t="shared" si="0"/>
        <v>Anderson 2015</v>
      </c>
      <c r="E60" s="121">
        <v>32</v>
      </c>
      <c r="F60" s="120">
        <v>0</v>
      </c>
      <c r="G60" s="121">
        <v>0</v>
      </c>
      <c r="H60" s="121">
        <v>0</v>
      </c>
      <c r="I60" s="109"/>
      <c r="J60" s="121">
        <v>21</v>
      </c>
      <c r="K60" s="120">
        <v>0</v>
      </c>
      <c r="L60" s="121">
        <v>0</v>
      </c>
      <c r="M60" s="121">
        <v>0</v>
      </c>
      <c r="N60" s="109"/>
      <c r="O60" s="121">
        <v>24</v>
      </c>
      <c r="P60" s="121">
        <v>19</v>
      </c>
      <c r="Q60" s="109"/>
      <c r="R60" s="121">
        <v>59</v>
      </c>
      <c r="S60" s="121">
        <v>1</v>
      </c>
      <c r="T60" s="109"/>
      <c r="U60" s="121">
        <v>136</v>
      </c>
      <c r="V60" s="121">
        <v>20</v>
      </c>
    </row>
    <row r="61" spans="1:22" x14ac:dyDescent="0.3">
      <c r="A61" s="122" t="s">
        <v>829</v>
      </c>
      <c r="B61" s="35" t="str">
        <f>VLOOKUP(A61,'Planning Periods'!$E$2:$N$540,10,FALSE)</f>
        <v>06/30/2014 - 06/30/2019</v>
      </c>
      <c r="C61" s="121">
        <v>2016</v>
      </c>
      <c r="D61" s="121" t="str">
        <f t="shared" si="0"/>
        <v>Anderson 2016</v>
      </c>
      <c r="E61" s="121">
        <v>32</v>
      </c>
      <c r="F61" s="120">
        <v>0</v>
      </c>
      <c r="G61" s="121">
        <v>0</v>
      </c>
      <c r="H61" s="121">
        <v>0</v>
      </c>
      <c r="I61" s="109"/>
      <c r="J61" s="121">
        <v>21</v>
      </c>
      <c r="K61" s="120">
        <v>4</v>
      </c>
      <c r="L61" s="121">
        <v>4</v>
      </c>
      <c r="M61" s="121">
        <v>0</v>
      </c>
      <c r="N61" s="109"/>
      <c r="O61" s="121">
        <v>24</v>
      </c>
      <c r="P61" s="121">
        <v>33</v>
      </c>
      <c r="Q61" s="109"/>
      <c r="R61" s="121">
        <v>59</v>
      </c>
      <c r="S61" s="121">
        <v>9</v>
      </c>
      <c r="T61" s="109"/>
      <c r="U61" s="121">
        <v>136</v>
      </c>
      <c r="V61" s="121">
        <v>46</v>
      </c>
    </row>
    <row r="62" spans="1:22" x14ac:dyDescent="0.3">
      <c r="A62" s="122" t="s">
        <v>829</v>
      </c>
      <c r="B62" s="35" t="str">
        <f>VLOOKUP(A62,'Planning Periods'!$E$2:$N$540,10,FALSE)</f>
        <v>06/30/2014 - 06/30/2019</v>
      </c>
      <c r="C62" s="121">
        <v>2017</v>
      </c>
      <c r="D62" s="121" t="str">
        <f t="shared" si="0"/>
        <v>Anderson 2017</v>
      </c>
      <c r="E62" s="121">
        <v>32</v>
      </c>
      <c r="F62" s="120">
        <v>23</v>
      </c>
      <c r="G62" s="121">
        <v>23</v>
      </c>
      <c r="H62" s="121">
        <v>0</v>
      </c>
      <c r="I62" s="109"/>
      <c r="J62" s="121">
        <v>21</v>
      </c>
      <c r="K62" s="120">
        <v>15</v>
      </c>
      <c r="L62" s="121">
        <v>15</v>
      </c>
      <c r="M62" s="121">
        <v>0</v>
      </c>
      <c r="N62" s="109"/>
      <c r="O62" s="121">
        <v>24</v>
      </c>
      <c r="P62" s="121">
        <v>40</v>
      </c>
      <c r="Q62" s="109"/>
      <c r="R62" s="121">
        <v>59</v>
      </c>
      <c r="S62" s="121">
        <v>23</v>
      </c>
      <c r="T62" s="109"/>
      <c r="U62" s="121">
        <v>136</v>
      </c>
      <c r="V62" s="121">
        <v>101</v>
      </c>
    </row>
    <row r="63" spans="1:22" x14ac:dyDescent="0.3">
      <c r="A63" t="s">
        <v>1342</v>
      </c>
      <c r="B63" s="35" t="str">
        <f>VLOOKUP(A63,'Planning Periods'!$E$2:$N$540,10,FALSE)</f>
        <v>06/30/2014 - 06/30/2019</v>
      </c>
      <c r="C63" s="121">
        <v>2014</v>
      </c>
      <c r="D63" s="121" t="str">
        <f t="shared" si="0"/>
        <v>Angels Camp 2014</v>
      </c>
      <c r="E63" s="120">
        <v>0</v>
      </c>
      <c r="F63" s="120">
        <v>0</v>
      </c>
      <c r="G63" s="120">
        <v>0</v>
      </c>
      <c r="H63" s="120">
        <v>0</v>
      </c>
      <c r="I63" s="120">
        <v>0</v>
      </c>
      <c r="J63" s="120">
        <v>0</v>
      </c>
      <c r="K63" s="120">
        <v>0</v>
      </c>
      <c r="L63" s="120">
        <v>0</v>
      </c>
      <c r="M63" s="120">
        <v>0</v>
      </c>
      <c r="N63" s="120">
        <v>0</v>
      </c>
      <c r="O63" s="120">
        <v>0</v>
      </c>
      <c r="P63" s="120">
        <v>0</v>
      </c>
      <c r="Q63" s="120">
        <v>0</v>
      </c>
      <c r="R63" s="120">
        <v>0</v>
      </c>
      <c r="S63" s="120">
        <v>0</v>
      </c>
      <c r="T63" s="120">
        <v>0</v>
      </c>
      <c r="U63" s="120">
        <v>0</v>
      </c>
      <c r="V63" s="120">
        <v>0</v>
      </c>
    </row>
    <row r="64" spans="1:22" x14ac:dyDescent="0.3">
      <c r="A64" t="s">
        <v>1342</v>
      </c>
      <c r="B64" s="35" t="str">
        <f>VLOOKUP(A64,'Planning Periods'!$E$2:$N$540,10,FALSE)</f>
        <v>06/30/2014 - 06/30/2019</v>
      </c>
      <c r="C64" s="121">
        <v>2015</v>
      </c>
      <c r="D64" s="121" t="str">
        <f t="shared" si="0"/>
        <v>Angels Camp 2015</v>
      </c>
    </row>
    <row r="65" spans="1:22" x14ac:dyDescent="0.3">
      <c r="A65" t="s">
        <v>1342</v>
      </c>
      <c r="B65" s="35" t="str">
        <f>VLOOKUP(A65,'Planning Periods'!$E$2:$N$540,10,FALSE)</f>
        <v>06/30/2014 - 06/30/2019</v>
      </c>
      <c r="C65" s="121">
        <v>2016</v>
      </c>
      <c r="D65" s="121" t="str">
        <f t="shared" si="0"/>
        <v>Angels Camp 2016</v>
      </c>
    </row>
    <row r="66" spans="1:22" x14ac:dyDescent="0.3">
      <c r="A66" t="s">
        <v>1342</v>
      </c>
      <c r="B66" s="35" t="str">
        <f>VLOOKUP(A66,'Planning Periods'!$E$2:$N$540,10,FALSE)</f>
        <v>06/30/2014 - 06/30/2019</v>
      </c>
      <c r="C66" s="121">
        <v>2017</v>
      </c>
      <c r="D66" s="121" t="str">
        <f t="shared" si="0"/>
        <v>Angels Camp 2017</v>
      </c>
    </row>
    <row r="67" spans="1:22" x14ac:dyDescent="0.3">
      <c r="A67" t="s">
        <v>1214</v>
      </c>
      <c r="B67" s="35" t="str">
        <f>VLOOKUP(A67,'Planning Periods'!$E$2:$N$540,10,FALSE)</f>
        <v>01/31/2015 - 01/31/2023</v>
      </c>
      <c r="C67" s="121">
        <v>2014</v>
      </c>
      <c r="D67" s="121" t="str">
        <f t="shared" ref="D67:D131" si="1">CONCATENATE(A67," ",C67)</f>
        <v>Antioch 2014</v>
      </c>
    </row>
    <row r="68" spans="1:22" x14ac:dyDescent="0.3">
      <c r="A68" s="122" t="s">
        <v>1214</v>
      </c>
      <c r="B68" s="35" t="str">
        <f>VLOOKUP(A68,'Planning Periods'!$E$2:$N$540,10,FALSE)</f>
        <v>01/31/2015 - 01/31/2023</v>
      </c>
      <c r="C68" s="121">
        <v>2015</v>
      </c>
      <c r="D68" s="121" t="str">
        <f t="shared" si="1"/>
        <v>Antioch 2015</v>
      </c>
      <c r="E68" s="121">
        <v>349</v>
      </c>
      <c r="F68" s="120">
        <v>1</v>
      </c>
      <c r="G68" s="121">
        <v>0</v>
      </c>
      <c r="H68" s="121">
        <v>1</v>
      </c>
      <c r="I68" s="109"/>
      <c r="J68" s="121">
        <v>205</v>
      </c>
      <c r="K68" s="120">
        <v>0</v>
      </c>
      <c r="L68" s="121">
        <v>0</v>
      </c>
      <c r="M68" s="121">
        <v>0</v>
      </c>
      <c r="N68" s="109"/>
      <c r="O68" s="121">
        <v>214</v>
      </c>
      <c r="P68" s="121">
        <v>19</v>
      </c>
      <c r="Q68" s="109"/>
      <c r="R68" s="121">
        <v>680</v>
      </c>
      <c r="S68" s="121">
        <v>47</v>
      </c>
      <c r="T68" s="109"/>
      <c r="U68" s="121">
        <v>1448</v>
      </c>
      <c r="V68" s="121">
        <v>67</v>
      </c>
    </row>
    <row r="69" spans="1:22" x14ac:dyDescent="0.3">
      <c r="A69" s="122" t="s">
        <v>1214</v>
      </c>
      <c r="B69" s="35" t="str">
        <f>VLOOKUP(A69,'Planning Periods'!$E$2:$N$540,10,FALSE)</f>
        <v>01/31/2015 - 01/31/2023</v>
      </c>
      <c r="C69" s="121">
        <v>2016</v>
      </c>
      <c r="D69" s="121" t="str">
        <f t="shared" si="1"/>
        <v>Antioch 2016</v>
      </c>
      <c r="E69" s="121">
        <v>349</v>
      </c>
      <c r="F69" s="120">
        <v>84</v>
      </c>
      <c r="G69" s="121">
        <v>84</v>
      </c>
      <c r="H69" s="121">
        <v>0</v>
      </c>
      <c r="I69" s="109"/>
      <c r="J69" s="121">
        <v>205</v>
      </c>
      <c r="K69" s="120">
        <v>0</v>
      </c>
      <c r="L69" s="121">
        <v>0</v>
      </c>
      <c r="M69" s="121">
        <v>0</v>
      </c>
      <c r="N69" s="109"/>
      <c r="O69" s="121">
        <v>214</v>
      </c>
      <c r="P69" s="121">
        <v>1</v>
      </c>
      <c r="Q69" s="109"/>
      <c r="R69" s="121">
        <v>680</v>
      </c>
      <c r="S69" s="121">
        <v>42</v>
      </c>
      <c r="T69" s="109"/>
      <c r="U69" s="121">
        <v>1448</v>
      </c>
      <c r="V69" s="121">
        <v>127</v>
      </c>
    </row>
    <row r="70" spans="1:22" x14ac:dyDescent="0.3">
      <c r="A70" s="122" t="s">
        <v>1214</v>
      </c>
      <c r="B70" s="35" t="str">
        <f>VLOOKUP(A70,'Planning Periods'!$E$2:$N$540,10,FALSE)</f>
        <v>01/31/2015 - 01/31/2023</v>
      </c>
      <c r="C70" s="121">
        <v>2017</v>
      </c>
      <c r="D70" s="121" t="str">
        <f t="shared" si="1"/>
        <v>Antioch 2017</v>
      </c>
      <c r="E70" s="121">
        <v>349</v>
      </c>
      <c r="F70" s="120">
        <v>2</v>
      </c>
      <c r="G70" s="121">
        <v>2</v>
      </c>
      <c r="H70" s="121">
        <v>0</v>
      </c>
      <c r="I70" s="109"/>
      <c r="J70" s="121">
        <v>205</v>
      </c>
      <c r="K70" s="120">
        <v>0</v>
      </c>
      <c r="L70" s="121">
        <v>0</v>
      </c>
      <c r="M70" s="121">
        <v>0</v>
      </c>
      <c r="N70" s="109"/>
      <c r="O70" s="121">
        <v>214</v>
      </c>
      <c r="P70" s="121">
        <v>0</v>
      </c>
      <c r="Q70" s="109"/>
      <c r="R70" s="121">
        <v>680</v>
      </c>
      <c r="S70" s="121">
        <v>41</v>
      </c>
      <c r="T70" s="109"/>
      <c r="U70" s="121">
        <v>1448</v>
      </c>
      <c r="V70" s="121">
        <v>43</v>
      </c>
    </row>
    <row r="71" spans="1:22" x14ac:dyDescent="0.3">
      <c r="A71" s="122" t="s">
        <v>1330</v>
      </c>
      <c r="B71" s="35" t="str">
        <f>VLOOKUP(A71,'Planning Periods'!$E$2:$N$540,10,FALSE)</f>
        <v>10/15/2013 - 10/15/2021</v>
      </c>
      <c r="C71" s="121">
        <v>2013</v>
      </c>
      <c r="D71" s="121" t="str">
        <f t="shared" si="1"/>
        <v>Apple Valley 2013</v>
      </c>
      <c r="E71" s="121"/>
      <c r="F71" s="120"/>
      <c r="G71" s="121"/>
      <c r="H71" s="121"/>
      <c r="I71" s="109"/>
      <c r="J71" s="121"/>
      <c r="K71" s="120"/>
      <c r="L71" s="121"/>
      <c r="M71" s="121"/>
      <c r="N71" s="109"/>
      <c r="O71" s="121"/>
      <c r="P71" s="121"/>
      <c r="Q71" s="109"/>
      <c r="R71" s="121"/>
      <c r="S71" s="121"/>
      <c r="T71" s="109"/>
      <c r="U71" s="121"/>
      <c r="V71" s="121"/>
    </row>
    <row r="72" spans="1:22" x14ac:dyDescent="0.3">
      <c r="A72" s="122" t="s">
        <v>1330</v>
      </c>
      <c r="B72" s="35" t="str">
        <f>VLOOKUP(A72,'Planning Periods'!$E$2:$N$540,10,FALSE)</f>
        <v>10/15/2013 - 10/15/2021</v>
      </c>
      <c r="C72" s="121">
        <v>2014</v>
      </c>
      <c r="D72" s="121" t="str">
        <f t="shared" si="1"/>
        <v>Apple Valley 2014</v>
      </c>
      <c r="E72" s="121"/>
      <c r="F72" s="120"/>
      <c r="G72" s="121"/>
      <c r="H72" s="121"/>
      <c r="I72" s="109"/>
      <c r="J72" s="121"/>
      <c r="K72" s="120"/>
      <c r="L72" s="121"/>
      <c r="M72" s="121"/>
      <c r="N72" s="109"/>
      <c r="O72" s="121"/>
      <c r="P72" s="121"/>
      <c r="Q72" s="109"/>
      <c r="R72" s="121"/>
      <c r="S72" s="121"/>
      <c r="T72" s="109"/>
      <c r="U72" s="121"/>
      <c r="V72" s="121"/>
    </row>
    <row r="73" spans="1:22" x14ac:dyDescent="0.3">
      <c r="A73" s="122" t="s">
        <v>1330</v>
      </c>
      <c r="B73" s="35" t="str">
        <f>VLOOKUP(A73,'Planning Periods'!$E$2:$N$540,10,FALSE)</f>
        <v>10/15/2013 - 10/15/2021</v>
      </c>
      <c r="C73" s="121">
        <v>2015</v>
      </c>
      <c r="D73" s="121" t="str">
        <f t="shared" si="1"/>
        <v>Apple Valley 2015</v>
      </c>
      <c r="E73" s="121">
        <v>764</v>
      </c>
      <c r="F73" s="120">
        <v>0</v>
      </c>
      <c r="G73" s="121">
        <v>0</v>
      </c>
      <c r="H73" s="121">
        <v>0</v>
      </c>
      <c r="I73" s="109"/>
      <c r="J73" s="121">
        <v>541</v>
      </c>
      <c r="K73" s="120">
        <v>0</v>
      </c>
      <c r="L73" s="121">
        <v>0</v>
      </c>
      <c r="M73" s="121">
        <v>0</v>
      </c>
      <c r="N73" s="109"/>
      <c r="O73" s="121">
        <v>622</v>
      </c>
      <c r="P73" s="121">
        <v>0</v>
      </c>
      <c r="Q73" s="109"/>
      <c r="R73" s="121">
        <v>1407</v>
      </c>
      <c r="S73" s="121">
        <v>0</v>
      </c>
      <c r="T73" s="109"/>
      <c r="U73" s="121">
        <v>3334</v>
      </c>
      <c r="V73" s="121">
        <v>0</v>
      </c>
    </row>
    <row r="74" spans="1:22" x14ac:dyDescent="0.3">
      <c r="A74" s="122" t="s">
        <v>1330</v>
      </c>
      <c r="B74" s="35" t="str">
        <f>VLOOKUP(A74,'Planning Periods'!$E$2:$N$540,10,FALSE)</f>
        <v>10/15/2013 - 10/15/2021</v>
      </c>
      <c r="C74" s="121">
        <v>2016</v>
      </c>
      <c r="D74" s="121" t="str">
        <f t="shared" si="1"/>
        <v>Apple Valley 2016</v>
      </c>
      <c r="E74" s="121">
        <v>764</v>
      </c>
      <c r="F74" s="120">
        <v>0</v>
      </c>
      <c r="G74" s="121">
        <v>0</v>
      </c>
      <c r="H74" s="121">
        <v>0</v>
      </c>
      <c r="I74" s="109"/>
      <c r="J74" s="121">
        <v>541</v>
      </c>
      <c r="K74" s="120">
        <v>0</v>
      </c>
      <c r="L74" s="121">
        <v>0</v>
      </c>
      <c r="M74" s="121">
        <v>0</v>
      </c>
      <c r="N74" s="109"/>
      <c r="O74" s="121">
        <v>622</v>
      </c>
      <c r="P74" s="121">
        <v>0</v>
      </c>
      <c r="Q74" s="109"/>
      <c r="R74" s="121">
        <v>1407</v>
      </c>
      <c r="S74" s="121">
        <v>0</v>
      </c>
      <c r="T74" s="109"/>
      <c r="U74" s="121">
        <v>3334</v>
      </c>
      <c r="V74" s="121">
        <v>0</v>
      </c>
    </row>
    <row r="75" spans="1:22" x14ac:dyDescent="0.3">
      <c r="A75" s="122" t="s">
        <v>1330</v>
      </c>
      <c r="B75" s="35" t="str">
        <f>VLOOKUP(A75,'Planning Periods'!$E$2:$N$540,10,FALSE)</f>
        <v>10/15/2013 - 10/15/2021</v>
      </c>
      <c r="C75" s="121">
        <v>2017</v>
      </c>
      <c r="D75" s="121" t="str">
        <f t="shared" si="1"/>
        <v>Apple Valley 2017</v>
      </c>
      <c r="E75" s="121">
        <v>764</v>
      </c>
      <c r="F75" s="120">
        <v>0</v>
      </c>
      <c r="G75" s="121">
        <v>0</v>
      </c>
      <c r="H75" s="121">
        <v>0</v>
      </c>
      <c r="I75" s="109"/>
      <c r="J75" s="121">
        <v>541</v>
      </c>
      <c r="K75" s="120">
        <v>0</v>
      </c>
      <c r="L75" s="121">
        <v>0</v>
      </c>
      <c r="M75" s="121">
        <v>0</v>
      </c>
      <c r="N75" s="109"/>
      <c r="O75" s="121">
        <v>622</v>
      </c>
      <c r="P75" s="121">
        <v>0</v>
      </c>
      <c r="Q75" s="109"/>
      <c r="R75" s="121">
        <v>1407</v>
      </c>
      <c r="S75" s="121">
        <v>0</v>
      </c>
      <c r="T75" s="109"/>
      <c r="U75" s="121">
        <v>3334</v>
      </c>
      <c r="V75" s="121">
        <v>0</v>
      </c>
    </row>
    <row r="76" spans="1:22" x14ac:dyDescent="0.3">
      <c r="A76" s="122" t="s">
        <v>1131</v>
      </c>
      <c r="B76" s="35" t="str">
        <f>VLOOKUP(A76,'Planning Periods'!$E$2:$N$540,10,FALSE)</f>
        <v>10/15/2013 - 10/15/2021</v>
      </c>
      <c r="C76" s="121">
        <v>2013</v>
      </c>
      <c r="D76" s="121" t="str">
        <f t="shared" si="1"/>
        <v>Arcadia 2013</v>
      </c>
      <c r="E76" s="121"/>
      <c r="F76" s="120"/>
      <c r="G76" s="121"/>
      <c r="H76" s="121"/>
      <c r="I76" s="109"/>
      <c r="J76" s="121"/>
      <c r="K76" s="120"/>
      <c r="L76" s="121"/>
      <c r="M76" s="121"/>
      <c r="N76" s="109"/>
      <c r="O76" s="121"/>
      <c r="P76" s="121"/>
      <c r="Q76" s="109"/>
      <c r="R76" s="121"/>
      <c r="S76" s="121"/>
      <c r="T76" s="109"/>
      <c r="U76" s="121"/>
      <c r="V76" s="121"/>
    </row>
    <row r="77" spans="1:22" x14ac:dyDescent="0.3">
      <c r="A77" s="122" t="s">
        <v>1131</v>
      </c>
      <c r="B77" s="35" t="str">
        <f>VLOOKUP(A77,'Planning Periods'!$E$2:$N$540,10,FALSE)</f>
        <v>10/15/2013 - 10/15/2021</v>
      </c>
      <c r="C77" s="121">
        <v>2013</v>
      </c>
      <c r="D77" s="121" t="str">
        <f t="shared" si="1"/>
        <v>Arcadia 2013</v>
      </c>
      <c r="E77" s="121"/>
      <c r="F77" s="120"/>
      <c r="G77" s="121"/>
      <c r="H77" s="121"/>
      <c r="I77" s="109"/>
      <c r="J77" s="121"/>
      <c r="K77" s="120"/>
      <c r="L77" s="121"/>
      <c r="M77" s="121"/>
      <c r="N77" s="109"/>
      <c r="O77" s="121"/>
      <c r="P77" s="121"/>
      <c r="Q77" s="109"/>
      <c r="R77" s="121"/>
      <c r="S77" s="121"/>
      <c r="T77" s="109"/>
      <c r="U77" s="121"/>
      <c r="V77" s="121"/>
    </row>
    <row r="78" spans="1:22" x14ac:dyDescent="0.3">
      <c r="A78" s="122" t="s">
        <v>1131</v>
      </c>
      <c r="B78" s="35" t="str">
        <f>VLOOKUP(A78,'Planning Periods'!$E$2:$N$540,10,FALSE)</f>
        <v>10/15/2013 - 10/15/2021</v>
      </c>
      <c r="C78" s="121">
        <v>2014</v>
      </c>
      <c r="D78" s="121" t="str">
        <f t="shared" si="1"/>
        <v>Arcadia 2014</v>
      </c>
      <c r="E78" s="121"/>
      <c r="F78" s="120"/>
      <c r="G78" s="121"/>
      <c r="H78" s="121"/>
      <c r="I78" s="109"/>
      <c r="J78" s="121"/>
      <c r="K78" s="120"/>
      <c r="L78" s="121"/>
      <c r="M78" s="121"/>
      <c r="N78" s="109"/>
      <c r="O78" s="121"/>
      <c r="P78" s="121"/>
      <c r="Q78" s="109"/>
      <c r="R78" s="121"/>
      <c r="S78" s="121"/>
      <c r="T78" s="109"/>
      <c r="U78" s="121"/>
      <c r="V78" s="121"/>
    </row>
    <row r="79" spans="1:22" x14ac:dyDescent="0.3">
      <c r="A79" s="122" t="s">
        <v>1131</v>
      </c>
      <c r="B79" s="35" t="str">
        <f>VLOOKUP(A79,'Planning Periods'!$E$2:$N$540,10,FALSE)</f>
        <v>10/15/2013 - 10/15/2021</v>
      </c>
      <c r="C79" s="121">
        <v>2015</v>
      </c>
      <c r="D79" s="121" t="str">
        <f t="shared" si="1"/>
        <v>Arcadia 2015</v>
      </c>
      <c r="E79" s="121"/>
      <c r="F79" s="120"/>
      <c r="G79" s="121"/>
      <c r="H79" s="121"/>
      <c r="I79" s="109"/>
      <c r="J79" s="121"/>
      <c r="K79" s="120"/>
      <c r="L79" s="121"/>
      <c r="M79" s="121"/>
      <c r="N79" s="109"/>
      <c r="O79" s="121"/>
      <c r="P79" s="121"/>
      <c r="Q79" s="109"/>
      <c r="R79" s="121"/>
      <c r="S79" s="121"/>
      <c r="T79" s="109"/>
      <c r="U79" s="121"/>
      <c r="V79" s="121"/>
    </row>
    <row r="80" spans="1:22" x14ac:dyDescent="0.3">
      <c r="A80" s="122" t="s">
        <v>1131</v>
      </c>
      <c r="B80" s="35" t="str">
        <f>VLOOKUP(A80,'Planning Periods'!$E$2:$N$540,10,FALSE)</f>
        <v>10/15/2013 - 10/15/2021</v>
      </c>
      <c r="C80" s="121">
        <v>2016</v>
      </c>
      <c r="D80" s="121" t="str">
        <f t="shared" si="1"/>
        <v>Arcadia 2016</v>
      </c>
      <c r="E80" s="121"/>
      <c r="F80" s="120"/>
      <c r="G80" s="121"/>
      <c r="H80" s="121"/>
      <c r="I80" s="109"/>
      <c r="J80" s="121"/>
      <c r="K80" s="120"/>
      <c r="L80" s="121"/>
      <c r="M80" s="121"/>
      <c r="N80" s="109"/>
      <c r="O80" s="121"/>
      <c r="P80" s="121"/>
      <c r="Q80" s="109"/>
      <c r="R80" s="121"/>
      <c r="S80" s="121"/>
      <c r="T80" s="109"/>
      <c r="U80" s="121"/>
      <c r="V80" s="121"/>
    </row>
    <row r="81" spans="1:22" x14ac:dyDescent="0.3">
      <c r="A81" s="122" t="s">
        <v>1131</v>
      </c>
      <c r="B81" s="35" t="str">
        <f>VLOOKUP(A81,'Planning Periods'!$E$2:$N$540,10,FALSE)</f>
        <v>10/15/2013 - 10/15/2021</v>
      </c>
      <c r="C81" s="121">
        <v>2017</v>
      </c>
      <c r="D81" s="121" t="str">
        <f t="shared" si="1"/>
        <v>Arcadia 2017</v>
      </c>
      <c r="E81" s="121">
        <v>276</v>
      </c>
      <c r="F81" s="120">
        <v>0</v>
      </c>
      <c r="G81" s="121">
        <v>0</v>
      </c>
      <c r="H81" s="121">
        <v>0</v>
      </c>
      <c r="I81" s="109"/>
      <c r="J81" s="121">
        <v>167</v>
      </c>
      <c r="K81" s="120">
        <v>0</v>
      </c>
      <c r="L81" s="121">
        <v>0</v>
      </c>
      <c r="M81" s="121">
        <v>0</v>
      </c>
      <c r="N81" s="109"/>
      <c r="O81" s="121">
        <v>177</v>
      </c>
      <c r="P81" s="121">
        <v>38</v>
      </c>
      <c r="Q81" s="109"/>
      <c r="R81" s="121">
        <v>434</v>
      </c>
      <c r="S81" s="121">
        <v>101</v>
      </c>
      <c r="T81" s="109"/>
      <c r="U81" s="121">
        <v>1054</v>
      </c>
      <c r="V81" s="121">
        <v>139</v>
      </c>
    </row>
    <row r="82" spans="1:22" x14ac:dyDescent="0.3">
      <c r="A82" s="122" t="s">
        <v>1173</v>
      </c>
      <c r="B82" s="35" t="str">
        <f>VLOOKUP(A82,'Planning Periods'!$E$2:$N$540,10,FALSE)</f>
        <v>06/30/2014 - 06/30/2019</v>
      </c>
      <c r="C82" s="121">
        <v>2014</v>
      </c>
      <c r="D82" s="121" t="str">
        <f t="shared" si="1"/>
        <v>Arcata 2014</v>
      </c>
      <c r="E82" s="121">
        <v>85</v>
      </c>
      <c r="F82" s="120">
        <v>26</v>
      </c>
      <c r="G82" s="121">
        <v>26</v>
      </c>
      <c r="H82" s="121">
        <v>0</v>
      </c>
      <c r="I82" s="109"/>
      <c r="J82" s="121">
        <v>56</v>
      </c>
      <c r="K82" s="120">
        <v>5</v>
      </c>
      <c r="L82" s="121">
        <v>5</v>
      </c>
      <c r="M82" s="121">
        <v>0</v>
      </c>
      <c r="N82" s="109"/>
      <c r="O82" s="121">
        <v>62</v>
      </c>
      <c r="P82" s="121">
        <v>8</v>
      </c>
      <c r="Q82" s="109"/>
      <c r="R82" s="121">
        <v>160</v>
      </c>
      <c r="S82" s="121">
        <v>7</v>
      </c>
      <c r="T82" s="109"/>
      <c r="U82" s="121">
        <v>363</v>
      </c>
      <c r="V82" s="121">
        <v>46</v>
      </c>
    </row>
    <row r="83" spans="1:22" x14ac:dyDescent="0.3">
      <c r="A83" s="122" t="s">
        <v>1173</v>
      </c>
      <c r="B83" s="35" t="str">
        <f>VLOOKUP(A83,'Planning Periods'!$E$2:$N$540,10,FALSE)</f>
        <v>06/30/2014 - 06/30/2019</v>
      </c>
      <c r="C83" s="121">
        <v>2015</v>
      </c>
      <c r="D83" s="121" t="str">
        <f t="shared" si="1"/>
        <v>Arcata 2015</v>
      </c>
      <c r="E83" s="121">
        <v>85</v>
      </c>
      <c r="F83" s="120">
        <v>17</v>
      </c>
      <c r="G83" s="121">
        <v>17</v>
      </c>
      <c r="H83" s="121">
        <v>0</v>
      </c>
      <c r="I83" s="109"/>
      <c r="J83" s="121">
        <v>56</v>
      </c>
      <c r="K83" s="120">
        <v>0</v>
      </c>
      <c r="L83" s="121">
        <v>0</v>
      </c>
      <c r="M83" s="121">
        <v>0</v>
      </c>
      <c r="N83" s="109"/>
      <c r="O83" s="121">
        <v>62</v>
      </c>
      <c r="P83" s="121">
        <v>3</v>
      </c>
      <c r="Q83" s="109"/>
      <c r="R83" s="121">
        <v>160</v>
      </c>
      <c r="S83" s="121">
        <v>2</v>
      </c>
      <c r="T83" s="109"/>
      <c r="U83" s="121">
        <v>363</v>
      </c>
      <c r="V83" s="121">
        <v>22</v>
      </c>
    </row>
    <row r="84" spans="1:22" x14ac:dyDescent="0.3">
      <c r="A84" s="122" t="s">
        <v>1173</v>
      </c>
      <c r="B84" s="35" t="str">
        <f>VLOOKUP(A84,'Planning Periods'!$E$2:$N$540,10,FALSE)</f>
        <v>06/30/2014 - 06/30/2019</v>
      </c>
      <c r="C84" s="121">
        <v>2016</v>
      </c>
      <c r="D84" s="121" t="str">
        <f t="shared" si="1"/>
        <v>Arcata 2016</v>
      </c>
      <c r="E84" s="121">
        <v>85</v>
      </c>
      <c r="F84" s="120">
        <v>0</v>
      </c>
      <c r="G84" s="121">
        <v>0</v>
      </c>
      <c r="H84" s="121">
        <v>0</v>
      </c>
      <c r="I84" s="109"/>
      <c r="J84" s="121">
        <v>56</v>
      </c>
      <c r="K84" s="120">
        <v>0</v>
      </c>
      <c r="L84" s="121">
        <v>0</v>
      </c>
      <c r="M84" s="121">
        <v>0</v>
      </c>
      <c r="N84" s="109"/>
      <c r="O84" s="121">
        <v>62</v>
      </c>
      <c r="P84" s="121">
        <v>43</v>
      </c>
      <c r="Q84" s="109"/>
      <c r="R84" s="121">
        <v>160</v>
      </c>
      <c r="S84" s="121">
        <v>7</v>
      </c>
      <c r="T84" s="109"/>
      <c r="U84" s="121">
        <v>363</v>
      </c>
      <c r="V84" s="121">
        <v>50</v>
      </c>
    </row>
    <row r="85" spans="1:22" x14ac:dyDescent="0.3">
      <c r="A85" s="122" t="s">
        <v>1173</v>
      </c>
      <c r="B85" s="35" t="str">
        <f>VLOOKUP(A85,'Planning Periods'!$E$2:$N$540,10,FALSE)</f>
        <v>06/30/2014 - 06/30/2019</v>
      </c>
      <c r="C85" s="121">
        <v>2017</v>
      </c>
      <c r="D85" s="121" t="str">
        <f t="shared" si="1"/>
        <v>Arcata 2017</v>
      </c>
      <c r="E85" s="121">
        <v>85</v>
      </c>
      <c r="F85" s="120">
        <v>0</v>
      </c>
      <c r="G85" s="121">
        <v>0</v>
      </c>
      <c r="H85" s="121">
        <v>0</v>
      </c>
      <c r="I85" s="109"/>
      <c r="J85" s="121">
        <v>56</v>
      </c>
      <c r="K85" s="120">
        <v>0</v>
      </c>
      <c r="L85" s="121">
        <v>0</v>
      </c>
      <c r="M85" s="121">
        <v>0</v>
      </c>
      <c r="N85" s="109"/>
      <c r="O85" s="121">
        <v>62</v>
      </c>
      <c r="P85" s="121">
        <v>164</v>
      </c>
      <c r="Q85" s="109"/>
      <c r="R85" s="121">
        <v>160</v>
      </c>
      <c r="S85" s="121">
        <v>5</v>
      </c>
      <c r="T85" s="109"/>
      <c r="U85" s="121">
        <v>363</v>
      </c>
      <c r="V85" s="121">
        <v>169</v>
      </c>
    </row>
    <row r="86" spans="1:22" x14ac:dyDescent="0.3">
      <c r="A86" s="122" t="s">
        <v>876</v>
      </c>
      <c r="B86" s="35" t="str">
        <f>VLOOKUP(A86,'Planning Periods'!$E$2:$N$540,10,FALSE)</f>
        <v>06/30/2014 - 06/30/2019</v>
      </c>
      <c r="C86" s="121">
        <v>2014</v>
      </c>
      <c r="D86" s="121" t="str">
        <f t="shared" si="1"/>
        <v>Arroyo Grande 2014</v>
      </c>
      <c r="E86" s="121"/>
      <c r="F86" s="120"/>
      <c r="G86" s="121"/>
      <c r="H86" s="121"/>
      <c r="I86" s="109"/>
      <c r="J86" s="121"/>
      <c r="K86" s="120"/>
      <c r="L86" s="121"/>
      <c r="M86" s="121"/>
      <c r="N86" s="109"/>
      <c r="O86" s="121"/>
      <c r="P86" s="121"/>
      <c r="Q86" s="109"/>
      <c r="R86" s="121"/>
      <c r="S86" s="121"/>
      <c r="T86" s="109"/>
      <c r="U86" s="121"/>
      <c r="V86" s="121"/>
    </row>
    <row r="87" spans="1:22" x14ac:dyDescent="0.3">
      <c r="A87" s="122" t="s">
        <v>876</v>
      </c>
      <c r="B87" s="35" t="str">
        <f>VLOOKUP(A87,'Planning Periods'!$E$2:$N$540,10,FALSE)</f>
        <v>06/30/2014 - 06/30/2019</v>
      </c>
      <c r="C87" s="121">
        <v>2015</v>
      </c>
      <c r="D87" s="121" t="str">
        <f t="shared" si="1"/>
        <v>Arroyo Grande 2015</v>
      </c>
      <c r="E87" s="121"/>
      <c r="F87" s="120"/>
      <c r="G87" s="121"/>
      <c r="H87" s="121"/>
      <c r="I87" s="109"/>
      <c r="J87" s="121"/>
      <c r="K87" s="120"/>
      <c r="L87" s="121"/>
      <c r="M87" s="121"/>
      <c r="N87" s="109"/>
      <c r="O87" s="121"/>
      <c r="P87" s="121"/>
      <c r="Q87" s="109"/>
      <c r="R87" s="121"/>
      <c r="S87" s="121"/>
      <c r="T87" s="109"/>
      <c r="U87" s="121"/>
      <c r="V87" s="121"/>
    </row>
    <row r="88" spans="1:22" x14ac:dyDescent="0.3">
      <c r="A88" s="122" t="s">
        <v>876</v>
      </c>
      <c r="B88" s="35" t="str">
        <f>VLOOKUP(A88,'Planning Periods'!$E$2:$N$540,10,FALSE)</f>
        <v>06/30/2014 - 06/30/2019</v>
      </c>
      <c r="C88" s="121">
        <v>2016</v>
      </c>
      <c r="D88" s="121" t="str">
        <f t="shared" si="1"/>
        <v>Arroyo Grande 2016</v>
      </c>
      <c r="E88" s="121"/>
      <c r="F88" s="120"/>
      <c r="G88" s="121"/>
      <c r="H88" s="121"/>
      <c r="I88" s="109"/>
      <c r="J88" s="121"/>
      <c r="K88" s="120"/>
      <c r="L88" s="121"/>
      <c r="M88" s="121"/>
      <c r="N88" s="109"/>
      <c r="O88" s="121"/>
      <c r="P88" s="121"/>
      <c r="Q88" s="109"/>
      <c r="R88" s="121"/>
      <c r="S88" s="121"/>
      <c r="T88" s="109"/>
      <c r="U88" s="121"/>
      <c r="V88" s="121"/>
    </row>
    <row r="89" spans="1:22" x14ac:dyDescent="0.3">
      <c r="A89" s="122" t="s">
        <v>876</v>
      </c>
      <c r="B89" s="35" t="str">
        <f>VLOOKUP(A89,'Planning Periods'!$E$2:$N$540,10,FALSE)</f>
        <v>06/30/2014 - 06/30/2019</v>
      </c>
      <c r="C89" s="121">
        <v>2017</v>
      </c>
      <c r="D89" s="121" t="str">
        <f t="shared" si="1"/>
        <v>Arroyo Grande 2017</v>
      </c>
      <c r="E89" s="121">
        <v>60</v>
      </c>
      <c r="F89" s="120">
        <v>0</v>
      </c>
      <c r="G89" s="121">
        <v>0</v>
      </c>
      <c r="H89" s="121">
        <v>0</v>
      </c>
      <c r="I89" s="109"/>
      <c r="J89" s="121">
        <v>38</v>
      </c>
      <c r="K89" s="120">
        <v>4</v>
      </c>
      <c r="L89" s="121">
        <v>0</v>
      </c>
      <c r="M89" s="121">
        <v>4</v>
      </c>
      <c r="N89" s="109"/>
      <c r="O89" s="121">
        <v>43</v>
      </c>
      <c r="P89" s="121">
        <v>0</v>
      </c>
      <c r="Q89" s="109"/>
      <c r="R89" s="121">
        <v>101</v>
      </c>
      <c r="S89" s="121">
        <v>37</v>
      </c>
      <c r="T89" s="109"/>
      <c r="U89" s="121">
        <v>242</v>
      </c>
      <c r="V89" s="121">
        <v>41</v>
      </c>
    </row>
    <row r="90" spans="1:22" x14ac:dyDescent="0.3">
      <c r="A90" s="122" t="s">
        <v>1130</v>
      </c>
      <c r="B90" s="35" t="str">
        <f>VLOOKUP(A90,'Planning Periods'!$E$2:$N$540,10,FALSE)</f>
        <v>10/15/2013 - 10/15/2021</v>
      </c>
      <c r="C90" s="121">
        <v>2013</v>
      </c>
      <c r="D90" s="121" t="str">
        <f t="shared" si="1"/>
        <v>Artesia 2013</v>
      </c>
      <c r="E90" s="121"/>
      <c r="F90" s="120"/>
      <c r="G90" s="121"/>
      <c r="H90" s="121"/>
      <c r="I90" s="109"/>
      <c r="J90" s="121"/>
      <c r="K90" s="120"/>
      <c r="L90" s="121"/>
      <c r="M90" s="121"/>
      <c r="N90" s="109"/>
      <c r="O90" s="121"/>
      <c r="P90" s="121"/>
      <c r="Q90" s="109"/>
      <c r="R90" s="121"/>
      <c r="S90" s="121"/>
      <c r="T90" s="109"/>
      <c r="U90" s="121"/>
      <c r="V90" s="121"/>
    </row>
    <row r="91" spans="1:22" x14ac:dyDescent="0.3">
      <c r="A91" s="122" t="s">
        <v>1130</v>
      </c>
      <c r="B91" s="35" t="str">
        <f>VLOOKUP(A91,'Planning Periods'!$E$2:$N$540,10,FALSE)</f>
        <v>10/15/2013 - 10/15/2021</v>
      </c>
      <c r="C91" s="121">
        <v>2014</v>
      </c>
      <c r="D91" s="121" t="str">
        <f t="shared" si="1"/>
        <v>Artesia 2014</v>
      </c>
      <c r="E91" s="121">
        <v>31</v>
      </c>
      <c r="F91" s="120">
        <v>0</v>
      </c>
      <c r="G91" s="121">
        <v>0</v>
      </c>
      <c r="H91" s="121">
        <v>0</v>
      </c>
      <c r="I91" s="109"/>
      <c r="J91" s="121">
        <v>18</v>
      </c>
      <c r="K91" s="120">
        <v>0</v>
      </c>
      <c r="L91" s="121">
        <v>0</v>
      </c>
      <c r="M91" s="121">
        <v>0</v>
      </c>
      <c r="N91" s="109"/>
      <c r="O91" s="121">
        <v>20</v>
      </c>
      <c r="P91" s="121">
        <v>0</v>
      </c>
      <c r="Q91" s="109"/>
      <c r="R91" s="121">
        <v>51</v>
      </c>
      <c r="S91" s="121">
        <v>17</v>
      </c>
      <c r="T91" s="109"/>
      <c r="U91" s="121">
        <v>120</v>
      </c>
      <c r="V91" s="121">
        <v>17</v>
      </c>
    </row>
    <row r="92" spans="1:22" x14ac:dyDescent="0.3">
      <c r="A92" s="122" t="s">
        <v>1130</v>
      </c>
      <c r="B92" s="35" t="str">
        <f>VLOOKUP(A92,'Planning Periods'!$E$2:$N$540,10,FALSE)</f>
        <v>10/15/2013 - 10/15/2021</v>
      </c>
      <c r="C92" s="121">
        <v>2015</v>
      </c>
      <c r="D92" s="121" t="str">
        <f t="shared" si="1"/>
        <v>Artesia 2015</v>
      </c>
      <c r="E92" s="121">
        <v>31</v>
      </c>
      <c r="F92" s="120">
        <v>0</v>
      </c>
      <c r="G92" s="121">
        <v>0</v>
      </c>
      <c r="H92" s="121">
        <v>0</v>
      </c>
      <c r="I92" s="109"/>
      <c r="J92" s="121">
        <v>18</v>
      </c>
      <c r="K92" s="120">
        <v>0</v>
      </c>
      <c r="L92" s="121">
        <v>0</v>
      </c>
      <c r="M92" s="121">
        <v>0</v>
      </c>
      <c r="N92" s="109"/>
      <c r="O92" s="121">
        <v>20</v>
      </c>
      <c r="P92" s="121">
        <v>0</v>
      </c>
      <c r="Q92" s="109"/>
      <c r="R92" s="121">
        <v>51</v>
      </c>
      <c r="S92" s="121">
        <v>8</v>
      </c>
      <c r="T92" s="109"/>
      <c r="U92" s="121">
        <v>120</v>
      </c>
      <c r="V92" s="121">
        <v>8</v>
      </c>
    </row>
    <row r="93" spans="1:22" x14ac:dyDescent="0.3">
      <c r="A93" s="122" t="s">
        <v>1130</v>
      </c>
      <c r="B93" s="35" t="str">
        <f>VLOOKUP(A93,'Planning Periods'!$E$2:$N$540,10,FALSE)</f>
        <v>10/15/2013 - 10/15/2021</v>
      </c>
      <c r="C93" s="121">
        <v>2016</v>
      </c>
      <c r="D93" s="121" t="str">
        <f t="shared" si="1"/>
        <v>Artesia 2016</v>
      </c>
      <c r="E93" s="121">
        <v>31</v>
      </c>
      <c r="F93" s="120">
        <v>0</v>
      </c>
      <c r="G93" s="121">
        <v>0</v>
      </c>
      <c r="H93" s="121">
        <v>0</v>
      </c>
      <c r="I93" s="109"/>
      <c r="J93" s="121">
        <v>18</v>
      </c>
      <c r="K93" s="120">
        <v>0</v>
      </c>
      <c r="L93" s="121">
        <v>0</v>
      </c>
      <c r="M93" s="121">
        <v>0</v>
      </c>
      <c r="N93" s="109"/>
      <c r="O93" s="121">
        <v>20</v>
      </c>
      <c r="P93" s="121">
        <v>0</v>
      </c>
      <c r="Q93" s="109"/>
      <c r="R93" s="121">
        <v>51</v>
      </c>
      <c r="S93" s="121">
        <v>22</v>
      </c>
      <c r="T93" s="109"/>
      <c r="U93" s="121">
        <v>120</v>
      </c>
      <c r="V93" s="121">
        <v>22</v>
      </c>
    </row>
    <row r="94" spans="1:22" x14ac:dyDescent="0.3">
      <c r="A94" s="122" t="s">
        <v>1130</v>
      </c>
      <c r="B94" s="35" t="str">
        <f>VLOOKUP(A94,'Planning Periods'!$E$2:$N$540,10,FALSE)</f>
        <v>10/15/2013 - 10/15/2021</v>
      </c>
      <c r="C94" s="121">
        <v>2017</v>
      </c>
      <c r="D94" s="121" t="str">
        <f t="shared" si="1"/>
        <v>Artesia 2017</v>
      </c>
      <c r="E94" s="121">
        <v>31</v>
      </c>
      <c r="F94" s="120">
        <v>0</v>
      </c>
      <c r="G94" s="121">
        <v>0</v>
      </c>
      <c r="H94" s="121">
        <v>0</v>
      </c>
      <c r="I94" s="109"/>
      <c r="J94" s="121">
        <v>18</v>
      </c>
      <c r="K94" s="120">
        <v>0</v>
      </c>
      <c r="L94" s="121">
        <v>0</v>
      </c>
      <c r="M94" s="121">
        <v>0</v>
      </c>
      <c r="N94" s="109"/>
      <c r="O94" s="121">
        <v>20</v>
      </c>
      <c r="P94" s="121">
        <v>0</v>
      </c>
      <c r="Q94" s="109"/>
      <c r="R94" s="121">
        <v>51</v>
      </c>
      <c r="S94" s="121">
        <v>8</v>
      </c>
      <c r="T94" s="109"/>
      <c r="U94" s="121">
        <v>120</v>
      </c>
      <c r="V94" s="121">
        <v>8</v>
      </c>
    </row>
    <row r="95" spans="1:22" x14ac:dyDescent="0.3">
      <c r="A95" s="122" t="s">
        <v>1155</v>
      </c>
      <c r="B95" s="35" t="str">
        <f>VLOOKUP(A95,'Planning Periods'!$E$2:$N$540,10,FALSE)</f>
        <v>12/31/2015 - 12/31/2023</v>
      </c>
      <c r="C95" s="121">
        <v>2013</v>
      </c>
      <c r="D95" s="121" t="str">
        <f t="shared" si="1"/>
        <v>Arvin 2013</v>
      </c>
      <c r="E95" s="121"/>
      <c r="F95" s="120"/>
      <c r="G95" s="121"/>
      <c r="H95" s="121"/>
      <c r="I95" s="109"/>
      <c r="J95" s="121"/>
      <c r="K95" s="120"/>
      <c r="L95" s="121"/>
      <c r="M95" s="121"/>
      <c r="N95" s="109"/>
      <c r="O95" s="121"/>
      <c r="P95" s="121"/>
      <c r="Q95" s="109"/>
      <c r="R95" s="121"/>
      <c r="S95" s="121"/>
      <c r="T95" s="109"/>
      <c r="U95" s="121"/>
      <c r="V95" s="121"/>
    </row>
    <row r="96" spans="1:22" x14ac:dyDescent="0.3">
      <c r="A96" s="122" t="s">
        <v>1155</v>
      </c>
      <c r="B96" s="35" t="str">
        <f>VLOOKUP(A96,'Planning Periods'!$E$2:$N$540,10,FALSE)</f>
        <v>12/31/2015 - 12/31/2023</v>
      </c>
      <c r="C96" s="121">
        <v>2014</v>
      </c>
      <c r="D96" s="121" t="str">
        <f t="shared" si="1"/>
        <v>Arvin 2014</v>
      </c>
      <c r="E96" s="121"/>
      <c r="F96" s="120"/>
      <c r="G96" s="121"/>
      <c r="H96" s="121"/>
      <c r="I96" s="109"/>
      <c r="J96" s="121"/>
      <c r="K96" s="120"/>
      <c r="L96" s="121"/>
      <c r="M96" s="121"/>
      <c r="N96" s="109"/>
      <c r="O96" s="121"/>
      <c r="P96" s="121"/>
      <c r="Q96" s="109"/>
      <c r="R96" s="121"/>
      <c r="S96" s="121"/>
      <c r="T96" s="109"/>
      <c r="U96" s="121"/>
      <c r="V96" s="121"/>
    </row>
    <row r="97" spans="1:22" x14ac:dyDescent="0.3">
      <c r="A97" s="122" t="s">
        <v>1155</v>
      </c>
      <c r="B97" s="35" t="str">
        <f>VLOOKUP(A97,'Planning Periods'!$E$2:$N$540,10,FALSE)</f>
        <v>12/31/2015 - 12/31/2023</v>
      </c>
      <c r="C97" s="121">
        <v>2015</v>
      </c>
      <c r="D97" s="121" t="str">
        <f t="shared" si="1"/>
        <v>Arvin 2015</v>
      </c>
      <c r="E97" s="121">
        <v>398</v>
      </c>
      <c r="F97" s="120">
        <v>0</v>
      </c>
      <c r="G97" s="121">
        <v>0</v>
      </c>
      <c r="H97" s="121">
        <v>0</v>
      </c>
      <c r="I97" s="109"/>
      <c r="J97" s="121">
        <v>239</v>
      </c>
      <c r="K97" s="120">
        <v>26</v>
      </c>
      <c r="L97" s="121">
        <v>9</v>
      </c>
      <c r="M97" s="121">
        <v>17</v>
      </c>
      <c r="N97" s="109"/>
      <c r="O97" s="121">
        <v>183</v>
      </c>
      <c r="P97" s="121">
        <v>60</v>
      </c>
      <c r="Q97" s="109"/>
      <c r="R97" s="121">
        <v>349</v>
      </c>
      <c r="S97" s="121">
        <v>0</v>
      </c>
      <c r="T97" s="109"/>
      <c r="U97" s="121">
        <v>1169</v>
      </c>
      <c r="V97" s="121">
        <v>86</v>
      </c>
    </row>
    <row r="98" spans="1:22" x14ac:dyDescent="0.3">
      <c r="A98" s="122" t="s">
        <v>1155</v>
      </c>
      <c r="B98" s="35" t="str">
        <f>VLOOKUP(A98,'Planning Periods'!$E$2:$N$540,10,FALSE)</f>
        <v>12/31/2015 - 12/31/2023</v>
      </c>
      <c r="C98" s="121">
        <v>2016</v>
      </c>
      <c r="D98" s="121" t="str">
        <f t="shared" si="1"/>
        <v>Arvin 2016</v>
      </c>
      <c r="E98" s="121">
        <v>398</v>
      </c>
      <c r="F98" s="120">
        <v>0</v>
      </c>
      <c r="G98" s="121">
        <v>0</v>
      </c>
      <c r="H98" s="121">
        <v>0</v>
      </c>
      <c r="I98" s="109"/>
      <c r="J98" s="121">
        <v>239</v>
      </c>
      <c r="K98" s="120">
        <v>24</v>
      </c>
      <c r="L98" s="121">
        <v>11</v>
      </c>
      <c r="M98" s="121">
        <v>13</v>
      </c>
      <c r="N98" s="109"/>
      <c r="O98" s="121">
        <v>183</v>
      </c>
      <c r="P98" s="121">
        <v>29</v>
      </c>
      <c r="Q98" s="109"/>
      <c r="R98" s="121">
        <v>349</v>
      </c>
      <c r="S98" s="121">
        <v>0</v>
      </c>
      <c r="T98" s="109"/>
      <c r="U98" s="121">
        <v>1169</v>
      </c>
      <c r="V98" s="121">
        <v>53</v>
      </c>
    </row>
    <row r="99" spans="1:22" x14ac:dyDescent="0.3">
      <c r="A99" s="122" t="s">
        <v>1155</v>
      </c>
      <c r="B99" s="35" t="str">
        <f>VLOOKUP(A99,'Planning Periods'!$E$2:$N$540,10,FALSE)</f>
        <v>12/31/2015 - 12/31/2023</v>
      </c>
      <c r="C99" s="121">
        <v>2017</v>
      </c>
      <c r="D99" s="121" t="str">
        <f t="shared" si="1"/>
        <v>Arvin 2017</v>
      </c>
      <c r="E99" s="121">
        <v>398</v>
      </c>
      <c r="F99" s="120">
        <v>0</v>
      </c>
      <c r="G99" s="121">
        <v>0</v>
      </c>
      <c r="H99" s="121">
        <v>0</v>
      </c>
      <c r="I99" s="109"/>
      <c r="J99" s="121">
        <v>239</v>
      </c>
      <c r="K99" s="120">
        <v>6</v>
      </c>
      <c r="L99" s="121">
        <v>0</v>
      </c>
      <c r="M99" s="121">
        <v>6</v>
      </c>
      <c r="N99" s="109"/>
      <c r="O99" s="121">
        <v>183</v>
      </c>
      <c r="P99" s="121">
        <v>79</v>
      </c>
      <c r="Q99" s="109"/>
      <c r="R99" s="121">
        <v>349</v>
      </c>
      <c r="S99" s="121">
        <v>0</v>
      </c>
      <c r="T99" s="109"/>
      <c r="U99" s="121">
        <v>1169</v>
      </c>
      <c r="V99" s="121">
        <v>85</v>
      </c>
    </row>
    <row r="100" spans="1:22" x14ac:dyDescent="0.3">
      <c r="A100" s="122" t="s">
        <v>875</v>
      </c>
      <c r="B100" s="35" t="str">
        <f>VLOOKUP(A100,'Planning Periods'!$E$2:$N$540,10,FALSE)</f>
        <v>06/30/2014 - 06/30/2019</v>
      </c>
      <c r="C100" s="121">
        <v>2014</v>
      </c>
      <c r="D100" s="121" t="str">
        <f t="shared" si="1"/>
        <v>Atascadero 2014</v>
      </c>
      <c r="E100" s="121">
        <v>98</v>
      </c>
      <c r="F100" s="120">
        <v>2</v>
      </c>
      <c r="G100" s="121">
        <v>2</v>
      </c>
      <c r="H100" s="121">
        <v>0</v>
      </c>
      <c r="I100" s="109"/>
      <c r="J100" s="121">
        <v>62</v>
      </c>
      <c r="K100" s="120">
        <v>1</v>
      </c>
      <c r="L100" s="121">
        <v>1</v>
      </c>
      <c r="M100" s="121">
        <v>0</v>
      </c>
      <c r="N100" s="109"/>
      <c r="O100" s="121">
        <v>69</v>
      </c>
      <c r="P100" s="121">
        <v>76</v>
      </c>
      <c r="Q100" s="109"/>
      <c r="R100" s="121">
        <v>164</v>
      </c>
      <c r="S100" s="121">
        <v>106</v>
      </c>
      <c r="T100" s="109"/>
      <c r="U100" s="121">
        <v>393</v>
      </c>
      <c r="V100" s="121">
        <v>185</v>
      </c>
    </row>
    <row r="101" spans="1:22" x14ac:dyDescent="0.3">
      <c r="A101" s="122" t="s">
        <v>875</v>
      </c>
      <c r="B101" s="35" t="str">
        <f>VLOOKUP(A101,'Planning Periods'!$E$2:$N$540,10,FALSE)</f>
        <v>06/30/2014 - 06/30/2019</v>
      </c>
      <c r="C101" s="121">
        <v>2015</v>
      </c>
      <c r="D101" s="121" t="str">
        <f t="shared" si="1"/>
        <v>Atascadero 2015</v>
      </c>
      <c r="E101" s="121">
        <v>98</v>
      </c>
      <c r="F101" s="120">
        <v>1</v>
      </c>
      <c r="G101" s="121">
        <v>1</v>
      </c>
      <c r="H101" s="121">
        <v>0</v>
      </c>
      <c r="I101" s="109"/>
      <c r="J101" s="121">
        <v>62</v>
      </c>
      <c r="K101" s="120">
        <v>0</v>
      </c>
      <c r="L101" s="121">
        <v>0</v>
      </c>
      <c r="M101" s="121">
        <v>0</v>
      </c>
      <c r="N101" s="109"/>
      <c r="O101" s="121">
        <v>69</v>
      </c>
      <c r="P101" s="121">
        <v>58</v>
      </c>
      <c r="Q101" s="109"/>
      <c r="R101" s="121">
        <v>164</v>
      </c>
      <c r="S101" s="121">
        <v>29</v>
      </c>
      <c r="T101" s="109"/>
      <c r="U101" s="121">
        <v>393</v>
      </c>
      <c r="V101" s="121">
        <v>88</v>
      </c>
    </row>
    <row r="102" spans="1:22" x14ac:dyDescent="0.3">
      <c r="A102" s="122" t="s">
        <v>875</v>
      </c>
      <c r="B102" s="35" t="str">
        <f>VLOOKUP(A102,'Planning Periods'!$E$2:$N$540,10,FALSE)</f>
        <v>06/30/2014 - 06/30/2019</v>
      </c>
      <c r="C102" s="121">
        <v>2016</v>
      </c>
      <c r="D102" s="121" t="str">
        <f t="shared" si="1"/>
        <v>Atascadero 2016</v>
      </c>
      <c r="E102" s="121">
        <v>98</v>
      </c>
      <c r="F102" s="120">
        <v>45</v>
      </c>
      <c r="G102" s="121">
        <v>45</v>
      </c>
      <c r="H102" s="121">
        <v>0</v>
      </c>
      <c r="I102" s="109"/>
      <c r="J102" s="121">
        <v>62</v>
      </c>
      <c r="K102" s="120">
        <v>25</v>
      </c>
      <c r="L102" s="121">
        <v>25</v>
      </c>
      <c r="M102" s="121">
        <v>0</v>
      </c>
      <c r="N102" s="109"/>
      <c r="O102" s="121">
        <v>69</v>
      </c>
      <c r="P102" s="121">
        <v>29</v>
      </c>
      <c r="Q102" s="109"/>
      <c r="R102" s="121">
        <v>164</v>
      </c>
      <c r="S102" s="121">
        <v>21</v>
      </c>
      <c r="T102" s="109"/>
      <c r="U102" s="121">
        <v>393</v>
      </c>
      <c r="V102" s="121">
        <v>120</v>
      </c>
    </row>
    <row r="103" spans="1:22" x14ac:dyDescent="0.3">
      <c r="A103" s="122" t="s">
        <v>875</v>
      </c>
      <c r="B103" s="35" t="str">
        <f>VLOOKUP(A103,'Planning Periods'!$E$2:$N$540,10,FALSE)</f>
        <v>06/30/2014 - 06/30/2019</v>
      </c>
      <c r="C103" s="121">
        <v>2017</v>
      </c>
      <c r="D103" s="121" t="str">
        <f t="shared" si="1"/>
        <v>Atascadero 2017</v>
      </c>
      <c r="E103" s="121"/>
      <c r="F103" s="120"/>
      <c r="G103" s="121"/>
      <c r="H103" s="121"/>
      <c r="I103" s="109"/>
      <c r="J103" s="121"/>
      <c r="K103" s="120"/>
      <c r="L103" s="121"/>
      <c r="M103" s="121"/>
      <c r="N103" s="109"/>
      <c r="O103" s="121"/>
      <c r="P103" s="121"/>
      <c r="Q103" s="109"/>
      <c r="R103" s="121"/>
      <c r="S103" s="121"/>
      <c r="T103" s="109"/>
      <c r="U103" s="121"/>
      <c r="V103" s="121"/>
    </row>
    <row r="104" spans="1:22" x14ac:dyDescent="0.3">
      <c r="A104" s="122" t="s">
        <v>1331</v>
      </c>
      <c r="B104" s="35" t="str">
        <f>VLOOKUP(A104,'Planning Periods'!$E$2:$N$540,10,FALSE)</f>
        <v>01/31/2015 - 01/31/2023</v>
      </c>
      <c r="C104" s="121">
        <v>2014</v>
      </c>
      <c r="D104" s="121" t="str">
        <f t="shared" si="1"/>
        <v>Atherton 2014</v>
      </c>
      <c r="E104" s="121">
        <v>35</v>
      </c>
      <c r="F104" s="120">
        <v>1</v>
      </c>
      <c r="G104" s="121">
        <v>0</v>
      </c>
      <c r="H104" s="121">
        <v>1</v>
      </c>
      <c r="I104" s="109"/>
      <c r="J104" s="121">
        <v>26</v>
      </c>
      <c r="K104" s="120">
        <v>3</v>
      </c>
      <c r="L104" s="121">
        <v>0</v>
      </c>
      <c r="M104" s="121">
        <v>3</v>
      </c>
      <c r="N104" s="109"/>
      <c r="O104" s="121">
        <v>29</v>
      </c>
      <c r="P104" s="121">
        <v>0</v>
      </c>
      <c r="Q104" s="109"/>
      <c r="R104" s="121">
        <v>3</v>
      </c>
      <c r="S104" s="121">
        <v>1</v>
      </c>
      <c r="T104" s="109"/>
      <c r="U104" s="121">
        <v>93</v>
      </c>
      <c r="V104" s="121">
        <v>5</v>
      </c>
    </row>
    <row r="105" spans="1:22" x14ac:dyDescent="0.3">
      <c r="A105" s="122" t="s">
        <v>1331</v>
      </c>
      <c r="B105" s="35" t="str">
        <f>VLOOKUP(A105,'Planning Periods'!$E$2:$N$540,10,FALSE)</f>
        <v>01/31/2015 - 01/31/2023</v>
      </c>
      <c r="C105" s="121">
        <v>2015</v>
      </c>
      <c r="D105" s="121" t="str">
        <f t="shared" si="1"/>
        <v>Atherton 2015</v>
      </c>
      <c r="E105" s="121">
        <v>35</v>
      </c>
      <c r="F105" s="120">
        <v>12</v>
      </c>
      <c r="G105" s="121">
        <v>12</v>
      </c>
      <c r="H105" s="121">
        <v>0</v>
      </c>
      <c r="I105" s="109"/>
      <c r="J105" s="121">
        <v>26</v>
      </c>
      <c r="K105" s="120">
        <v>0</v>
      </c>
      <c r="L105" s="121">
        <v>0</v>
      </c>
      <c r="M105" s="121">
        <v>0</v>
      </c>
      <c r="N105" s="109"/>
      <c r="O105" s="121">
        <v>29</v>
      </c>
      <c r="P105" s="121">
        <v>0</v>
      </c>
      <c r="Q105" s="109"/>
      <c r="R105" s="121">
        <v>3</v>
      </c>
      <c r="S105" s="121">
        <v>0</v>
      </c>
      <c r="T105" s="109"/>
      <c r="U105" s="121">
        <v>93</v>
      </c>
      <c r="V105" s="121">
        <v>12</v>
      </c>
    </row>
    <row r="106" spans="1:22" x14ac:dyDescent="0.3">
      <c r="A106" s="122" t="s">
        <v>1331</v>
      </c>
      <c r="B106" s="35" t="str">
        <f>VLOOKUP(A106,'Planning Periods'!$E$2:$N$540,10,FALSE)</f>
        <v>01/31/2015 - 01/31/2023</v>
      </c>
      <c r="C106" s="121">
        <v>2016</v>
      </c>
      <c r="D106" s="121" t="str">
        <f t="shared" si="1"/>
        <v>Atherton 2016</v>
      </c>
      <c r="E106" s="121">
        <v>35</v>
      </c>
      <c r="F106" s="120">
        <v>5</v>
      </c>
      <c r="G106" s="121">
        <v>0</v>
      </c>
      <c r="H106" s="121">
        <v>5</v>
      </c>
      <c r="I106" s="109"/>
      <c r="J106" s="121">
        <v>26</v>
      </c>
      <c r="K106" s="120">
        <v>3</v>
      </c>
      <c r="L106" s="121">
        <v>0</v>
      </c>
      <c r="M106" s="121">
        <v>3</v>
      </c>
      <c r="N106" s="109"/>
      <c r="O106" s="121">
        <v>29</v>
      </c>
      <c r="P106" s="121">
        <v>2</v>
      </c>
      <c r="Q106" s="109"/>
      <c r="R106" s="121">
        <v>3</v>
      </c>
      <c r="S106" s="121">
        <v>5</v>
      </c>
      <c r="T106" s="109"/>
      <c r="U106" s="121">
        <v>93</v>
      </c>
      <c r="V106" s="121">
        <v>15</v>
      </c>
    </row>
    <row r="107" spans="1:22" x14ac:dyDescent="0.3">
      <c r="A107" s="122" t="s">
        <v>1331</v>
      </c>
      <c r="B107" s="35" t="str">
        <f>VLOOKUP(A107,'Planning Periods'!$E$2:$N$540,10,FALSE)</f>
        <v>01/31/2015 - 01/31/2023</v>
      </c>
      <c r="C107" s="121">
        <v>2017</v>
      </c>
      <c r="D107" s="121" t="str">
        <f t="shared" si="1"/>
        <v>Atherton 2017</v>
      </c>
      <c r="E107" s="121">
        <v>35</v>
      </c>
      <c r="F107" s="120">
        <v>6</v>
      </c>
      <c r="G107" s="121">
        <v>0</v>
      </c>
      <c r="H107" s="121">
        <v>6</v>
      </c>
      <c r="I107" s="109"/>
      <c r="J107" s="121">
        <v>26</v>
      </c>
      <c r="K107" s="120">
        <v>5</v>
      </c>
      <c r="L107" s="121">
        <v>0</v>
      </c>
      <c r="M107" s="121">
        <v>5</v>
      </c>
      <c r="N107" s="109"/>
      <c r="O107" s="121">
        <v>29</v>
      </c>
      <c r="P107" s="121">
        <v>0</v>
      </c>
      <c r="Q107" s="109"/>
      <c r="R107" s="121">
        <v>3</v>
      </c>
      <c r="S107" s="121">
        <v>25</v>
      </c>
      <c r="T107" s="109"/>
      <c r="U107" s="121">
        <v>93</v>
      </c>
      <c r="V107" s="121">
        <v>36</v>
      </c>
    </row>
    <row r="108" spans="1:22" x14ac:dyDescent="0.3">
      <c r="A108" s="122" t="s">
        <v>1031</v>
      </c>
      <c r="B108" s="35" t="str">
        <f>VLOOKUP(A108,'Planning Periods'!$E$2:$N$540,10,FALSE)</f>
        <v>03/31/2016 - 03/31/2024</v>
      </c>
      <c r="C108" s="121">
        <v>2014</v>
      </c>
      <c r="D108" s="121" t="str">
        <f t="shared" si="1"/>
        <v>Atwater 2014</v>
      </c>
      <c r="E108" s="121"/>
      <c r="F108" s="120"/>
      <c r="G108" s="121"/>
      <c r="H108" s="121"/>
      <c r="I108" s="109"/>
      <c r="J108" s="121"/>
      <c r="K108" s="120"/>
      <c r="L108" s="121"/>
      <c r="M108" s="121"/>
      <c r="N108" s="109"/>
      <c r="O108" s="121"/>
      <c r="P108" s="121"/>
      <c r="Q108" s="109"/>
      <c r="R108" s="121"/>
      <c r="S108" s="121"/>
      <c r="T108" s="109"/>
      <c r="U108" s="121"/>
      <c r="V108" s="121"/>
    </row>
    <row r="109" spans="1:22" x14ac:dyDescent="0.3">
      <c r="A109" s="122" t="s">
        <v>1031</v>
      </c>
      <c r="B109" s="35" t="str">
        <f>VLOOKUP(A109,'Planning Periods'!$E$2:$N$540,10,FALSE)</f>
        <v>03/31/2016 - 03/31/2024</v>
      </c>
      <c r="C109" s="121">
        <v>2015</v>
      </c>
      <c r="D109" s="121" t="str">
        <f t="shared" si="1"/>
        <v>Atwater 2015</v>
      </c>
      <c r="E109" s="121"/>
      <c r="F109" s="120"/>
      <c r="G109" s="121"/>
      <c r="H109" s="121"/>
      <c r="I109" s="109"/>
      <c r="J109" s="121"/>
      <c r="K109" s="120"/>
      <c r="L109" s="121"/>
      <c r="M109" s="121"/>
      <c r="N109" s="109"/>
      <c r="O109" s="121"/>
      <c r="P109" s="121"/>
      <c r="Q109" s="109"/>
      <c r="R109" s="121"/>
      <c r="S109" s="121"/>
      <c r="T109" s="109"/>
      <c r="U109" s="121"/>
      <c r="V109" s="121"/>
    </row>
    <row r="110" spans="1:22" x14ac:dyDescent="0.3">
      <c r="A110" s="122" t="s">
        <v>1031</v>
      </c>
      <c r="B110" s="35" t="str">
        <f>VLOOKUP(A110,'Planning Periods'!$E$2:$N$540,10,FALSE)</f>
        <v>03/31/2016 - 03/31/2024</v>
      </c>
      <c r="C110" s="121">
        <v>2016</v>
      </c>
      <c r="D110" s="121" t="str">
        <f t="shared" si="1"/>
        <v>Atwater 2016</v>
      </c>
      <c r="E110" s="121">
        <v>429</v>
      </c>
      <c r="F110" s="120">
        <v>0</v>
      </c>
      <c r="G110" s="121">
        <v>0</v>
      </c>
      <c r="H110" s="121">
        <v>0</v>
      </c>
      <c r="I110" s="109"/>
      <c r="J110" s="121">
        <v>307</v>
      </c>
      <c r="K110" s="120">
        <v>0</v>
      </c>
      <c r="L110" s="121">
        <v>0</v>
      </c>
      <c r="M110" s="121">
        <v>0</v>
      </c>
      <c r="N110" s="109"/>
      <c r="O110" s="121">
        <v>281</v>
      </c>
      <c r="P110" s="121">
        <v>0</v>
      </c>
      <c r="Q110" s="109"/>
      <c r="R110" s="121">
        <v>748</v>
      </c>
      <c r="S110" s="121">
        <v>235</v>
      </c>
      <c r="T110" s="109"/>
      <c r="U110" s="121">
        <v>1765</v>
      </c>
      <c r="V110" s="121">
        <v>235</v>
      </c>
    </row>
    <row r="111" spans="1:22" x14ac:dyDescent="0.3">
      <c r="A111" s="122" t="s">
        <v>1031</v>
      </c>
      <c r="B111" s="35" t="str">
        <f>VLOOKUP(A111,'Planning Periods'!$E$2:$N$540,10,FALSE)</f>
        <v>03/31/2016 - 03/31/2024</v>
      </c>
      <c r="C111" s="121">
        <v>2017</v>
      </c>
      <c r="D111" s="121" t="str">
        <f t="shared" si="1"/>
        <v>Atwater 2017</v>
      </c>
      <c r="E111" s="121">
        <v>429</v>
      </c>
      <c r="F111" s="120">
        <v>0</v>
      </c>
      <c r="G111" s="121">
        <v>0</v>
      </c>
      <c r="H111" s="121">
        <v>0</v>
      </c>
      <c r="I111" s="109"/>
      <c r="J111" s="121">
        <v>307</v>
      </c>
      <c r="K111" s="120">
        <v>0</v>
      </c>
      <c r="L111" s="121">
        <v>0</v>
      </c>
      <c r="M111" s="121">
        <v>0</v>
      </c>
      <c r="N111" s="109"/>
      <c r="O111" s="121">
        <v>281</v>
      </c>
      <c r="P111" s="121">
        <v>0</v>
      </c>
      <c r="Q111" s="109"/>
      <c r="R111" s="121">
        <v>748</v>
      </c>
      <c r="S111" s="121">
        <v>133</v>
      </c>
      <c r="T111" s="109"/>
      <c r="U111" s="121">
        <v>1765</v>
      </c>
      <c r="V111" s="121">
        <v>133</v>
      </c>
    </row>
    <row r="112" spans="1:22" x14ac:dyDescent="0.3">
      <c r="A112" s="122" t="s">
        <v>968</v>
      </c>
      <c r="B112" s="35" t="str">
        <f>VLOOKUP(A112,'Planning Periods'!$E$2:$N$540,10,FALSE)</f>
        <v>10/31/2013 - 10/31/2021</v>
      </c>
      <c r="C112" s="121">
        <v>2013</v>
      </c>
      <c r="D112" s="121" t="str">
        <f t="shared" si="1"/>
        <v>Auburn 2013</v>
      </c>
      <c r="E112" s="121">
        <v>74</v>
      </c>
      <c r="F112" s="120">
        <v>0</v>
      </c>
      <c r="G112" s="121">
        <v>0</v>
      </c>
      <c r="H112" s="121">
        <v>0</v>
      </c>
      <c r="I112" s="109"/>
      <c r="J112" s="121">
        <v>52</v>
      </c>
      <c r="K112" s="120">
        <v>0</v>
      </c>
      <c r="L112" s="121">
        <v>0</v>
      </c>
      <c r="M112" s="121">
        <v>0</v>
      </c>
      <c r="N112" s="109"/>
      <c r="O112" s="121">
        <v>57</v>
      </c>
      <c r="P112" s="121">
        <v>2</v>
      </c>
      <c r="Q112" s="109"/>
      <c r="R112" s="121">
        <v>125</v>
      </c>
      <c r="S112" s="121">
        <v>10</v>
      </c>
      <c r="T112" s="109"/>
      <c r="U112" s="121">
        <v>308</v>
      </c>
      <c r="V112" s="121">
        <v>12</v>
      </c>
    </row>
    <row r="113" spans="1:22" x14ac:dyDescent="0.3">
      <c r="A113" s="122" t="s">
        <v>968</v>
      </c>
      <c r="B113" s="35" t="str">
        <f>VLOOKUP(A113,'Planning Periods'!$E$2:$N$540,10,FALSE)</f>
        <v>10/31/2013 - 10/31/2021</v>
      </c>
      <c r="C113" s="121">
        <v>2014</v>
      </c>
      <c r="D113" s="121" t="str">
        <f t="shared" si="1"/>
        <v>Auburn 2014</v>
      </c>
      <c r="E113" s="121">
        <v>74</v>
      </c>
      <c r="F113" s="120">
        <v>0</v>
      </c>
      <c r="G113" s="121">
        <v>0</v>
      </c>
      <c r="H113" s="121">
        <v>0</v>
      </c>
      <c r="I113" s="109"/>
      <c r="J113" s="121">
        <v>52</v>
      </c>
      <c r="K113" s="120">
        <v>0</v>
      </c>
      <c r="L113" s="121">
        <v>0</v>
      </c>
      <c r="M113" s="121">
        <v>0</v>
      </c>
      <c r="N113" s="109"/>
      <c r="O113" s="121">
        <v>57</v>
      </c>
      <c r="P113" s="121">
        <v>0</v>
      </c>
      <c r="Q113" s="109"/>
      <c r="R113" s="121">
        <v>125</v>
      </c>
      <c r="S113" s="121">
        <v>13</v>
      </c>
      <c r="T113" s="109"/>
      <c r="U113" s="121">
        <v>308</v>
      </c>
      <c r="V113" s="121">
        <v>13</v>
      </c>
    </row>
    <row r="114" spans="1:22" x14ac:dyDescent="0.3">
      <c r="A114" s="122" t="s">
        <v>968</v>
      </c>
      <c r="B114" s="35" t="str">
        <f>VLOOKUP(A114,'Planning Periods'!$E$2:$N$540,10,FALSE)</f>
        <v>10/31/2013 - 10/31/2021</v>
      </c>
      <c r="C114" s="121">
        <v>2015</v>
      </c>
      <c r="D114" s="121" t="str">
        <f t="shared" si="1"/>
        <v>Auburn 2015</v>
      </c>
      <c r="E114" s="121">
        <v>74</v>
      </c>
      <c r="F114" s="120">
        <v>0</v>
      </c>
      <c r="G114" s="121">
        <v>0</v>
      </c>
      <c r="H114" s="121">
        <v>0</v>
      </c>
      <c r="I114" s="109"/>
      <c r="J114" s="121">
        <v>52</v>
      </c>
      <c r="K114" s="120">
        <v>0</v>
      </c>
      <c r="L114" s="121">
        <v>0</v>
      </c>
      <c r="M114" s="121">
        <v>0</v>
      </c>
      <c r="N114" s="109"/>
      <c r="O114" s="121">
        <v>57</v>
      </c>
      <c r="P114" s="121">
        <v>0</v>
      </c>
      <c r="Q114" s="109"/>
      <c r="R114" s="121">
        <v>125</v>
      </c>
      <c r="S114" s="121">
        <v>10</v>
      </c>
      <c r="T114" s="109"/>
      <c r="U114" s="121">
        <v>308</v>
      </c>
      <c r="V114" s="121">
        <v>10</v>
      </c>
    </row>
    <row r="115" spans="1:22" x14ac:dyDescent="0.3">
      <c r="A115" s="122" t="s">
        <v>968</v>
      </c>
      <c r="B115" s="35" t="str">
        <f>VLOOKUP(A115,'Planning Periods'!$E$2:$N$540,10,FALSE)</f>
        <v>10/31/2013 - 10/31/2021</v>
      </c>
      <c r="C115" s="121">
        <v>2016</v>
      </c>
      <c r="D115" s="121" t="str">
        <f t="shared" si="1"/>
        <v>Auburn 2016</v>
      </c>
      <c r="E115" s="121">
        <v>74</v>
      </c>
      <c r="F115" s="120">
        <v>0</v>
      </c>
      <c r="G115" s="121">
        <v>0</v>
      </c>
      <c r="H115" s="121">
        <v>0</v>
      </c>
      <c r="I115" s="109"/>
      <c r="J115" s="121">
        <v>52</v>
      </c>
      <c r="K115" s="120">
        <v>0</v>
      </c>
      <c r="L115" s="121">
        <v>0</v>
      </c>
      <c r="M115" s="121">
        <v>0</v>
      </c>
      <c r="N115" s="109"/>
      <c r="O115" s="121">
        <v>57</v>
      </c>
      <c r="P115" s="121">
        <v>9</v>
      </c>
      <c r="Q115" s="109"/>
      <c r="R115" s="121">
        <v>125</v>
      </c>
      <c r="S115" s="121">
        <v>13</v>
      </c>
      <c r="T115" s="109"/>
      <c r="U115" s="121">
        <v>308</v>
      </c>
      <c r="V115" s="121">
        <v>22</v>
      </c>
    </row>
    <row r="116" spans="1:22" x14ac:dyDescent="0.3">
      <c r="A116" s="122" t="s">
        <v>968</v>
      </c>
      <c r="B116" s="35" t="str">
        <f>VLOOKUP(A116,'Planning Periods'!$E$2:$N$540,10,FALSE)</f>
        <v>10/31/2013 - 10/31/2021</v>
      </c>
      <c r="C116" s="121">
        <v>2017</v>
      </c>
      <c r="D116" s="121" t="str">
        <f t="shared" si="1"/>
        <v>Auburn 2017</v>
      </c>
      <c r="E116" s="121">
        <v>74</v>
      </c>
      <c r="F116" s="120">
        <v>0</v>
      </c>
      <c r="G116" s="121">
        <v>0</v>
      </c>
      <c r="H116" s="121">
        <v>0</v>
      </c>
      <c r="I116" s="109"/>
      <c r="J116" s="121">
        <v>52</v>
      </c>
      <c r="K116" s="120">
        <v>0</v>
      </c>
      <c r="L116" s="121">
        <v>0</v>
      </c>
      <c r="M116" s="121">
        <v>0</v>
      </c>
      <c r="N116" s="109"/>
      <c r="O116" s="121">
        <v>57</v>
      </c>
      <c r="P116" s="121">
        <v>22</v>
      </c>
      <c r="Q116" s="109"/>
      <c r="R116" s="121">
        <v>125</v>
      </c>
      <c r="S116" s="121">
        <v>17</v>
      </c>
      <c r="T116" s="109"/>
      <c r="U116" s="121">
        <v>308</v>
      </c>
      <c r="V116" s="121">
        <v>39</v>
      </c>
    </row>
    <row r="117" spans="1:22" x14ac:dyDescent="0.3">
      <c r="A117" s="122" t="s">
        <v>1129</v>
      </c>
      <c r="B117" s="35" t="str">
        <f>VLOOKUP(A117,'Planning Periods'!$E$2:$N$540,10,FALSE)</f>
        <v>10/15/2013 - 10/15/2021</v>
      </c>
      <c r="C117" s="121">
        <v>2013</v>
      </c>
      <c r="D117" s="121" t="str">
        <f t="shared" si="1"/>
        <v>Avalon 2013</v>
      </c>
      <c r="E117" s="121"/>
      <c r="F117" s="120"/>
      <c r="G117" s="121"/>
      <c r="H117" s="121"/>
      <c r="I117" s="109"/>
      <c r="J117" s="121"/>
      <c r="K117" s="120"/>
      <c r="L117" s="121"/>
      <c r="M117" s="121"/>
      <c r="N117" s="109"/>
      <c r="O117" s="121"/>
      <c r="P117" s="121"/>
      <c r="Q117" s="109"/>
      <c r="R117" s="121"/>
      <c r="S117" s="121"/>
      <c r="T117" s="109"/>
      <c r="U117" s="121"/>
      <c r="V117" s="121"/>
    </row>
    <row r="118" spans="1:22" x14ac:dyDescent="0.3">
      <c r="A118" s="122" t="s">
        <v>1129</v>
      </c>
      <c r="B118" s="35" t="str">
        <f>VLOOKUP(A118,'Planning Periods'!$E$2:$N$540,10,FALSE)</f>
        <v>10/15/2013 - 10/15/2021</v>
      </c>
      <c r="C118" s="121">
        <v>2014</v>
      </c>
      <c r="D118" s="121" t="str">
        <f t="shared" si="1"/>
        <v>Avalon 2014</v>
      </c>
      <c r="E118" s="121">
        <v>20</v>
      </c>
      <c r="F118" s="120">
        <v>0</v>
      </c>
      <c r="G118" s="121">
        <v>0</v>
      </c>
      <c r="H118" s="121">
        <v>0</v>
      </c>
      <c r="I118" s="109"/>
      <c r="J118" s="121">
        <v>12</v>
      </c>
      <c r="K118" s="120">
        <v>0</v>
      </c>
      <c r="L118" s="121">
        <v>0</v>
      </c>
      <c r="M118" s="121">
        <v>0</v>
      </c>
      <c r="N118" s="109"/>
      <c r="O118" s="121">
        <v>14</v>
      </c>
      <c r="P118" s="121">
        <v>0</v>
      </c>
      <c r="Q118" s="109"/>
      <c r="R118" s="121">
        <v>34</v>
      </c>
      <c r="S118" s="121">
        <v>2</v>
      </c>
      <c r="T118" s="109"/>
      <c r="U118" s="121">
        <v>80</v>
      </c>
      <c r="V118" s="121">
        <v>2</v>
      </c>
    </row>
    <row r="119" spans="1:22" x14ac:dyDescent="0.3">
      <c r="A119" s="122" t="s">
        <v>1129</v>
      </c>
      <c r="B119" s="35" t="str">
        <f>VLOOKUP(A119,'Planning Periods'!$E$2:$N$540,10,FALSE)</f>
        <v>10/15/2013 - 10/15/2021</v>
      </c>
      <c r="C119" s="121">
        <v>2015</v>
      </c>
      <c r="D119" s="121" t="str">
        <f t="shared" si="1"/>
        <v>Avalon 2015</v>
      </c>
      <c r="E119" s="121">
        <v>20</v>
      </c>
      <c r="F119" s="120">
        <v>0</v>
      </c>
      <c r="G119" s="121">
        <v>0</v>
      </c>
      <c r="H119" s="121">
        <v>0</v>
      </c>
      <c r="I119" s="109"/>
      <c r="J119" s="121">
        <v>12</v>
      </c>
      <c r="K119" s="120">
        <v>0</v>
      </c>
      <c r="L119" s="121">
        <v>0</v>
      </c>
      <c r="M119" s="121">
        <v>0</v>
      </c>
      <c r="N119" s="109"/>
      <c r="O119" s="121">
        <v>14</v>
      </c>
      <c r="P119" s="121">
        <v>0</v>
      </c>
      <c r="Q119" s="109"/>
      <c r="R119" s="121">
        <v>34</v>
      </c>
      <c r="S119" s="121">
        <v>1</v>
      </c>
      <c r="T119" s="109"/>
      <c r="U119" s="121">
        <v>80</v>
      </c>
      <c r="V119" s="121">
        <v>1</v>
      </c>
    </row>
    <row r="120" spans="1:22" x14ac:dyDescent="0.3">
      <c r="A120" s="122" t="s">
        <v>1129</v>
      </c>
      <c r="B120" s="35" t="str">
        <f>VLOOKUP(A120,'Planning Periods'!$E$2:$N$540,10,FALSE)</f>
        <v>10/15/2013 - 10/15/2021</v>
      </c>
      <c r="C120" s="121">
        <v>2016</v>
      </c>
      <c r="D120" s="121" t="str">
        <f t="shared" si="1"/>
        <v>Avalon 2016</v>
      </c>
      <c r="E120" s="121">
        <v>20</v>
      </c>
      <c r="F120" s="120">
        <v>0</v>
      </c>
      <c r="G120" s="121">
        <v>0</v>
      </c>
      <c r="H120" s="121">
        <v>0</v>
      </c>
      <c r="I120" s="109"/>
      <c r="J120" s="121">
        <v>12</v>
      </c>
      <c r="K120" s="120">
        <v>0</v>
      </c>
      <c r="L120" s="121">
        <v>0</v>
      </c>
      <c r="M120" s="121">
        <v>0</v>
      </c>
      <c r="N120" s="109"/>
      <c r="O120" s="121">
        <v>14</v>
      </c>
      <c r="P120" s="121">
        <v>0</v>
      </c>
      <c r="Q120" s="109"/>
      <c r="R120" s="121">
        <v>34</v>
      </c>
      <c r="S120" s="121">
        <v>0</v>
      </c>
      <c r="T120" s="109"/>
      <c r="U120" s="121">
        <v>80</v>
      </c>
      <c r="V120" s="121">
        <v>0</v>
      </c>
    </row>
    <row r="121" spans="1:22" x14ac:dyDescent="0.3">
      <c r="A121" s="122" t="s">
        <v>1129</v>
      </c>
      <c r="B121" s="35" t="str">
        <f>VLOOKUP(A121,'Planning Periods'!$E$2:$N$540,10,FALSE)</f>
        <v>10/15/2013 - 10/15/2021</v>
      </c>
      <c r="C121" s="121">
        <v>2017</v>
      </c>
      <c r="D121" s="121" t="str">
        <f t="shared" si="1"/>
        <v>Avalon 2017</v>
      </c>
      <c r="E121" s="121">
        <v>20</v>
      </c>
      <c r="F121" s="120">
        <v>0</v>
      </c>
      <c r="G121" s="121">
        <v>0</v>
      </c>
      <c r="H121" s="121">
        <v>0</v>
      </c>
      <c r="I121" s="109"/>
      <c r="J121" s="121">
        <v>12</v>
      </c>
      <c r="K121" s="120">
        <v>0</v>
      </c>
      <c r="L121" s="121">
        <v>0</v>
      </c>
      <c r="M121" s="121">
        <v>0</v>
      </c>
      <c r="N121" s="109"/>
      <c r="O121" s="121">
        <v>14</v>
      </c>
      <c r="P121" s="121">
        <v>0</v>
      </c>
      <c r="Q121" s="109"/>
      <c r="R121" s="121">
        <v>34</v>
      </c>
      <c r="S121" s="121">
        <v>1</v>
      </c>
      <c r="T121" s="109"/>
      <c r="U121" s="121">
        <v>80</v>
      </c>
      <c r="V121" s="121">
        <v>1</v>
      </c>
    </row>
    <row r="122" spans="1:22" x14ac:dyDescent="0.3">
      <c r="A122" s="122" t="s">
        <v>1143</v>
      </c>
      <c r="B122" s="35" t="str">
        <f>VLOOKUP(A122,'Planning Periods'!$E$2:$N$540,10,FALSE)</f>
        <v>01/31/2016 - 01/31/2024</v>
      </c>
      <c r="C122" s="121">
        <v>2014</v>
      </c>
      <c r="D122" s="121" t="str">
        <f t="shared" si="1"/>
        <v>Avenal 2014</v>
      </c>
      <c r="E122" s="121"/>
      <c r="F122" s="120"/>
      <c r="G122" s="121"/>
      <c r="H122" s="121"/>
      <c r="I122" s="109"/>
      <c r="J122" s="121"/>
      <c r="K122" s="120"/>
      <c r="L122" s="121"/>
      <c r="M122" s="121"/>
      <c r="N122" s="109"/>
      <c r="O122" s="121"/>
      <c r="P122" s="121"/>
      <c r="Q122" s="109"/>
      <c r="R122" s="121"/>
      <c r="S122" s="121"/>
      <c r="T122" s="109"/>
      <c r="U122" s="121"/>
      <c r="V122" s="121"/>
    </row>
    <row r="123" spans="1:22" x14ac:dyDescent="0.3">
      <c r="A123" s="122" t="s">
        <v>1143</v>
      </c>
      <c r="B123" s="35" t="str">
        <f>VLOOKUP(A123,'Planning Periods'!$E$2:$N$540,10,FALSE)</f>
        <v>01/31/2016 - 01/31/2024</v>
      </c>
      <c r="C123" s="121">
        <v>2015</v>
      </c>
      <c r="D123" s="121" t="str">
        <f t="shared" si="1"/>
        <v>Avenal 2015</v>
      </c>
      <c r="E123" s="121"/>
      <c r="F123" s="120"/>
      <c r="G123" s="121"/>
      <c r="H123" s="121"/>
      <c r="I123" s="109"/>
      <c r="J123" s="121"/>
      <c r="K123" s="120"/>
      <c r="L123" s="121"/>
      <c r="M123" s="121"/>
      <c r="N123" s="109"/>
      <c r="O123" s="121"/>
      <c r="P123" s="121"/>
      <c r="Q123" s="109"/>
      <c r="R123" s="121"/>
      <c r="S123" s="121"/>
      <c r="T123" s="109"/>
      <c r="U123" s="121"/>
      <c r="V123" s="121"/>
    </row>
    <row r="124" spans="1:22" x14ac:dyDescent="0.3">
      <c r="A124" s="122" t="s">
        <v>1143</v>
      </c>
      <c r="B124" s="35" t="str">
        <f>VLOOKUP(A124,'Planning Periods'!$E$2:$N$540,10,FALSE)</f>
        <v>01/31/2016 - 01/31/2024</v>
      </c>
      <c r="C124" s="121">
        <v>2016</v>
      </c>
      <c r="D124" s="121" t="str">
        <f t="shared" si="1"/>
        <v>Avenal 2016</v>
      </c>
      <c r="E124" s="121"/>
      <c r="F124" s="120"/>
      <c r="G124" s="121"/>
      <c r="H124" s="121"/>
      <c r="I124" s="109"/>
      <c r="J124" s="121"/>
      <c r="K124" s="120"/>
      <c r="L124" s="121"/>
      <c r="M124" s="121"/>
      <c r="N124" s="109"/>
      <c r="O124" s="121"/>
      <c r="P124" s="121"/>
      <c r="Q124" s="109"/>
      <c r="R124" s="121"/>
      <c r="S124" s="121"/>
      <c r="T124" s="109"/>
      <c r="U124" s="121"/>
      <c r="V124" s="121"/>
    </row>
    <row r="125" spans="1:22" x14ac:dyDescent="0.3">
      <c r="A125" s="122" t="s">
        <v>1143</v>
      </c>
      <c r="B125" s="35" t="str">
        <f>VLOOKUP(A125,'Planning Periods'!$E$2:$N$540,10,FALSE)</f>
        <v>01/31/2016 - 01/31/2024</v>
      </c>
      <c r="C125" s="121">
        <v>2017</v>
      </c>
      <c r="D125" s="121" t="str">
        <f t="shared" si="1"/>
        <v>Avenal 2017</v>
      </c>
      <c r="E125" s="121">
        <v>72</v>
      </c>
      <c r="F125" s="120">
        <v>0</v>
      </c>
      <c r="G125" s="121">
        <v>0</v>
      </c>
      <c r="H125" s="121">
        <v>0</v>
      </c>
      <c r="I125" s="109"/>
      <c r="J125" s="121">
        <v>108</v>
      </c>
      <c r="K125" s="120">
        <v>2</v>
      </c>
      <c r="L125" s="121">
        <v>2</v>
      </c>
      <c r="M125" s="121">
        <v>0</v>
      </c>
      <c r="N125" s="109"/>
      <c r="O125" s="121">
        <v>115</v>
      </c>
      <c r="P125" s="121">
        <v>6</v>
      </c>
      <c r="Q125" s="109"/>
      <c r="R125" s="121">
        <v>115</v>
      </c>
      <c r="S125" s="121">
        <v>0</v>
      </c>
      <c r="T125" s="109"/>
      <c r="U125" s="121">
        <v>410</v>
      </c>
      <c r="V125" s="121">
        <v>8</v>
      </c>
    </row>
    <row r="126" spans="1:22" x14ac:dyDescent="0.3">
      <c r="A126" s="122" t="s">
        <v>1128</v>
      </c>
      <c r="B126" s="35" t="str">
        <f>VLOOKUP(A126,'Planning Periods'!$E$2:$N$540,10,FALSE)</f>
        <v>10/15/2013 - 10/15/2021</v>
      </c>
      <c r="C126" s="121">
        <v>2013</v>
      </c>
      <c r="D126" s="121" t="str">
        <f t="shared" si="1"/>
        <v>Azusa 2013</v>
      </c>
      <c r="E126" s="121"/>
      <c r="F126" s="120"/>
      <c r="G126" s="121"/>
      <c r="H126" s="121"/>
      <c r="I126" s="109"/>
      <c r="J126" s="121"/>
      <c r="K126" s="120"/>
      <c r="L126" s="121"/>
      <c r="M126" s="121"/>
      <c r="N126" s="109"/>
      <c r="O126" s="121"/>
      <c r="P126" s="121"/>
      <c r="Q126" s="109"/>
      <c r="R126" s="121"/>
      <c r="S126" s="121"/>
      <c r="T126" s="109"/>
      <c r="U126" s="121"/>
      <c r="V126" s="121"/>
    </row>
    <row r="127" spans="1:22" x14ac:dyDescent="0.3">
      <c r="A127" t="s">
        <v>1128</v>
      </c>
      <c r="B127" s="35" t="str">
        <f>VLOOKUP(A127,'Planning Periods'!$E$2:$N$540,10,FALSE)</f>
        <v>10/15/2013 - 10/15/2021</v>
      </c>
      <c r="C127" s="121">
        <v>2014</v>
      </c>
      <c r="D127" s="121" t="str">
        <f t="shared" si="1"/>
        <v>Azusa 2014</v>
      </c>
      <c r="E127" s="120">
        <v>0</v>
      </c>
      <c r="F127" s="120">
        <v>0</v>
      </c>
      <c r="G127" s="120">
        <v>0</v>
      </c>
      <c r="H127" s="120">
        <v>0</v>
      </c>
      <c r="I127" s="120">
        <v>0</v>
      </c>
      <c r="J127" s="120">
        <v>0</v>
      </c>
      <c r="K127" s="120">
        <v>0</v>
      </c>
      <c r="L127" s="120">
        <v>0</v>
      </c>
      <c r="M127" s="120">
        <v>0</v>
      </c>
      <c r="N127" s="120">
        <v>0</v>
      </c>
      <c r="O127" s="120">
        <v>0</v>
      </c>
      <c r="P127" s="120">
        <v>0</v>
      </c>
      <c r="Q127" s="120">
        <v>0</v>
      </c>
      <c r="R127" s="120">
        <v>0</v>
      </c>
      <c r="S127" s="120">
        <v>0</v>
      </c>
      <c r="T127" s="120">
        <v>0</v>
      </c>
      <c r="U127" s="120">
        <v>0</v>
      </c>
      <c r="V127" s="120">
        <v>0</v>
      </c>
    </row>
    <row r="128" spans="1:22" x14ac:dyDescent="0.3">
      <c r="A128" t="s">
        <v>1128</v>
      </c>
      <c r="B128" s="35" t="str">
        <f>VLOOKUP(A128,'Planning Periods'!$E$2:$N$540,10,FALSE)</f>
        <v>10/15/2013 - 10/15/2021</v>
      </c>
      <c r="C128" s="121">
        <v>2015</v>
      </c>
      <c r="D128" s="121" t="str">
        <f t="shared" si="1"/>
        <v>Azusa 2015</v>
      </c>
    </row>
    <row r="129" spans="1:22" x14ac:dyDescent="0.3">
      <c r="A129" t="s">
        <v>1128</v>
      </c>
      <c r="B129" s="35" t="str">
        <f>VLOOKUP(A129,'Planning Periods'!$E$2:$N$540,10,FALSE)</f>
        <v>10/15/2013 - 10/15/2021</v>
      </c>
      <c r="C129" s="121">
        <v>2016</v>
      </c>
      <c r="D129" s="121" t="str">
        <f t="shared" si="1"/>
        <v>Azusa 2016</v>
      </c>
    </row>
    <row r="130" spans="1:22" x14ac:dyDescent="0.3">
      <c r="A130" t="s">
        <v>1128</v>
      </c>
      <c r="B130" s="35" t="str">
        <f>VLOOKUP(A130,'Planning Periods'!$E$2:$N$540,10,FALSE)</f>
        <v>10/15/2013 - 10/15/2021</v>
      </c>
      <c r="C130" s="121">
        <v>2017</v>
      </c>
      <c r="D130" s="121" t="str">
        <f t="shared" si="1"/>
        <v>Azusa 2017</v>
      </c>
    </row>
    <row r="131" spans="1:22" x14ac:dyDescent="0.3">
      <c r="A131" s="122" t="s">
        <v>1154</v>
      </c>
      <c r="B131" s="35" t="str">
        <f>VLOOKUP(A131,'Planning Periods'!$E$2:$N$540,10,FALSE)</f>
        <v>12/31/2015 - 12/31/2023</v>
      </c>
      <c r="C131" s="121">
        <v>2013</v>
      </c>
      <c r="D131" s="121" t="str">
        <f t="shared" si="1"/>
        <v>Bakersfield 2013</v>
      </c>
    </row>
    <row r="132" spans="1:22" x14ac:dyDescent="0.3">
      <c r="A132" s="122" t="s">
        <v>1154</v>
      </c>
      <c r="B132" s="35" t="str">
        <f>VLOOKUP(A132,'Planning Periods'!$E$2:$N$540,10,FALSE)</f>
        <v>12/31/2015 - 12/31/2023</v>
      </c>
      <c r="C132" s="121">
        <v>2014</v>
      </c>
      <c r="D132" s="121" t="str">
        <f t="shared" ref="D132:D203" si="2">CONCATENATE(A132," ",C132)</f>
        <v>Bakersfield 2014</v>
      </c>
    </row>
    <row r="133" spans="1:22" x14ac:dyDescent="0.3">
      <c r="A133" s="122" t="s">
        <v>1154</v>
      </c>
      <c r="B133" s="35" t="str">
        <f>VLOOKUP(A133,'Planning Periods'!$E$2:$N$540,10,FALSE)</f>
        <v>12/31/2015 - 12/31/2023</v>
      </c>
      <c r="C133" s="121">
        <v>2015</v>
      </c>
      <c r="D133" s="121" t="str">
        <f t="shared" si="2"/>
        <v>Bakersfield 2015</v>
      </c>
      <c r="E133" s="121"/>
      <c r="F133" s="120"/>
      <c r="G133" s="121"/>
      <c r="H133" s="121"/>
      <c r="I133" s="109"/>
      <c r="J133" s="121"/>
      <c r="K133" s="120"/>
      <c r="L133" s="121"/>
      <c r="M133" s="121"/>
      <c r="N133" s="109"/>
      <c r="O133" s="121"/>
      <c r="P133" s="121"/>
      <c r="Q133" s="109"/>
      <c r="R133" s="121"/>
      <c r="S133" s="121"/>
      <c r="T133" s="109"/>
      <c r="U133" s="121"/>
      <c r="V133" s="121"/>
    </row>
    <row r="134" spans="1:22" x14ac:dyDescent="0.3">
      <c r="A134" s="122" t="s">
        <v>1154</v>
      </c>
      <c r="B134" s="35" t="str">
        <f>VLOOKUP(A134,'Planning Periods'!$E$2:$N$540,10,FALSE)</f>
        <v>12/31/2015 - 12/31/2023</v>
      </c>
      <c r="C134" s="121">
        <v>2016</v>
      </c>
      <c r="D134" s="121" t="str">
        <f t="shared" si="2"/>
        <v>Bakersfield 2016</v>
      </c>
      <c r="E134" s="121"/>
      <c r="F134" s="120"/>
      <c r="G134" s="121"/>
      <c r="H134" s="121"/>
      <c r="I134" s="109"/>
      <c r="J134" s="121"/>
      <c r="K134" s="120"/>
      <c r="L134" s="121"/>
      <c r="M134" s="121"/>
      <c r="N134" s="109"/>
      <c r="O134" s="121"/>
      <c r="P134" s="121"/>
      <c r="Q134" s="109"/>
      <c r="R134" s="121"/>
      <c r="S134" s="121"/>
      <c r="T134" s="109"/>
      <c r="U134" s="121"/>
      <c r="V134" s="121"/>
    </row>
    <row r="135" spans="1:22" x14ac:dyDescent="0.3">
      <c r="A135" s="122" t="s">
        <v>1154</v>
      </c>
      <c r="B135" s="35" t="str">
        <f>VLOOKUP(A135,'Planning Periods'!$E$2:$N$540,10,FALSE)</f>
        <v>12/31/2015 - 12/31/2023</v>
      </c>
      <c r="C135" s="121">
        <v>2017</v>
      </c>
      <c r="D135" s="121" t="str">
        <f t="shared" si="2"/>
        <v>Bakersfield 2017</v>
      </c>
      <c r="E135" s="121">
        <v>9706</v>
      </c>
      <c r="F135" s="120">
        <v>182</v>
      </c>
      <c r="G135" s="121">
        <v>182</v>
      </c>
      <c r="H135" s="121">
        <v>0</v>
      </c>
      <c r="I135" s="109"/>
      <c r="J135" s="121">
        <v>5800</v>
      </c>
      <c r="K135" s="120">
        <v>76</v>
      </c>
      <c r="L135" s="121">
        <v>76</v>
      </c>
      <c r="M135" s="121">
        <v>0</v>
      </c>
      <c r="N135" s="109"/>
      <c r="O135" s="121">
        <v>6453</v>
      </c>
      <c r="P135" s="121">
        <v>4388</v>
      </c>
      <c r="Q135" s="109"/>
      <c r="R135" s="121">
        <v>14331</v>
      </c>
      <c r="S135" s="121">
        <v>3117</v>
      </c>
      <c r="T135" s="109"/>
      <c r="U135" s="121">
        <v>36290</v>
      </c>
      <c r="V135" s="121">
        <v>7763</v>
      </c>
    </row>
    <row r="136" spans="1:22" x14ac:dyDescent="0.3">
      <c r="A136" s="122" t="s">
        <v>1127</v>
      </c>
      <c r="B136" s="35" t="str">
        <f>VLOOKUP(A136,'Planning Periods'!$E$2:$N$540,10,FALSE)</f>
        <v>10/15/2013 - 10/15/2021</v>
      </c>
      <c r="C136" s="121">
        <v>2013</v>
      </c>
      <c r="D136" s="121" t="str">
        <f t="shared" si="2"/>
        <v>Baldwin Park 2013</v>
      </c>
      <c r="E136" s="121"/>
      <c r="F136" s="120"/>
      <c r="G136" s="121"/>
      <c r="H136" s="121"/>
      <c r="I136" s="109"/>
      <c r="J136" s="121"/>
      <c r="K136" s="120"/>
      <c r="L136" s="121"/>
      <c r="M136" s="121"/>
      <c r="N136" s="109"/>
      <c r="O136" s="121"/>
      <c r="P136" s="121"/>
      <c r="Q136" s="109"/>
      <c r="R136" s="121"/>
      <c r="S136" s="121"/>
      <c r="T136" s="109"/>
      <c r="U136" s="121"/>
      <c r="V136" s="121"/>
    </row>
    <row r="137" spans="1:22" x14ac:dyDescent="0.3">
      <c r="A137" s="122" t="s">
        <v>1127</v>
      </c>
      <c r="B137" s="35" t="str">
        <f>VLOOKUP(A137,'Planning Periods'!$E$2:$N$540,10,FALSE)</f>
        <v>10/15/2013 - 10/15/2021</v>
      </c>
      <c r="C137" s="121">
        <v>2014</v>
      </c>
      <c r="D137" s="121" t="str">
        <f t="shared" si="2"/>
        <v>Baldwin Park 2014</v>
      </c>
      <c r="E137" s="121">
        <v>142</v>
      </c>
      <c r="F137" s="120">
        <v>47</v>
      </c>
      <c r="G137" s="121">
        <v>47</v>
      </c>
      <c r="H137" s="121">
        <v>0</v>
      </c>
      <c r="I137" s="109"/>
      <c r="J137" s="121">
        <v>83</v>
      </c>
      <c r="K137" s="120">
        <v>16</v>
      </c>
      <c r="L137" s="121">
        <v>16</v>
      </c>
      <c r="M137" s="121">
        <v>0</v>
      </c>
      <c r="N137" s="109"/>
      <c r="O137" s="121">
        <v>90</v>
      </c>
      <c r="P137" s="121">
        <v>0</v>
      </c>
      <c r="Q137" s="109"/>
      <c r="R137" s="121">
        <v>242</v>
      </c>
      <c r="S137" s="121">
        <v>19</v>
      </c>
      <c r="T137" s="109"/>
      <c r="U137" s="121">
        <v>557</v>
      </c>
      <c r="V137" s="121">
        <v>82</v>
      </c>
    </row>
    <row r="138" spans="1:22" x14ac:dyDescent="0.3">
      <c r="A138" s="122" t="s">
        <v>1127</v>
      </c>
      <c r="B138" s="35" t="str">
        <f>VLOOKUP(A138,'Planning Periods'!$E$2:$N$540,10,FALSE)</f>
        <v>10/15/2013 - 10/15/2021</v>
      </c>
      <c r="C138" s="121">
        <v>2015</v>
      </c>
      <c r="D138" s="121" t="str">
        <f t="shared" si="2"/>
        <v>Baldwin Park 2015</v>
      </c>
      <c r="E138" s="121">
        <v>142</v>
      </c>
      <c r="F138" s="120">
        <v>0</v>
      </c>
      <c r="G138" s="121">
        <v>0</v>
      </c>
      <c r="H138" s="121">
        <v>0</v>
      </c>
      <c r="I138" s="109"/>
      <c r="J138" s="121">
        <v>83</v>
      </c>
      <c r="K138" s="120">
        <v>1</v>
      </c>
      <c r="L138" s="121">
        <v>1</v>
      </c>
      <c r="M138" s="121">
        <v>0</v>
      </c>
      <c r="N138" s="109"/>
      <c r="O138" s="121">
        <v>90</v>
      </c>
      <c r="P138" s="121">
        <v>0</v>
      </c>
      <c r="Q138" s="109"/>
      <c r="R138" s="121">
        <v>242</v>
      </c>
      <c r="S138" s="121">
        <v>21</v>
      </c>
      <c r="T138" s="109"/>
      <c r="U138" s="121">
        <v>557</v>
      </c>
      <c r="V138" s="121">
        <v>22</v>
      </c>
    </row>
    <row r="139" spans="1:22" x14ac:dyDescent="0.3">
      <c r="A139" s="122" t="s">
        <v>1127</v>
      </c>
      <c r="B139" s="35" t="str">
        <f>VLOOKUP(A139,'Planning Periods'!$E$2:$N$540,10,FALSE)</f>
        <v>10/15/2013 - 10/15/2021</v>
      </c>
      <c r="C139" s="121">
        <v>2016</v>
      </c>
      <c r="D139" s="121" t="str">
        <f t="shared" si="2"/>
        <v>Baldwin Park 2016</v>
      </c>
      <c r="E139" s="121">
        <v>142</v>
      </c>
      <c r="F139" s="120">
        <v>0</v>
      </c>
      <c r="G139" s="121">
        <v>0</v>
      </c>
      <c r="H139" s="121">
        <v>0</v>
      </c>
      <c r="I139" s="109"/>
      <c r="J139" s="121">
        <v>83</v>
      </c>
      <c r="K139" s="120">
        <v>0</v>
      </c>
      <c r="L139" s="121">
        <v>0</v>
      </c>
      <c r="M139" s="121">
        <v>0</v>
      </c>
      <c r="N139" s="109"/>
      <c r="O139" s="121">
        <v>90</v>
      </c>
      <c r="P139" s="121">
        <v>0</v>
      </c>
      <c r="Q139" s="109"/>
      <c r="R139" s="121">
        <v>242</v>
      </c>
      <c r="S139" s="121">
        <v>31</v>
      </c>
      <c r="T139" s="109"/>
      <c r="U139" s="121">
        <v>557</v>
      </c>
      <c r="V139" s="121">
        <v>31</v>
      </c>
    </row>
    <row r="140" spans="1:22" x14ac:dyDescent="0.3">
      <c r="A140" s="122" t="s">
        <v>1127</v>
      </c>
      <c r="B140" s="35" t="str">
        <f>VLOOKUP(A140,'Planning Periods'!$E$2:$N$540,10,FALSE)</f>
        <v>10/15/2013 - 10/15/2021</v>
      </c>
      <c r="C140" s="121">
        <v>2017</v>
      </c>
      <c r="D140" s="121" t="str">
        <f t="shared" si="2"/>
        <v>Baldwin Park 2017</v>
      </c>
      <c r="E140" s="121">
        <v>142</v>
      </c>
      <c r="F140" s="120">
        <v>0</v>
      </c>
      <c r="G140" s="121">
        <v>0</v>
      </c>
      <c r="H140" s="121">
        <v>0</v>
      </c>
      <c r="I140" s="109"/>
      <c r="J140" s="121">
        <v>83</v>
      </c>
      <c r="K140" s="120">
        <v>0</v>
      </c>
      <c r="L140" s="121">
        <v>0</v>
      </c>
      <c r="M140" s="121">
        <v>0</v>
      </c>
      <c r="N140" s="109"/>
      <c r="O140" s="121">
        <v>90</v>
      </c>
      <c r="P140" s="121">
        <v>1</v>
      </c>
      <c r="Q140" s="109"/>
      <c r="R140" s="121">
        <v>242</v>
      </c>
      <c r="S140" s="121">
        <v>56</v>
      </c>
      <c r="T140" s="109"/>
      <c r="U140" s="121">
        <v>557</v>
      </c>
      <c r="V140" s="121">
        <v>57</v>
      </c>
    </row>
    <row r="141" spans="1:22" x14ac:dyDescent="0.3">
      <c r="A141" s="122" t="s">
        <v>960</v>
      </c>
      <c r="B141" s="35" t="str">
        <f>VLOOKUP(A141,'Planning Periods'!$E$2:$N$540,10,FALSE)</f>
        <v>10/15/2013 - 10/15/2021</v>
      </c>
      <c r="C141" s="121">
        <v>2013</v>
      </c>
      <c r="D141" s="121" t="str">
        <f t="shared" si="2"/>
        <v>Banning 2013</v>
      </c>
      <c r="E141" s="121"/>
      <c r="F141" s="120"/>
      <c r="G141" s="121"/>
      <c r="H141" s="121"/>
      <c r="I141" s="109"/>
      <c r="J141" s="121"/>
      <c r="K141" s="120"/>
      <c r="L141" s="121"/>
      <c r="M141" s="121"/>
      <c r="N141" s="109"/>
      <c r="O141" s="121"/>
      <c r="P141" s="121"/>
      <c r="Q141" s="109"/>
      <c r="R141" s="121"/>
      <c r="S141" s="121"/>
      <c r="T141" s="109"/>
      <c r="U141" s="121"/>
      <c r="V141" s="121"/>
    </row>
    <row r="142" spans="1:22" x14ac:dyDescent="0.3">
      <c r="A142" s="122" t="s">
        <v>960</v>
      </c>
      <c r="B142" s="35" t="str">
        <f>VLOOKUP(A142,'Planning Periods'!$E$2:$N$540,10,FALSE)</f>
        <v>10/15/2013 - 10/15/2021</v>
      </c>
      <c r="C142" s="121">
        <v>2014</v>
      </c>
      <c r="D142" s="121" t="str">
        <f t="shared" si="2"/>
        <v>Banning 2014</v>
      </c>
      <c r="E142" s="121">
        <v>872</v>
      </c>
      <c r="F142" s="120">
        <v>0</v>
      </c>
      <c r="G142" s="121">
        <v>0</v>
      </c>
      <c r="H142" s="121">
        <v>0</v>
      </c>
      <c r="I142" s="109"/>
      <c r="J142" s="121">
        <v>593</v>
      </c>
      <c r="K142" s="120">
        <v>0</v>
      </c>
      <c r="L142" s="121">
        <v>0</v>
      </c>
      <c r="M142" s="121">
        <v>0</v>
      </c>
      <c r="N142" s="109"/>
      <c r="O142" s="121">
        <v>685</v>
      </c>
      <c r="P142" s="121">
        <v>0</v>
      </c>
      <c r="Q142" s="109"/>
      <c r="R142" s="121">
        <v>1642</v>
      </c>
      <c r="S142" s="121">
        <v>0</v>
      </c>
      <c r="T142" s="109"/>
      <c r="U142" s="121">
        <v>3792</v>
      </c>
      <c r="V142" s="121">
        <v>0</v>
      </c>
    </row>
    <row r="143" spans="1:22" x14ac:dyDescent="0.3">
      <c r="A143" s="122" t="s">
        <v>960</v>
      </c>
      <c r="B143" s="35" t="str">
        <f>VLOOKUP(A143,'Planning Periods'!$E$2:$N$540,10,FALSE)</f>
        <v>10/15/2013 - 10/15/2021</v>
      </c>
      <c r="C143" s="121">
        <v>2015</v>
      </c>
      <c r="D143" s="121" t="str">
        <f t="shared" si="2"/>
        <v>Banning 2015</v>
      </c>
      <c r="E143" s="121">
        <v>872</v>
      </c>
      <c r="F143" s="120">
        <v>0</v>
      </c>
      <c r="G143" s="121">
        <v>0</v>
      </c>
      <c r="H143" s="121">
        <v>0</v>
      </c>
      <c r="I143" s="109"/>
      <c r="J143" s="121">
        <v>593</v>
      </c>
      <c r="K143" s="120">
        <v>0</v>
      </c>
      <c r="L143" s="121">
        <v>0</v>
      </c>
      <c r="M143" s="121">
        <v>0</v>
      </c>
      <c r="N143" s="109"/>
      <c r="O143" s="121">
        <v>685</v>
      </c>
      <c r="P143" s="121">
        <v>0</v>
      </c>
      <c r="Q143" s="109"/>
      <c r="R143" s="121">
        <v>1642</v>
      </c>
      <c r="S143" s="121">
        <v>0</v>
      </c>
      <c r="T143" s="109"/>
      <c r="U143" s="121">
        <v>3792</v>
      </c>
      <c r="V143" s="121">
        <v>0</v>
      </c>
    </row>
    <row r="144" spans="1:22" x14ac:dyDescent="0.3">
      <c r="A144" s="122" t="s">
        <v>960</v>
      </c>
      <c r="B144" s="35" t="str">
        <f>VLOOKUP(A144,'Planning Periods'!$E$2:$N$540,10,FALSE)</f>
        <v>10/15/2013 - 10/15/2021</v>
      </c>
      <c r="C144" s="121">
        <v>2016</v>
      </c>
      <c r="D144" s="121" t="str">
        <f t="shared" si="2"/>
        <v>Banning 2016</v>
      </c>
      <c r="E144" s="121">
        <v>872</v>
      </c>
      <c r="F144" s="120">
        <v>0</v>
      </c>
      <c r="G144" s="121">
        <v>0</v>
      </c>
      <c r="H144" s="121">
        <v>0</v>
      </c>
      <c r="I144" s="109"/>
      <c r="J144" s="121">
        <v>593</v>
      </c>
      <c r="K144" s="120">
        <v>0</v>
      </c>
      <c r="L144" s="121">
        <v>0</v>
      </c>
      <c r="M144" s="121">
        <v>0</v>
      </c>
      <c r="N144" s="109"/>
      <c r="O144" s="121">
        <v>685</v>
      </c>
      <c r="P144" s="121">
        <v>0</v>
      </c>
      <c r="Q144" s="109"/>
      <c r="R144" s="121">
        <v>1642</v>
      </c>
      <c r="S144" s="121">
        <v>0</v>
      </c>
      <c r="T144" s="109"/>
      <c r="U144" s="121">
        <v>3792</v>
      </c>
      <c r="V144" s="121">
        <v>0</v>
      </c>
    </row>
    <row r="145" spans="1:22" x14ac:dyDescent="0.3">
      <c r="A145" s="122" t="s">
        <v>960</v>
      </c>
      <c r="B145" s="35" t="str">
        <f>VLOOKUP(A145,'Planning Periods'!$E$2:$N$540,10,FALSE)</f>
        <v>10/15/2013 - 10/15/2021</v>
      </c>
      <c r="C145" s="121">
        <v>2017</v>
      </c>
      <c r="D145" s="121" t="str">
        <f t="shared" si="2"/>
        <v>Banning 2017</v>
      </c>
      <c r="E145" s="121">
        <v>872</v>
      </c>
      <c r="F145" s="120">
        <v>0</v>
      </c>
      <c r="G145" s="121">
        <v>0</v>
      </c>
      <c r="H145" s="121">
        <v>0</v>
      </c>
      <c r="I145" s="109"/>
      <c r="J145" s="121">
        <v>593</v>
      </c>
      <c r="K145" s="120">
        <v>0</v>
      </c>
      <c r="L145" s="121">
        <v>0</v>
      </c>
      <c r="M145" s="121">
        <v>0</v>
      </c>
      <c r="N145" s="109"/>
      <c r="O145" s="121">
        <v>685</v>
      </c>
      <c r="P145" s="121">
        <v>0</v>
      </c>
      <c r="Q145" s="109"/>
      <c r="R145" s="121">
        <v>1642</v>
      </c>
      <c r="S145" s="121">
        <v>0</v>
      </c>
      <c r="T145" s="109"/>
      <c r="U145" s="121">
        <v>3792</v>
      </c>
      <c r="V145" s="121">
        <v>0</v>
      </c>
    </row>
    <row r="146" spans="1:22" x14ac:dyDescent="0.3">
      <c r="A146" s="122" t="s">
        <v>925</v>
      </c>
      <c r="B146" s="35" t="str">
        <f>VLOOKUP(A146,'Planning Periods'!$E$2:$N$540,10,FALSE)</f>
        <v>10/15/2013 - 10/15/2021</v>
      </c>
      <c r="C146" s="121">
        <v>2013</v>
      </c>
      <c r="D146" s="121" t="str">
        <f t="shared" si="2"/>
        <v>Barstow 2013</v>
      </c>
      <c r="E146" s="121"/>
      <c r="F146" s="120"/>
      <c r="G146" s="121"/>
      <c r="H146" s="121"/>
      <c r="I146" s="109"/>
      <c r="J146" s="121"/>
      <c r="K146" s="120"/>
      <c r="L146" s="121"/>
      <c r="M146" s="121"/>
      <c r="N146" s="109"/>
      <c r="O146" s="121"/>
      <c r="P146" s="121"/>
      <c r="Q146" s="109"/>
      <c r="R146" s="121"/>
      <c r="S146" s="121"/>
      <c r="T146" s="109"/>
      <c r="U146" s="121"/>
      <c r="V146" s="121"/>
    </row>
    <row r="147" spans="1:22" x14ac:dyDescent="0.3">
      <c r="A147" s="122" t="s">
        <v>925</v>
      </c>
      <c r="B147" s="35" t="str">
        <f>VLOOKUP(A147,'Planning Periods'!$E$2:$N$540,10,FALSE)</f>
        <v>10/15/2013 - 10/15/2021</v>
      </c>
      <c r="C147" s="121">
        <v>2014</v>
      </c>
      <c r="D147" s="121" t="str">
        <f t="shared" si="2"/>
        <v>Barstow 2014</v>
      </c>
      <c r="E147" s="121"/>
      <c r="F147" s="120"/>
      <c r="G147" s="121"/>
      <c r="H147" s="121"/>
      <c r="I147" s="109"/>
      <c r="J147" s="121"/>
      <c r="K147" s="120"/>
      <c r="L147" s="121"/>
      <c r="M147" s="121"/>
      <c r="N147" s="109"/>
      <c r="O147" s="121"/>
      <c r="P147" s="121"/>
      <c r="Q147" s="109"/>
      <c r="R147" s="121"/>
      <c r="S147" s="121"/>
      <c r="T147" s="109"/>
      <c r="U147" s="121"/>
      <c r="V147" s="121"/>
    </row>
    <row r="148" spans="1:22" x14ac:dyDescent="0.3">
      <c r="A148" s="122" t="s">
        <v>925</v>
      </c>
      <c r="B148" s="35" t="str">
        <f>VLOOKUP(A148,'Planning Periods'!$E$2:$N$540,10,FALSE)</f>
        <v>10/15/2013 - 10/15/2021</v>
      </c>
      <c r="C148" s="121">
        <v>2015</v>
      </c>
      <c r="D148" s="121" t="str">
        <f t="shared" si="2"/>
        <v>Barstow 2015</v>
      </c>
      <c r="E148" s="121"/>
      <c r="F148" s="120"/>
      <c r="G148" s="121"/>
      <c r="H148" s="121"/>
      <c r="I148" s="109"/>
      <c r="J148" s="121"/>
      <c r="K148" s="120"/>
      <c r="L148" s="121"/>
      <c r="M148" s="121"/>
      <c r="N148" s="109"/>
      <c r="O148" s="121"/>
      <c r="P148" s="121"/>
      <c r="Q148" s="109"/>
      <c r="R148" s="121"/>
      <c r="S148" s="121"/>
      <c r="T148" s="109"/>
      <c r="U148" s="121"/>
      <c r="V148" s="121"/>
    </row>
    <row r="149" spans="1:22" x14ac:dyDescent="0.3">
      <c r="A149" s="122" t="s">
        <v>925</v>
      </c>
      <c r="B149" s="35" t="str">
        <f>VLOOKUP(A149,'Planning Periods'!$E$2:$N$540,10,FALSE)</f>
        <v>10/15/2013 - 10/15/2021</v>
      </c>
      <c r="C149" s="121">
        <v>2016</v>
      </c>
      <c r="D149" s="121" t="str">
        <f t="shared" si="2"/>
        <v>Barstow 2016</v>
      </c>
      <c r="E149" s="121">
        <v>188</v>
      </c>
      <c r="F149" s="120">
        <v>0</v>
      </c>
      <c r="G149" s="121">
        <v>0</v>
      </c>
      <c r="H149" s="121">
        <v>0</v>
      </c>
      <c r="I149" s="109"/>
      <c r="J149" s="121">
        <v>138</v>
      </c>
      <c r="K149" s="120">
        <v>0</v>
      </c>
      <c r="L149" s="121">
        <v>0</v>
      </c>
      <c r="M149" s="121">
        <v>0</v>
      </c>
      <c r="N149" s="109"/>
      <c r="O149" s="121">
        <v>154</v>
      </c>
      <c r="P149" s="121">
        <v>0</v>
      </c>
      <c r="Q149" s="109"/>
      <c r="R149" s="121">
        <v>363</v>
      </c>
      <c r="S149" s="121">
        <v>0</v>
      </c>
      <c r="T149" s="109"/>
      <c r="U149" s="121">
        <v>843</v>
      </c>
      <c r="V149" s="121">
        <v>0</v>
      </c>
    </row>
    <row r="150" spans="1:22" x14ac:dyDescent="0.3">
      <c r="A150" s="122" t="s">
        <v>925</v>
      </c>
      <c r="B150" s="35" t="str">
        <f>VLOOKUP(A150,'Planning Periods'!$E$2:$N$540,10,FALSE)</f>
        <v>10/15/2013 - 10/15/2021</v>
      </c>
      <c r="C150" s="121">
        <v>2017</v>
      </c>
      <c r="D150" s="121" t="str">
        <f t="shared" si="2"/>
        <v>Barstow 2017</v>
      </c>
      <c r="E150" s="121">
        <v>188</v>
      </c>
      <c r="F150" s="120">
        <v>0</v>
      </c>
      <c r="G150" s="121">
        <v>0</v>
      </c>
      <c r="H150" s="121">
        <v>0</v>
      </c>
      <c r="I150" s="109"/>
      <c r="J150" s="121">
        <v>138</v>
      </c>
      <c r="K150" s="120">
        <v>0</v>
      </c>
      <c r="L150" s="121">
        <v>0</v>
      </c>
      <c r="M150" s="121">
        <v>0</v>
      </c>
      <c r="N150" s="109"/>
      <c r="O150" s="121">
        <v>154</v>
      </c>
      <c r="P150" s="121">
        <v>2</v>
      </c>
      <c r="Q150" s="109"/>
      <c r="R150" s="121">
        <v>363</v>
      </c>
      <c r="S150" s="121">
        <v>1</v>
      </c>
      <c r="T150" s="109"/>
      <c r="U150" s="121">
        <v>843</v>
      </c>
      <c r="V150" s="121">
        <v>3</v>
      </c>
    </row>
    <row r="151" spans="1:22" x14ac:dyDescent="0.3">
      <c r="A151" s="122" t="s">
        <v>959</v>
      </c>
      <c r="B151" s="35" t="str">
        <f>VLOOKUP(A151,'Planning Periods'!$E$2:$N$540,10,FALSE)</f>
        <v>10/15/2013 - 10/15/2021</v>
      </c>
      <c r="C151" s="121">
        <v>2013</v>
      </c>
      <c r="D151" s="121" t="str">
        <f t="shared" si="2"/>
        <v>Beaumont 2013</v>
      </c>
      <c r="E151" s="121"/>
      <c r="F151" s="120"/>
      <c r="G151" s="121"/>
      <c r="H151" s="121"/>
      <c r="I151" s="109"/>
      <c r="J151" s="121"/>
      <c r="K151" s="120"/>
      <c r="L151" s="121"/>
      <c r="M151" s="121"/>
      <c r="N151" s="109"/>
      <c r="O151" s="121"/>
      <c r="P151" s="121"/>
      <c r="Q151" s="109"/>
      <c r="R151" s="121"/>
      <c r="S151" s="121"/>
      <c r="T151" s="109"/>
      <c r="U151" s="121"/>
      <c r="V151" s="121"/>
    </row>
    <row r="152" spans="1:22" x14ac:dyDescent="0.3">
      <c r="A152" s="122" t="s">
        <v>959</v>
      </c>
      <c r="B152" s="35" t="str">
        <f>VLOOKUP(A152,'Planning Periods'!$E$2:$N$540,10,FALSE)</f>
        <v>10/15/2013 - 10/15/2021</v>
      </c>
      <c r="C152" s="121">
        <v>2014</v>
      </c>
      <c r="D152" s="121" t="str">
        <f t="shared" si="2"/>
        <v>Beaumont 2014</v>
      </c>
      <c r="E152" s="121"/>
      <c r="F152" s="120"/>
      <c r="G152" s="121"/>
      <c r="H152" s="121"/>
      <c r="I152" s="109"/>
      <c r="J152" s="121"/>
      <c r="K152" s="120"/>
      <c r="L152" s="121"/>
      <c r="M152" s="121"/>
      <c r="N152" s="109"/>
      <c r="O152" s="121"/>
      <c r="P152" s="121"/>
      <c r="Q152" s="109"/>
      <c r="R152" s="121"/>
      <c r="S152" s="121"/>
      <c r="T152" s="109"/>
      <c r="U152" s="121"/>
      <c r="V152" s="121"/>
    </row>
    <row r="153" spans="1:22" x14ac:dyDescent="0.3">
      <c r="A153" s="122" t="s">
        <v>959</v>
      </c>
      <c r="B153" s="35" t="str">
        <f>VLOOKUP(A153,'Planning Periods'!$E$2:$N$540,10,FALSE)</f>
        <v>10/15/2013 - 10/15/2021</v>
      </c>
      <c r="C153" s="121">
        <v>2015</v>
      </c>
      <c r="D153" s="121" t="str">
        <f t="shared" si="2"/>
        <v>Beaumont 2015</v>
      </c>
      <c r="E153" s="121"/>
      <c r="F153" s="120"/>
      <c r="G153" s="121"/>
      <c r="H153" s="121"/>
      <c r="I153" s="109"/>
      <c r="J153" s="121"/>
      <c r="K153" s="120"/>
      <c r="L153" s="121"/>
      <c r="M153" s="121"/>
      <c r="N153" s="109"/>
      <c r="O153" s="121"/>
      <c r="P153" s="121"/>
      <c r="Q153" s="109"/>
      <c r="R153" s="121"/>
      <c r="S153" s="121"/>
      <c r="T153" s="109"/>
      <c r="U153" s="121"/>
      <c r="V153" s="121"/>
    </row>
    <row r="154" spans="1:22" x14ac:dyDescent="0.3">
      <c r="A154" s="122" t="s">
        <v>959</v>
      </c>
      <c r="B154" s="35" t="str">
        <f>VLOOKUP(A154,'Planning Periods'!$E$2:$N$540,10,FALSE)</f>
        <v>10/15/2013 - 10/15/2021</v>
      </c>
      <c r="C154" s="121">
        <v>2016</v>
      </c>
      <c r="D154" s="121" t="str">
        <f t="shared" si="2"/>
        <v>Beaumont 2016</v>
      </c>
      <c r="E154" s="121"/>
      <c r="F154" s="120"/>
      <c r="G154" s="121"/>
      <c r="H154" s="121"/>
      <c r="I154" s="109"/>
      <c r="J154" s="121"/>
      <c r="K154" s="120"/>
      <c r="L154" s="121"/>
      <c r="M154" s="121"/>
      <c r="N154" s="109"/>
      <c r="O154" s="121"/>
      <c r="P154" s="121"/>
      <c r="Q154" s="109"/>
      <c r="R154" s="121"/>
      <c r="S154" s="121"/>
      <c r="T154" s="109"/>
      <c r="U154" s="121"/>
      <c r="V154" s="121"/>
    </row>
    <row r="155" spans="1:22" x14ac:dyDescent="0.3">
      <c r="A155" s="122" t="s">
        <v>959</v>
      </c>
      <c r="B155" s="35" t="str">
        <f>VLOOKUP(A155,'Planning Periods'!$E$2:$N$540,10,FALSE)</f>
        <v>10/15/2013 - 10/15/2021</v>
      </c>
      <c r="C155" s="121">
        <v>2017</v>
      </c>
      <c r="D155" s="121" t="str">
        <f t="shared" si="2"/>
        <v>Beaumont 2017</v>
      </c>
      <c r="E155" s="121">
        <v>1267</v>
      </c>
      <c r="F155" s="120">
        <v>0</v>
      </c>
      <c r="G155" s="121">
        <v>0</v>
      </c>
      <c r="H155" s="121">
        <v>0</v>
      </c>
      <c r="I155" s="109"/>
      <c r="J155" s="121">
        <v>854</v>
      </c>
      <c r="K155" s="120">
        <v>0</v>
      </c>
      <c r="L155" s="121">
        <v>0</v>
      </c>
      <c r="M155" s="121">
        <v>0</v>
      </c>
      <c r="N155" s="109"/>
      <c r="O155" s="121">
        <v>969</v>
      </c>
      <c r="P155" s="121">
        <v>323</v>
      </c>
      <c r="Q155" s="109"/>
      <c r="R155" s="121">
        <v>2160</v>
      </c>
      <c r="S155" s="121">
        <v>423</v>
      </c>
      <c r="T155" s="109"/>
      <c r="U155" s="121">
        <v>5250</v>
      </c>
      <c r="V155" s="121">
        <v>746</v>
      </c>
    </row>
    <row r="156" spans="1:22" x14ac:dyDescent="0.3">
      <c r="A156" s="122" t="s">
        <v>1126</v>
      </c>
      <c r="B156" s="35" t="str">
        <f>VLOOKUP(A156,'Planning Periods'!$E$2:$N$540,10,FALSE)</f>
        <v>10/15/2013 - 10/15/2021</v>
      </c>
      <c r="C156" s="121">
        <v>2013</v>
      </c>
      <c r="D156" s="121" t="str">
        <f t="shared" si="2"/>
        <v>Bell 2013</v>
      </c>
      <c r="E156" s="121"/>
      <c r="F156" s="120"/>
      <c r="G156" s="121"/>
      <c r="H156" s="121"/>
      <c r="I156" s="109"/>
      <c r="J156" s="121"/>
      <c r="K156" s="120"/>
      <c r="L156" s="121"/>
      <c r="M156" s="121"/>
      <c r="N156" s="109"/>
      <c r="O156" s="121"/>
      <c r="P156" s="121"/>
      <c r="Q156" s="109"/>
      <c r="R156" s="121"/>
      <c r="S156" s="121"/>
      <c r="T156" s="109"/>
      <c r="U156" s="121"/>
      <c r="V156" s="121"/>
    </row>
    <row r="157" spans="1:22" x14ac:dyDescent="0.3">
      <c r="A157" s="122" t="s">
        <v>1126</v>
      </c>
      <c r="B157" s="35" t="str">
        <f>VLOOKUP(A157,'Planning Periods'!$E$2:$N$540,10,FALSE)</f>
        <v>10/15/2013 - 10/15/2021</v>
      </c>
      <c r="C157" s="121">
        <v>2014</v>
      </c>
      <c r="D157" s="121" t="str">
        <f t="shared" si="2"/>
        <v>Bell 2014</v>
      </c>
      <c r="E157" s="121">
        <v>11</v>
      </c>
      <c r="F157" s="120">
        <v>0</v>
      </c>
      <c r="G157" s="121">
        <v>0</v>
      </c>
      <c r="H157" s="121">
        <v>0</v>
      </c>
      <c r="I157" s="109"/>
      <c r="J157" s="121">
        <v>7</v>
      </c>
      <c r="K157" s="120">
        <v>0</v>
      </c>
      <c r="L157" s="121">
        <v>0</v>
      </c>
      <c r="M157" s="121">
        <v>0</v>
      </c>
      <c r="N157" s="109"/>
      <c r="O157" s="121">
        <v>8</v>
      </c>
      <c r="P157" s="121">
        <v>0</v>
      </c>
      <c r="Q157" s="109"/>
      <c r="R157" s="121">
        <v>21</v>
      </c>
      <c r="S157" s="121">
        <v>0</v>
      </c>
      <c r="T157" s="109"/>
      <c r="U157" s="121">
        <v>47</v>
      </c>
      <c r="V157" s="121">
        <v>0</v>
      </c>
    </row>
    <row r="158" spans="1:22" x14ac:dyDescent="0.3">
      <c r="A158" s="122" t="s">
        <v>1126</v>
      </c>
      <c r="B158" s="35" t="str">
        <f>VLOOKUP(A158,'Planning Periods'!$E$2:$N$540,10,FALSE)</f>
        <v>10/15/2013 - 10/15/2021</v>
      </c>
      <c r="C158" s="121">
        <v>2015</v>
      </c>
      <c r="D158" s="121" t="str">
        <f t="shared" si="2"/>
        <v>Bell 2015</v>
      </c>
      <c r="E158" s="121">
        <v>11</v>
      </c>
      <c r="F158" s="120">
        <v>0</v>
      </c>
      <c r="G158" s="121">
        <v>0</v>
      </c>
      <c r="H158" s="121">
        <v>0</v>
      </c>
      <c r="I158" s="109"/>
      <c r="J158" s="121">
        <v>7</v>
      </c>
      <c r="K158" s="120">
        <v>0</v>
      </c>
      <c r="L158" s="121">
        <v>0</v>
      </c>
      <c r="M158" s="121">
        <v>0</v>
      </c>
      <c r="N158" s="109"/>
      <c r="O158" s="121">
        <v>8</v>
      </c>
      <c r="P158" s="121">
        <v>3</v>
      </c>
      <c r="Q158" s="109"/>
      <c r="R158" s="121">
        <v>21</v>
      </c>
      <c r="S158" s="121">
        <v>0</v>
      </c>
      <c r="T158" s="109"/>
      <c r="U158" s="121">
        <v>47</v>
      </c>
      <c r="V158" s="121">
        <v>3</v>
      </c>
    </row>
    <row r="159" spans="1:22" x14ac:dyDescent="0.3">
      <c r="A159" s="122" t="s">
        <v>1126</v>
      </c>
      <c r="B159" s="35" t="str">
        <f>VLOOKUP(A159,'Planning Periods'!$E$2:$N$540,10,FALSE)</f>
        <v>10/15/2013 - 10/15/2021</v>
      </c>
      <c r="C159" s="121">
        <v>2016</v>
      </c>
      <c r="D159" s="121" t="str">
        <f t="shared" si="2"/>
        <v>Bell 2016</v>
      </c>
      <c r="E159" s="121">
        <v>11</v>
      </c>
      <c r="F159" s="120">
        <v>0</v>
      </c>
      <c r="G159" s="121">
        <v>0</v>
      </c>
      <c r="H159" s="121">
        <v>0</v>
      </c>
      <c r="I159" s="109"/>
      <c r="J159" s="121">
        <v>7</v>
      </c>
      <c r="K159" s="120">
        <v>0</v>
      </c>
      <c r="L159" s="121">
        <v>0</v>
      </c>
      <c r="M159" s="121">
        <v>0</v>
      </c>
      <c r="N159" s="109"/>
      <c r="O159" s="121">
        <v>8</v>
      </c>
      <c r="P159" s="121">
        <v>0</v>
      </c>
      <c r="Q159" s="109"/>
      <c r="R159" s="121">
        <v>21</v>
      </c>
      <c r="S159" s="121">
        <v>10</v>
      </c>
      <c r="T159" s="109"/>
      <c r="U159" s="121">
        <v>47</v>
      </c>
      <c r="V159" s="121">
        <v>10</v>
      </c>
    </row>
    <row r="160" spans="1:22" x14ac:dyDescent="0.3">
      <c r="A160" s="122" t="s">
        <v>1126</v>
      </c>
      <c r="B160" s="35" t="str">
        <f>VLOOKUP(A160,'Planning Periods'!$E$2:$N$540,10,FALSE)</f>
        <v>10/15/2013 - 10/15/2021</v>
      </c>
      <c r="C160" s="121">
        <v>2017</v>
      </c>
      <c r="D160" s="121" t="str">
        <f t="shared" si="2"/>
        <v>Bell 2017</v>
      </c>
      <c r="E160" s="121">
        <v>11</v>
      </c>
      <c r="F160" s="120">
        <v>65</v>
      </c>
      <c r="G160" s="121">
        <v>65</v>
      </c>
      <c r="H160" s="121">
        <v>0</v>
      </c>
      <c r="I160" s="109"/>
      <c r="J160" s="121">
        <v>7</v>
      </c>
      <c r="K160" s="120">
        <v>0</v>
      </c>
      <c r="L160" s="121">
        <v>0</v>
      </c>
      <c r="M160" s="121">
        <v>0</v>
      </c>
      <c r="N160" s="109"/>
      <c r="O160" s="121">
        <v>8</v>
      </c>
      <c r="P160" s="121">
        <v>0</v>
      </c>
      <c r="Q160" s="109"/>
      <c r="R160" s="121">
        <v>21</v>
      </c>
      <c r="S160" s="121">
        <v>62</v>
      </c>
      <c r="T160" s="109"/>
      <c r="U160" s="121">
        <v>47</v>
      </c>
      <c r="V160" s="121">
        <v>127</v>
      </c>
    </row>
    <row r="161" spans="1:22" x14ac:dyDescent="0.3">
      <c r="A161" s="122" t="s">
        <v>1125</v>
      </c>
      <c r="B161" s="35" t="str">
        <f>VLOOKUP(A161,'Planning Periods'!$E$2:$N$540,10,FALSE)</f>
        <v>10/15/2013 - 10/15/2021</v>
      </c>
      <c r="C161" s="121">
        <v>2013</v>
      </c>
      <c r="D161" s="121" t="str">
        <f t="shared" si="2"/>
        <v>Bell Gardens 2013</v>
      </c>
      <c r="E161" s="121"/>
      <c r="F161" s="120"/>
      <c r="G161" s="121"/>
      <c r="H161" s="121"/>
      <c r="I161" s="109"/>
      <c r="J161" s="121"/>
      <c r="K161" s="120"/>
      <c r="L161" s="121"/>
      <c r="M161" s="121"/>
      <c r="N161" s="109"/>
      <c r="O161" s="121"/>
      <c r="P161" s="121"/>
      <c r="Q161" s="109"/>
      <c r="R161" s="121"/>
      <c r="S161" s="121"/>
      <c r="T161" s="109"/>
      <c r="U161" s="121"/>
      <c r="V161" s="121"/>
    </row>
    <row r="162" spans="1:22" x14ac:dyDescent="0.3">
      <c r="A162" s="122" t="s">
        <v>1125</v>
      </c>
      <c r="B162" s="35" t="str">
        <f>VLOOKUP(A162,'Planning Periods'!$E$2:$N$540,10,FALSE)</f>
        <v>10/15/2013 - 10/15/2021</v>
      </c>
      <c r="C162" s="121">
        <v>2014</v>
      </c>
      <c r="D162" s="121" t="str">
        <f t="shared" si="2"/>
        <v>Bell Gardens 2014</v>
      </c>
      <c r="E162" s="121">
        <v>11</v>
      </c>
      <c r="F162" s="120">
        <v>0</v>
      </c>
      <c r="G162" s="121">
        <v>0</v>
      </c>
      <c r="H162" s="121">
        <v>0</v>
      </c>
      <c r="I162" s="109"/>
      <c r="J162" s="121">
        <v>7</v>
      </c>
      <c r="K162" s="120">
        <v>0</v>
      </c>
      <c r="L162" s="121">
        <v>0</v>
      </c>
      <c r="M162" s="121">
        <v>0</v>
      </c>
      <c r="N162" s="109"/>
      <c r="O162" s="121">
        <v>8</v>
      </c>
      <c r="P162" s="121">
        <v>4</v>
      </c>
      <c r="Q162" s="109"/>
      <c r="R162" s="121">
        <v>20</v>
      </c>
      <c r="S162" s="121">
        <v>2</v>
      </c>
      <c r="T162" s="109"/>
      <c r="U162" s="121">
        <v>46</v>
      </c>
      <c r="V162" s="121">
        <v>6</v>
      </c>
    </row>
    <row r="163" spans="1:22" x14ac:dyDescent="0.3">
      <c r="A163" s="122" t="s">
        <v>1125</v>
      </c>
      <c r="B163" s="35" t="str">
        <f>VLOOKUP(A163,'Planning Periods'!$E$2:$N$540,10,FALSE)</f>
        <v>10/15/2013 - 10/15/2021</v>
      </c>
      <c r="C163" s="121">
        <v>2015</v>
      </c>
      <c r="D163" s="121" t="str">
        <f t="shared" si="2"/>
        <v>Bell Gardens 2015</v>
      </c>
      <c r="E163" s="121">
        <v>11</v>
      </c>
      <c r="F163" s="120">
        <v>0</v>
      </c>
      <c r="G163" s="121">
        <v>0</v>
      </c>
      <c r="H163" s="121">
        <v>0</v>
      </c>
      <c r="I163" s="109"/>
      <c r="J163" s="121">
        <v>7</v>
      </c>
      <c r="K163" s="120">
        <v>0</v>
      </c>
      <c r="L163" s="121">
        <v>0</v>
      </c>
      <c r="M163" s="121">
        <v>0</v>
      </c>
      <c r="N163" s="109"/>
      <c r="O163" s="121">
        <v>8</v>
      </c>
      <c r="P163" s="121">
        <v>1</v>
      </c>
      <c r="Q163" s="109"/>
      <c r="R163" s="121">
        <v>20</v>
      </c>
      <c r="S163" s="121">
        <v>3</v>
      </c>
      <c r="T163" s="109"/>
      <c r="U163" s="121">
        <v>46</v>
      </c>
      <c r="V163" s="121">
        <v>4</v>
      </c>
    </row>
    <row r="164" spans="1:22" x14ac:dyDescent="0.3">
      <c r="A164" s="122" t="s">
        <v>1125</v>
      </c>
      <c r="B164" s="35" t="str">
        <f>VLOOKUP(A164,'Planning Periods'!$E$2:$N$540,10,FALSE)</f>
        <v>10/15/2013 - 10/15/2021</v>
      </c>
      <c r="C164" s="121">
        <v>2016</v>
      </c>
      <c r="D164" s="121" t="str">
        <f t="shared" si="2"/>
        <v>Bell Gardens 2016</v>
      </c>
      <c r="E164" s="121">
        <v>11</v>
      </c>
      <c r="F164" s="120">
        <v>0</v>
      </c>
      <c r="G164" s="121">
        <v>0</v>
      </c>
      <c r="H164" s="121">
        <v>0</v>
      </c>
      <c r="I164" s="109"/>
      <c r="J164" s="121">
        <v>7</v>
      </c>
      <c r="K164" s="120">
        <v>0</v>
      </c>
      <c r="L164" s="121">
        <v>0</v>
      </c>
      <c r="M164" s="121">
        <v>0</v>
      </c>
      <c r="N164" s="109"/>
      <c r="O164" s="121">
        <v>8</v>
      </c>
      <c r="P164" s="121">
        <v>0</v>
      </c>
      <c r="Q164" s="109"/>
      <c r="R164" s="121">
        <v>20</v>
      </c>
      <c r="S164" s="121">
        <v>5</v>
      </c>
      <c r="T164" s="109"/>
      <c r="U164" s="121">
        <v>46</v>
      </c>
      <c r="V164" s="121">
        <v>5</v>
      </c>
    </row>
    <row r="165" spans="1:22" x14ac:dyDescent="0.3">
      <c r="A165" s="122" t="s">
        <v>1125</v>
      </c>
      <c r="B165" s="35" t="str">
        <f>VLOOKUP(A165,'Planning Periods'!$E$2:$N$540,10,FALSE)</f>
        <v>10/15/2013 - 10/15/2021</v>
      </c>
      <c r="C165" s="121">
        <v>2017</v>
      </c>
      <c r="D165" s="121" t="str">
        <f t="shared" si="2"/>
        <v>Bell Gardens 2017</v>
      </c>
      <c r="E165" s="121">
        <v>11</v>
      </c>
      <c r="F165" s="120">
        <v>0</v>
      </c>
      <c r="G165" s="121">
        <v>0</v>
      </c>
      <c r="H165" s="121">
        <v>0</v>
      </c>
      <c r="I165" s="109"/>
      <c r="J165" s="121">
        <v>7</v>
      </c>
      <c r="K165" s="120">
        <v>0</v>
      </c>
      <c r="L165" s="121">
        <v>0</v>
      </c>
      <c r="M165" s="121">
        <v>0</v>
      </c>
      <c r="N165" s="109"/>
      <c r="O165" s="121">
        <v>8</v>
      </c>
      <c r="P165" s="121">
        <v>5</v>
      </c>
      <c r="Q165" s="109"/>
      <c r="R165" s="121">
        <v>20</v>
      </c>
      <c r="S165" s="121">
        <v>7</v>
      </c>
      <c r="T165" s="109"/>
      <c r="U165" s="121">
        <v>46</v>
      </c>
      <c r="V165" s="121">
        <v>12</v>
      </c>
    </row>
    <row r="166" spans="1:22" x14ac:dyDescent="0.3">
      <c r="A166" s="122" t="s">
        <v>1124</v>
      </c>
      <c r="B166" s="35"/>
      <c r="C166" s="121">
        <v>2013</v>
      </c>
      <c r="D166" s="121" t="str">
        <f t="shared" si="2"/>
        <v>Bellflower 2013</v>
      </c>
      <c r="E166" s="121"/>
      <c r="F166" s="120"/>
      <c r="G166" s="121"/>
      <c r="H166" s="121"/>
      <c r="I166" s="109"/>
      <c r="J166" s="121"/>
      <c r="K166" s="120"/>
      <c r="L166" s="121"/>
      <c r="M166" s="121"/>
      <c r="N166" s="109"/>
      <c r="O166" s="121"/>
      <c r="P166" s="121"/>
      <c r="Q166" s="109"/>
      <c r="R166" s="121"/>
      <c r="S166" s="121"/>
      <c r="T166" s="109"/>
      <c r="U166" s="121"/>
      <c r="V166" s="121"/>
    </row>
    <row r="167" spans="1:22" x14ac:dyDescent="0.3">
      <c r="A167" s="122" t="s">
        <v>1124</v>
      </c>
      <c r="B167" s="35" t="str">
        <f>VLOOKUP(A167,'Planning Periods'!$E$2:$N$540,10,FALSE)</f>
        <v>10/15/2013 - 10/15/2021</v>
      </c>
      <c r="C167" s="121">
        <v>2014</v>
      </c>
      <c r="D167" s="121" t="str">
        <f t="shared" si="2"/>
        <v>Bellflower 2014</v>
      </c>
      <c r="E167" s="121">
        <v>1</v>
      </c>
      <c r="F167" s="120">
        <v>0</v>
      </c>
      <c r="G167" s="121">
        <v>0</v>
      </c>
      <c r="H167" s="121">
        <v>0</v>
      </c>
      <c r="I167" s="109"/>
      <c r="J167" s="121">
        <v>1</v>
      </c>
      <c r="K167" s="120">
        <v>0</v>
      </c>
      <c r="L167" s="121">
        <v>0</v>
      </c>
      <c r="M167" s="121">
        <v>0</v>
      </c>
      <c r="N167" s="109"/>
      <c r="O167" s="121">
        <v>0</v>
      </c>
      <c r="P167" s="121">
        <v>0</v>
      </c>
      <c r="Q167" s="109"/>
      <c r="R167" s="121">
        <v>0</v>
      </c>
      <c r="S167" s="121">
        <v>67</v>
      </c>
      <c r="T167" s="109"/>
      <c r="U167" s="121">
        <v>2</v>
      </c>
      <c r="V167" s="121">
        <v>67</v>
      </c>
    </row>
    <row r="168" spans="1:22" x14ac:dyDescent="0.3">
      <c r="A168" s="122" t="s">
        <v>1124</v>
      </c>
      <c r="B168" s="35" t="str">
        <f>VLOOKUP(A168,'Planning Periods'!$E$2:$N$540,10,FALSE)</f>
        <v>10/15/2013 - 10/15/2021</v>
      </c>
      <c r="C168" s="121">
        <v>2015</v>
      </c>
      <c r="D168" s="121" t="str">
        <f t="shared" si="2"/>
        <v>Bellflower 2015</v>
      </c>
      <c r="E168" s="121">
        <v>1</v>
      </c>
      <c r="F168" s="120">
        <v>0</v>
      </c>
      <c r="G168" s="121">
        <v>0</v>
      </c>
      <c r="H168" s="121">
        <v>0</v>
      </c>
      <c r="I168" s="109"/>
      <c r="J168" s="121">
        <v>1</v>
      </c>
      <c r="K168" s="120">
        <v>0</v>
      </c>
      <c r="L168" s="121">
        <v>0</v>
      </c>
      <c r="M168" s="121">
        <v>0</v>
      </c>
      <c r="N168" s="109"/>
      <c r="O168" s="121">
        <v>0</v>
      </c>
      <c r="P168" s="121">
        <v>0</v>
      </c>
      <c r="Q168" s="109"/>
      <c r="R168" s="121">
        <v>0</v>
      </c>
      <c r="S168" s="121">
        <v>3</v>
      </c>
      <c r="T168" s="109"/>
      <c r="U168" s="121">
        <v>2</v>
      </c>
      <c r="V168" s="121">
        <v>3</v>
      </c>
    </row>
    <row r="169" spans="1:22" x14ac:dyDescent="0.3">
      <c r="A169" s="122" t="s">
        <v>1124</v>
      </c>
      <c r="B169" s="35" t="str">
        <f>VLOOKUP(A169,'Planning Periods'!$E$2:$N$540,10,FALSE)</f>
        <v>10/15/2013 - 10/15/2021</v>
      </c>
      <c r="C169" s="121">
        <v>2016</v>
      </c>
      <c r="D169" s="121" t="str">
        <f t="shared" si="2"/>
        <v>Bellflower 2016</v>
      </c>
      <c r="E169" s="121">
        <v>1</v>
      </c>
      <c r="F169" s="120">
        <v>0</v>
      </c>
      <c r="G169" s="121">
        <v>0</v>
      </c>
      <c r="H169" s="121">
        <v>0</v>
      </c>
      <c r="I169" s="109"/>
      <c r="J169" s="121">
        <v>1</v>
      </c>
      <c r="K169" s="120">
        <v>6</v>
      </c>
      <c r="L169" s="121">
        <v>6</v>
      </c>
      <c r="M169" s="121">
        <v>0</v>
      </c>
      <c r="N169" s="109"/>
      <c r="O169" s="121">
        <v>0</v>
      </c>
      <c r="P169" s="121">
        <v>6</v>
      </c>
      <c r="Q169" s="109"/>
      <c r="R169" s="121">
        <v>0</v>
      </c>
      <c r="S169" s="121">
        <v>108</v>
      </c>
      <c r="T169" s="109"/>
      <c r="U169" s="121">
        <v>2</v>
      </c>
      <c r="V169" s="121">
        <v>120</v>
      </c>
    </row>
    <row r="170" spans="1:22" x14ac:dyDescent="0.3">
      <c r="A170" s="122" t="s">
        <v>1124</v>
      </c>
      <c r="B170" s="35" t="str">
        <f>VLOOKUP(A170,'Planning Periods'!$E$2:$N$540,10,FALSE)</f>
        <v>10/15/2013 - 10/15/2021</v>
      </c>
      <c r="C170" s="121">
        <v>2017</v>
      </c>
      <c r="D170" s="121" t="str">
        <f t="shared" si="2"/>
        <v>Bellflower 2017</v>
      </c>
      <c r="E170" s="121">
        <v>1</v>
      </c>
      <c r="F170" s="120">
        <v>0</v>
      </c>
      <c r="G170" s="121">
        <v>0</v>
      </c>
      <c r="H170" s="121">
        <v>0</v>
      </c>
      <c r="I170" s="109"/>
      <c r="J170" s="121">
        <v>1</v>
      </c>
      <c r="K170" s="120">
        <v>0</v>
      </c>
      <c r="L170" s="121">
        <v>0</v>
      </c>
      <c r="M170" s="121">
        <v>0</v>
      </c>
      <c r="N170" s="109"/>
      <c r="O170" s="121">
        <v>0</v>
      </c>
      <c r="P170" s="121">
        <v>0</v>
      </c>
      <c r="Q170" s="109"/>
      <c r="R170" s="121">
        <v>0</v>
      </c>
      <c r="S170" s="121">
        <v>64</v>
      </c>
      <c r="T170" s="109"/>
      <c r="U170" s="121">
        <v>2</v>
      </c>
      <c r="V170" s="121">
        <v>64</v>
      </c>
    </row>
    <row r="171" spans="1:22" x14ac:dyDescent="0.3">
      <c r="A171" s="122" t="s">
        <v>869</v>
      </c>
      <c r="B171" s="35" t="str">
        <f>VLOOKUP(A171,'Planning Periods'!$E$2:$N$540,10,FALSE)</f>
        <v>01/31/2015 - 01/31/2023</v>
      </c>
      <c r="C171" s="121">
        <v>2014</v>
      </c>
      <c r="D171" s="121" t="str">
        <f t="shared" si="2"/>
        <v>Belmont 2014</v>
      </c>
      <c r="E171" s="121">
        <v>116</v>
      </c>
      <c r="F171" s="120">
        <v>0</v>
      </c>
      <c r="G171" s="121">
        <v>0</v>
      </c>
      <c r="H171" s="121">
        <v>0</v>
      </c>
      <c r="I171" s="109"/>
      <c r="J171" s="121">
        <v>63</v>
      </c>
      <c r="K171" s="120">
        <v>0</v>
      </c>
      <c r="L171" s="121">
        <v>0</v>
      </c>
      <c r="M171" s="121">
        <v>0</v>
      </c>
      <c r="N171" s="109"/>
      <c r="O171" s="121">
        <v>67</v>
      </c>
      <c r="P171" s="121">
        <v>0</v>
      </c>
      <c r="Q171" s="109"/>
      <c r="R171" s="121">
        <v>222</v>
      </c>
      <c r="S171" s="121">
        <v>18</v>
      </c>
      <c r="T171" s="109"/>
      <c r="U171" s="121">
        <v>468</v>
      </c>
      <c r="V171" s="121">
        <v>18</v>
      </c>
    </row>
    <row r="172" spans="1:22" x14ac:dyDescent="0.3">
      <c r="A172" s="122" t="s">
        <v>869</v>
      </c>
      <c r="B172" s="35" t="str">
        <f>VLOOKUP(A172,'Planning Periods'!$E$2:$N$540,10,FALSE)</f>
        <v>01/31/2015 - 01/31/2023</v>
      </c>
      <c r="C172" s="121">
        <v>2015</v>
      </c>
      <c r="D172" s="121" t="str">
        <f t="shared" si="2"/>
        <v>Belmont 2015</v>
      </c>
      <c r="E172" s="121">
        <v>116</v>
      </c>
      <c r="F172" s="120">
        <v>0</v>
      </c>
      <c r="G172" s="121">
        <v>0</v>
      </c>
      <c r="H172" s="121">
        <v>0</v>
      </c>
      <c r="I172" s="109"/>
      <c r="J172" s="121">
        <v>63</v>
      </c>
      <c r="K172" s="120">
        <v>0</v>
      </c>
      <c r="L172" s="121">
        <v>0</v>
      </c>
      <c r="M172" s="121">
        <v>0</v>
      </c>
      <c r="N172" s="109"/>
      <c r="O172" s="121">
        <v>67</v>
      </c>
      <c r="P172" s="121">
        <v>0</v>
      </c>
      <c r="Q172" s="109"/>
      <c r="R172" s="121">
        <v>222</v>
      </c>
      <c r="S172" s="121">
        <v>7</v>
      </c>
      <c r="T172" s="109"/>
      <c r="U172" s="121">
        <v>468</v>
      </c>
      <c r="V172" s="121">
        <v>7</v>
      </c>
    </row>
    <row r="173" spans="1:22" x14ac:dyDescent="0.3">
      <c r="A173" s="122" t="s">
        <v>869</v>
      </c>
      <c r="B173" s="35" t="str">
        <f>VLOOKUP(A173,'Planning Periods'!$E$2:$N$540,10,FALSE)</f>
        <v>01/31/2015 - 01/31/2023</v>
      </c>
      <c r="C173" s="121">
        <v>2016</v>
      </c>
      <c r="D173" s="121" t="str">
        <f t="shared" si="2"/>
        <v>Belmont 2016</v>
      </c>
      <c r="E173" s="121">
        <v>116</v>
      </c>
      <c r="F173" s="120">
        <v>0</v>
      </c>
      <c r="G173" s="121">
        <v>0</v>
      </c>
      <c r="H173" s="121">
        <v>0</v>
      </c>
      <c r="I173" s="109"/>
      <c r="J173" s="121">
        <v>63</v>
      </c>
      <c r="K173" s="120">
        <v>0</v>
      </c>
      <c r="L173" s="121">
        <v>0</v>
      </c>
      <c r="M173" s="121">
        <v>0</v>
      </c>
      <c r="N173" s="109"/>
      <c r="O173" s="121">
        <v>67</v>
      </c>
      <c r="P173" s="121">
        <v>0</v>
      </c>
      <c r="Q173" s="109"/>
      <c r="R173" s="121">
        <v>222</v>
      </c>
      <c r="S173" s="121">
        <v>7</v>
      </c>
      <c r="T173" s="109"/>
      <c r="U173" s="121">
        <v>468</v>
      </c>
      <c r="V173" s="121">
        <v>7</v>
      </c>
    </row>
    <row r="174" spans="1:22" x14ac:dyDescent="0.3">
      <c r="A174" s="122" t="s">
        <v>869</v>
      </c>
      <c r="B174" s="35" t="str">
        <f>VLOOKUP(A174,'Planning Periods'!$E$2:$N$540,10,FALSE)</f>
        <v>01/31/2015 - 01/31/2023</v>
      </c>
      <c r="C174" s="121">
        <v>2017</v>
      </c>
      <c r="D174" s="121" t="str">
        <f t="shared" si="2"/>
        <v>Belmont 2017</v>
      </c>
      <c r="E174" s="121">
        <v>116</v>
      </c>
      <c r="F174" s="120">
        <v>0</v>
      </c>
      <c r="G174" s="121">
        <v>0</v>
      </c>
      <c r="H174" s="121">
        <v>0</v>
      </c>
      <c r="I174" s="109"/>
      <c r="J174" s="121">
        <v>63</v>
      </c>
      <c r="K174" s="120">
        <v>0</v>
      </c>
      <c r="L174" s="121">
        <v>0</v>
      </c>
      <c r="M174" s="121">
        <v>0</v>
      </c>
      <c r="N174" s="109"/>
      <c r="O174" s="121">
        <v>67</v>
      </c>
      <c r="P174" s="121">
        <v>4</v>
      </c>
      <c r="Q174" s="109"/>
      <c r="R174" s="121">
        <v>222</v>
      </c>
      <c r="S174" s="121">
        <v>109</v>
      </c>
      <c r="T174" s="109"/>
      <c r="U174" s="121">
        <v>468</v>
      </c>
      <c r="V174" s="121">
        <v>113</v>
      </c>
    </row>
    <row r="175" spans="1:22" x14ac:dyDescent="0.3">
      <c r="A175" s="122" t="s">
        <v>1043</v>
      </c>
      <c r="B175" s="35" t="str">
        <f>VLOOKUP(A175,'Planning Periods'!$E$2:$N$540,10,FALSE)</f>
        <v>01/31/2015 - 01/31/2023</v>
      </c>
      <c r="C175" s="121">
        <v>2014</v>
      </c>
      <c r="D175" s="121" t="str">
        <f t="shared" si="2"/>
        <v>Belvedere 2014</v>
      </c>
      <c r="E175" s="121"/>
      <c r="F175" s="120"/>
      <c r="G175" s="121"/>
      <c r="H175" s="121"/>
      <c r="I175" s="109"/>
      <c r="J175" s="121"/>
      <c r="K175" s="120"/>
      <c r="L175" s="121"/>
      <c r="M175" s="121"/>
      <c r="N175" s="109"/>
      <c r="O175" s="121"/>
      <c r="P175" s="121"/>
      <c r="Q175" s="109"/>
      <c r="R175" s="121"/>
      <c r="S175" s="121"/>
      <c r="T175" s="109"/>
      <c r="U175" s="121"/>
      <c r="V175" s="121"/>
    </row>
    <row r="176" spans="1:22" x14ac:dyDescent="0.3">
      <c r="A176" s="122" t="s">
        <v>1043</v>
      </c>
      <c r="B176" s="35" t="str">
        <f>VLOOKUP(A176,'Planning Periods'!$E$2:$N$540,10,FALSE)</f>
        <v>01/31/2015 - 01/31/2023</v>
      </c>
      <c r="C176" s="121">
        <v>2015</v>
      </c>
      <c r="D176" s="121" t="str">
        <f t="shared" si="2"/>
        <v>Belvedere 2015</v>
      </c>
      <c r="E176" s="121">
        <v>4</v>
      </c>
      <c r="F176" s="120">
        <v>0</v>
      </c>
      <c r="G176" s="121">
        <v>0</v>
      </c>
      <c r="H176" s="121">
        <v>0</v>
      </c>
      <c r="I176" s="109"/>
      <c r="J176" s="121">
        <v>3</v>
      </c>
      <c r="K176" s="120">
        <v>0</v>
      </c>
      <c r="L176" s="121">
        <v>0</v>
      </c>
      <c r="M176" s="121">
        <v>0</v>
      </c>
      <c r="N176" s="109"/>
      <c r="O176" s="121">
        <v>4</v>
      </c>
      <c r="P176" s="121">
        <v>0</v>
      </c>
      <c r="Q176" s="109"/>
      <c r="R176" s="121">
        <v>5</v>
      </c>
      <c r="S176" s="121">
        <v>0</v>
      </c>
      <c r="T176" s="109"/>
      <c r="U176" s="121">
        <v>16</v>
      </c>
      <c r="V176" s="121">
        <v>0</v>
      </c>
    </row>
    <row r="177" spans="1:22" x14ac:dyDescent="0.3">
      <c r="A177" s="122" t="s">
        <v>1043</v>
      </c>
      <c r="B177" s="35" t="str">
        <f>VLOOKUP(A177,'Planning Periods'!$E$2:$N$540,10,FALSE)</f>
        <v>01/31/2015 - 01/31/2023</v>
      </c>
      <c r="C177" s="121">
        <v>2016</v>
      </c>
      <c r="D177" s="121" t="str">
        <f t="shared" si="2"/>
        <v>Belvedere 2016</v>
      </c>
      <c r="E177" s="121">
        <v>4</v>
      </c>
      <c r="F177" s="120">
        <v>0</v>
      </c>
      <c r="G177" s="121">
        <v>0</v>
      </c>
      <c r="H177" s="121">
        <v>0</v>
      </c>
      <c r="I177" s="109"/>
      <c r="J177" s="121">
        <v>3</v>
      </c>
      <c r="K177" s="120">
        <v>0</v>
      </c>
      <c r="L177" s="121">
        <v>0</v>
      </c>
      <c r="M177" s="121">
        <v>0</v>
      </c>
      <c r="N177" s="109"/>
      <c r="O177" s="121">
        <v>4</v>
      </c>
      <c r="P177" s="121">
        <v>0</v>
      </c>
      <c r="Q177" s="109"/>
      <c r="R177" s="121">
        <v>5</v>
      </c>
      <c r="S177" s="121">
        <v>0</v>
      </c>
      <c r="T177" s="109"/>
      <c r="U177" s="121">
        <v>16</v>
      </c>
      <c r="V177" s="121">
        <v>0</v>
      </c>
    </row>
    <row r="178" spans="1:22" x14ac:dyDescent="0.3">
      <c r="A178" s="122" t="s">
        <v>1043</v>
      </c>
      <c r="B178" s="35" t="str">
        <f>VLOOKUP(A178,'Planning Periods'!$E$2:$N$540,10,FALSE)</f>
        <v>01/31/2015 - 01/31/2023</v>
      </c>
      <c r="C178" s="121">
        <v>2017</v>
      </c>
      <c r="D178" s="121" t="str">
        <f t="shared" si="2"/>
        <v>Belvedere 2017</v>
      </c>
      <c r="E178" s="121">
        <v>4</v>
      </c>
      <c r="F178" s="120">
        <v>0</v>
      </c>
      <c r="G178" s="121">
        <v>0</v>
      </c>
      <c r="H178" s="121">
        <v>0</v>
      </c>
      <c r="I178" s="109"/>
      <c r="J178" s="121">
        <v>3</v>
      </c>
      <c r="K178" s="120">
        <v>0</v>
      </c>
      <c r="L178" s="121">
        <v>0</v>
      </c>
      <c r="M178" s="121">
        <v>0</v>
      </c>
      <c r="N178" s="109"/>
      <c r="O178" s="121">
        <v>4</v>
      </c>
      <c r="P178" s="121">
        <v>3</v>
      </c>
      <c r="Q178" s="109"/>
      <c r="R178" s="121">
        <v>5</v>
      </c>
      <c r="S178" s="121">
        <v>1</v>
      </c>
      <c r="T178" s="109"/>
      <c r="U178" s="121">
        <v>16</v>
      </c>
      <c r="V178" s="121">
        <v>4</v>
      </c>
    </row>
    <row r="179" spans="1:22" x14ac:dyDescent="0.3">
      <c r="A179" s="122" t="s">
        <v>813</v>
      </c>
      <c r="B179" s="35" t="str">
        <f>VLOOKUP(A179,'Planning Periods'!$E$2:$N$540,10,FALSE)</f>
        <v>01/31/2015 - 01/31/2023</v>
      </c>
      <c r="C179" s="121">
        <v>2014</v>
      </c>
      <c r="D179" s="121" t="str">
        <f t="shared" si="2"/>
        <v>Benicia 2014</v>
      </c>
      <c r="E179" s="121">
        <v>94</v>
      </c>
      <c r="F179" s="120">
        <v>0</v>
      </c>
      <c r="G179" s="121">
        <v>0</v>
      </c>
      <c r="H179" s="121">
        <v>0</v>
      </c>
      <c r="I179" s="109"/>
      <c r="J179" s="121">
        <v>54</v>
      </c>
      <c r="K179" s="120">
        <v>0</v>
      </c>
      <c r="L179" s="121">
        <v>0</v>
      </c>
      <c r="M179" s="121">
        <v>0</v>
      </c>
      <c r="N179" s="109"/>
      <c r="O179" s="121">
        <v>56</v>
      </c>
      <c r="P179" s="121">
        <v>0</v>
      </c>
      <c r="Q179" s="109"/>
      <c r="R179" s="121">
        <v>123</v>
      </c>
      <c r="S179" s="121">
        <v>4</v>
      </c>
      <c r="T179" s="109"/>
      <c r="U179" s="121">
        <v>327</v>
      </c>
      <c r="V179" s="121">
        <v>4</v>
      </c>
    </row>
    <row r="180" spans="1:22" x14ac:dyDescent="0.3">
      <c r="A180" s="122" t="s">
        <v>813</v>
      </c>
      <c r="B180" s="35" t="str">
        <f>VLOOKUP(A180,'Planning Periods'!$E$2:$N$540,10,FALSE)</f>
        <v>01/31/2015 - 01/31/2023</v>
      </c>
      <c r="C180" s="121">
        <v>2015</v>
      </c>
      <c r="D180" s="121" t="str">
        <f t="shared" si="2"/>
        <v>Benicia 2015</v>
      </c>
      <c r="E180" s="121">
        <v>94</v>
      </c>
      <c r="F180" s="120">
        <v>0</v>
      </c>
      <c r="G180" s="121">
        <v>0</v>
      </c>
      <c r="H180" s="121">
        <v>0</v>
      </c>
      <c r="I180" s="109"/>
      <c r="J180" s="121">
        <v>54</v>
      </c>
      <c r="K180" s="120">
        <v>1</v>
      </c>
      <c r="L180" s="121">
        <v>1</v>
      </c>
      <c r="M180" s="121">
        <v>0</v>
      </c>
      <c r="N180" s="109"/>
      <c r="O180" s="121">
        <v>56</v>
      </c>
      <c r="P180" s="121">
        <v>0</v>
      </c>
      <c r="Q180" s="109"/>
      <c r="R180" s="121">
        <v>123</v>
      </c>
      <c r="S180" s="121">
        <v>2</v>
      </c>
      <c r="T180" s="109"/>
      <c r="U180" s="121">
        <v>327</v>
      </c>
      <c r="V180" s="121">
        <v>3</v>
      </c>
    </row>
    <row r="181" spans="1:22" x14ac:dyDescent="0.3">
      <c r="A181" s="122" t="s">
        <v>813</v>
      </c>
      <c r="B181" s="35" t="str">
        <f>VLOOKUP(A181,'Planning Periods'!$E$2:$N$540,10,FALSE)</f>
        <v>01/31/2015 - 01/31/2023</v>
      </c>
      <c r="C181" s="121">
        <v>2016</v>
      </c>
      <c r="D181" s="121" t="str">
        <f t="shared" si="2"/>
        <v>Benicia 2016</v>
      </c>
      <c r="E181" s="121">
        <v>94</v>
      </c>
      <c r="F181" s="120">
        <v>0</v>
      </c>
      <c r="G181" s="121">
        <v>0</v>
      </c>
      <c r="H181" s="121">
        <v>0</v>
      </c>
      <c r="I181" s="109"/>
      <c r="J181" s="121">
        <v>54</v>
      </c>
      <c r="K181" s="120">
        <v>2</v>
      </c>
      <c r="L181" s="121">
        <v>2</v>
      </c>
      <c r="M181" s="121">
        <v>0</v>
      </c>
      <c r="N181" s="109"/>
      <c r="O181" s="121">
        <v>56</v>
      </c>
      <c r="P181" s="121">
        <v>0</v>
      </c>
      <c r="Q181" s="109"/>
      <c r="R181" s="121">
        <v>123</v>
      </c>
      <c r="S181" s="121">
        <v>1</v>
      </c>
      <c r="T181" s="109"/>
      <c r="U181" s="121">
        <v>327</v>
      </c>
      <c r="V181" s="121">
        <v>3</v>
      </c>
    </row>
    <row r="182" spans="1:22" x14ac:dyDescent="0.3">
      <c r="A182" s="122" t="s">
        <v>813</v>
      </c>
      <c r="B182" s="35" t="str">
        <f>VLOOKUP(A182,'Planning Periods'!$E$2:$N$540,10,FALSE)</f>
        <v>01/31/2015 - 01/31/2023</v>
      </c>
      <c r="C182" s="121">
        <v>2017</v>
      </c>
      <c r="D182" s="121" t="str">
        <f t="shared" si="2"/>
        <v>Benicia 2017</v>
      </c>
      <c r="E182" s="121">
        <v>94</v>
      </c>
      <c r="F182" s="120">
        <v>1</v>
      </c>
      <c r="G182" s="121">
        <v>1</v>
      </c>
      <c r="H182" s="121">
        <v>0</v>
      </c>
      <c r="I182" s="109"/>
      <c r="J182" s="121">
        <v>54</v>
      </c>
      <c r="K182" s="120">
        <v>0</v>
      </c>
      <c r="L182" s="121">
        <v>0</v>
      </c>
      <c r="M182" s="121">
        <v>0</v>
      </c>
      <c r="N182" s="109"/>
      <c r="O182" s="121">
        <v>56</v>
      </c>
      <c r="P182" s="121">
        <v>0</v>
      </c>
      <c r="Q182" s="109"/>
      <c r="R182" s="121">
        <v>123</v>
      </c>
      <c r="S182" s="121">
        <v>8</v>
      </c>
      <c r="T182" s="109"/>
      <c r="U182" s="121">
        <v>327</v>
      </c>
      <c r="V182" s="121">
        <v>9</v>
      </c>
    </row>
    <row r="183" spans="1:22" x14ac:dyDescent="0.3">
      <c r="A183" s="122" t="s">
        <v>1241</v>
      </c>
      <c r="B183" s="35" t="str">
        <f>VLOOKUP(A183,'Planning Periods'!$E$2:$N$540,10,FALSE)</f>
        <v>01/31/2015 - 01/31/2023</v>
      </c>
      <c r="C183" s="121">
        <v>2014</v>
      </c>
      <c r="D183" s="121" t="str">
        <f t="shared" si="2"/>
        <v>Berkeley 2014</v>
      </c>
      <c r="E183" s="121"/>
      <c r="F183" s="120"/>
      <c r="G183" s="121"/>
      <c r="H183" s="121"/>
      <c r="I183" s="109"/>
      <c r="J183" s="121"/>
      <c r="K183" s="120"/>
      <c r="L183" s="121"/>
      <c r="M183" s="121"/>
      <c r="N183" s="109"/>
      <c r="O183" s="121"/>
      <c r="P183" s="121"/>
      <c r="Q183" s="109"/>
      <c r="R183" s="121"/>
      <c r="S183" s="121"/>
      <c r="T183" s="109"/>
      <c r="U183" s="121"/>
      <c r="V183" s="121"/>
    </row>
    <row r="184" spans="1:22" x14ac:dyDescent="0.3">
      <c r="A184" s="122" t="s">
        <v>1241</v>
      </c>
      <c r="B184" s="35" t="str">
        <f>VLOOKUP(A184,'Planning Periods'!$E$2:$N$540,10,FALSE)</f>
        <v>01/31/2015 - 01/31/2023</v>
      </c>
      <c r="C184" s="121">
        <v>2015</v>
      </c>
      <c r="D184" s="121" t="str">
        <f t="shared" si="2"/>
        <v>Berkeley 2015</v>
      </c>
      <c r="E184" s="121">
        <v>532</v>
      </c>
      <c r="F184" s="120">
        <v>59</v>
      </c>
      <c r="G184" s="121">
        <v>59</v>
      </c>
      <c r="H184" s="121">
        <v>0</v>
      </c>
      <c r="I184" s="109"/>
      <c r="J184" s="121">
        <v>442</v>
      </c>
      <c r="K184" s="120">
        <v>17</v>
      </c>
      <c r="L184" s="121">
        <v>17</v>
      </c>
      <c r="M184" s="121">
        <v>0</v>
      </c>
      <c r="N184" s="109"/>
      <c r="O184" s="121">
        <v>584</v>
      </c>
      <c r="P184" s="121">
        <v>132</v>
      </c>
      <c r="Q184" s="109"/>
      <c r="R184" s="121">
        <v>1401</v>
      </c>
      <c r="S184" s="121">
        <v>326</v>
      </c>
      <c r="T184" s="109"/>
      <c r="U184" s="121">
        <v>2959</v>
      </c>
      <c r="V184" s="121">
        <v>534</v>
      </c>
    </row>
    <row r="185" spans="1:22" x14ac:dyDescent="0.3">
      <c r="A185" s="122" t="s">
        <v>1241</v>
      </c>
      <c r="B185" s="35" t="str">
        <f>VLOOKUP(A185,'Planning Periods'!$E$2:$N$540,10,FALSE)</f>
        <v>01/31/2015 - 01/31/2023</v>
      </c>
      <c r="C185" s="121">
        <v>2016</v>
      </c>
      <c r="D185" s="121" t="str">
        <f t="shared" si="2"/>
        <v>Berkeley 2016</v>
      </c>
      <c r="E185" s="121">
        <v>532</v>
      </c>
      <c r="F185" s="120">
        <v>16</v>
      </c>
      <c r="G185" s="121">
        <v>16</v>
      </c>
      <c r="H185" s="121">
        <v>0</v>
      </c>
      <c r="I185" s="109"/>
      <c r="J185" s="121">
        <v>442</v>
      </c>
      <c r="K185" s="120">
        <v>0</v>
      </c>
      <c r="L185" s="121">
        <v>0</v>
      </c>
      <c r="M185" s="121">
        <v>0</v>
      </c>
      <c r="N185" s="109"/>
      <c r="O185" s="121">
        <v>584</v>
      </c>
      <c r="P185" s="121">
        <v>0</v>
      </c>
      <c r="Q185" s="109"/>
      <c r="R185" s="121">
        <v>1401</v>
      </c>
      <c r="S185" s="121">
        <v>212</v>
      </c>
      <c r="T185" s="109"/>
      <c r="U185" s="121">
        <v>2959</v>
      </c>
      <c r="V185" s="121">
        <v>228</v>
      </c>
    </row>
    <row r="186" spans="1:22" x14ac:dyDescent="0.3">
      <c r="A186" s="122" t="s">
        <v>1241</v>
      </c>
      <c r="B186" s="35" t="str">
        <f>VLOOKUP(A186,'Planning Periods'!$E$2:$N$540,10,FALSE)</f>
        <v>01/31/2015 - 01/31/2023</v>
      </c>
      <c r="C186" s="121">
        <v>2017</v>
      </c>
      <c r="D186" s="121" t="str">
        <f t="shared" si="2"/>
        <v>Berkeley 2017</v>
      </c>
      <c r="E186" s="121">
        <v>532</v>
      </c>
      <c r="F186" s="120">
        <v>10</v>
      </c>
      <c r="G186" s="121">
        <v>10</v>
      </c>
      <c r="H186" s="121">
        <v>0</v>
      </c>
      <c r="I186" s="109"/>
      <c r="J186" s="121">
        <v>442</v>
      </c>
      <c r="K186" s="120">
        <v>0</v>
      </c>
      <c r="L186" s="121">
        <v>0</v>
      </c>
      <c r="M186" s="121">
        <v>0</v>
      </c>
      <c r="N186" s="109"/>
      <c r="O186" s="121">
        <v>584</v>
      </c>
      <c r="P186" s="121">
        <v>0</v>
      </c>
      <c r="Q186" s="109"/>
      <c r="R186" s="121">
        <v>1401</v>
      </c>
      <c r="S186" s="121">
        <v>262</v>
      </c>
      <c r="T186" s="109"/>
      <c r="U186" s="121">
        <v>2959</v>
      </c>
      <c r="V186" s="121">
        <v>272</v>
      </c>
    </row>
    <row r="187" spans="1:22" x14ac:dyDescent="0.3">
      <c r="A187" s="122" t="s">
        <v>1123</v>
      </c>
      <c r="B187" s="35"/>
      <c r="C187" s="121">
        <v>2013</v>
      </c>
      <c r="D187" s="121" t="str">
        <f t="shared" si="2"/>
        <v>Beverly Hills 2013</v>
      </c>
      <c r="E187" s="121"/>
      <c r="F187" s="120"/>
      <c r="G187" s="121"/>
      <c r="H187" s="121"/>
      <c r="I187" s="109"/>
      <c r="J187" s="121"/>
      <c r="K187" s="120"/>
      <c r="L187" s="121"/>
      <c r="M187" s="121"/>
      <c r="N187" s="109"/>
      <c r="O187" s="121"/>
      <c r="P187" s="121"/>
      <c r="Q187" s="109"/>
      <c r="R187" s="121"/>
      <c r="S187" s="121"/>
      <c r="T187" s="109"/>
      <c r="U187" s="121"/>
      <c r="V187" s="121"/>
    </row>
    <row r="188" spans="1:22" x14ac:dyDescent="0.3">
      <c r="A188" s="122" t="s">
        <v>1123</v>
      </c>
      <c r="B188" s="35" t="str">
        <f>VLOOKUP(A188,'Planning Periods'!$E$2:$N$540,10,FALSE)</f>
        <v>10/15/2013 - 10/15/2021</v>
      </c>
      <c r="C188" s="121">
        <v>2014</v>
      </c>
      <c r="D188" s="121" t="str">
        <f t="shared" si="2"/>
        <v>Beverly Hills 2014</v>
      </c>
      <c r="E188" s="121">
        <v>1</v>
      </c>
      <c r="F188" s="120">
        <v>2</v>
      </c>
      <c r="G188" s="121">
        <v>0</v>
      </c>
      <c r="H188" s="121">
        <v>2</v>
      </c>
      <c r="I188" s="109"/>
      <c r="J188" s="121">
        <v>1</v>
      </c>
      <c r="K188" s="120">
        <v>3</v>
      </c>
      <c r="L188" s="121">
        <v>3</v>
      </c>
      <c r="M188" s="121">
        <v>0</v>
      </c>
      <c r="N188" s="109"/>
      <c r="O188" s="121">
        <v>1</v>
      </c>
      <c r="P188" s="121">
        <v>0</v>
      </c>
      <c r="Q188" s="109"/>
      <c r="R188" s="121">
        <v>0</v>
      </c>
      <c r="S188" s="121">
        <v>38</v>
      </c>
      <c r="T188" s="109"/>
      <c r="U188" s="121">
        <v>3</v>
      </c>
      <c r="V188" s="121">
        <v>43</v>
      </c>
    </row>
    <row r="189" spans="1:22" x14ac:dyDescent="0.3">
      <c r="A189" s="122" t="s">
        <v>1123</v>
      </c>
      <c r="B189" s="35" t="str">
        <f>VLOOKUP(A189,'Planning Periods'!$E$2:$N$540,10,FALSE)</f>
        <v>10/15/2013 - 10/15/2021</v>
      </c>
      <c r="C189" s="121">
        <v>2015</v>
      </c>
      <c r="D189" s="121" t="str">
        <f t="shared" si="2"/>
        <v>Beverly Hills 2015</v>
      </c>
      <c r="E189" s="121">
        <v>1</v>
      </c>
      <c r="F189" s="120">
        <v>2</v>
      </c>
      <c r="G189" s="121">
        <v>2</v>
      </c>
      <c r="H189" s="121">
        <v>0</v>
      </c>
      <c r="I189" s="109"/>
      <c r="J189" s="121">
        <v>1</v>
      </c>
      <c r="K189" s="120">
        <v>0</v>
      </c>
      <c r="L189" s="121">
        <v>0</v>
      </c>
      <c r="M189" s="121">
        <v>0</v>
      </c>
      <c r="N189" s="109"/>
      <c r="O189" s="121">
        <v>1</v>
      </c>
      <c r="P189" s="121">
        <v>0</v>
      </c>
      <c r="Q189" s="109"/>
      <c r="R189" s="121">
        <v>0</v>
      </c>
      <c r="S189" s="121">
        <v>21</v>
      </c>
      <c r="T189" s="109"/>
      <c r="U189" s="121">
        <v>3</v>
      </c>
      <c r="V189" s="121">
        <v>23</v>
      </c>
    </row>
    <row r="190" spans="1:22" x14ac:dyDescent="0.3">
      <c r="A190" s="122" t="s">
        <v>1123</v>
      </c>
      <c r="B190" s="35" t="str">
        <f>VLOOKUP(A190,'Planning Periods'!$E$2:$N$540,10,FALSE)</f>
        <v>10/15/2013 - 10/15/2021</v>
      </c>
      <c r="C190" s="121">
        <v>2016</v>
      </c>
      <c r="D190" s="121" t="str">
        <f t="shared" si="2"/>
        <v>Beverly Hills 2016</v>
      </c>
      <c r="E190" s="121">
        <v>1</v>
      </c>
      <c r="F190" s="120">
        <v>0</v>
      </c>
      <c r="G190" s="121">
        <v>0</v>
      </c>
      <c r="H190" s="121">
        <v>0</v>
      </c>
      <c r="I190" s="109"/>
      <c r="J190" s="121">
        <v>1</v>
      </c>
      <c r="K190" s="120">
        <v>0</v>
      </c>
      <c r="L190" s="121">
        <v>0</v>
      </c>
      <c r="M190" s="121">
        <v>0</v>
      </c>
      <c r="N190" s="109"/>
      <c r="O190" s="121">
        <v>1</v>
      </c>
      <c r="P190" s="121">
        <v>2</v>
      </c>
      <c r="Q190" s="109"/>
      <c r="R190" s="121">
        <v>0</v>
      </c>
      <c r="S190" s="121">
        <v>16</v>
      </c>
      <c r="T190" s="109"/>
      <c r="U190" s="121">
        <v>3</v>
      </c>
      <c r="V190" s="121">
        <v>18</v>
      </c>
    </row>
    <row r="191" spans="1:22" x14ac:dyDescent="0.3">
      <c r="A191" s="122" t="s">
        <v>1123</v>
      </c>
      <c r="B191" s="35" t="str">
        <f>VLOOKUP(A191,'Planning Periods'!$E$2:$N$540,10,FALSE)</f>
        <v>10/15/2013 - 10/15/2021</v>
      </c>
      <c r="C191" s="121">
        <v>2017</v>
      </c>
      <c r="D191" s="121" t="str">
        <f t="shared" si="2"/>
        <v>Beverly Hills 2017</v>
      </c>
      <c r="E191" s="121">
        <v>1</v>
      </c>
      <c r="F191" s="120">
        <v>0</v>
      </c>
      <c r="G191" s="121">
        <v>0</v>
      </c>
      <c r="H191" s="121">
        <v>0</v>
      </c>
      <c r="I191" s="109"/>
      <c r="J191" s="121">
        <v>1</v>
      </c>
      <c r="K191" s="120">
        <v>0</v>
      </c>
      <c r="L191" s="121">
        <v>0</v>
      </c>
      <c r="M191" s="121">
        <v>0</v>
      </c>
      <c r="N191" s="109"/>
      <c r="O191" s="121">
        <v>1</v>
      </c>
      <c r="P191" s="121">
        <v>0</v>
      </c>
      <c r="Q191" s="109"/>
      <c r="R191" s="121">
        <v>0</v>
      </c>
      <c r="S191" s="121">
        <v>16</v>
      </c>
      <c r="T191" s="109"/>
      <c r="U191" s="121">
        <v>3</v>
      </c>
      <c r="V191" s="121">
        <v>16</v>
      </c>
    </row>
    <row r="192" spans="1:22" x14ac:dyDescent="0.3">
      <c r="A192" s="122" t="s">
        <v>924</v>
      </c>
      <c r="B192" s="35" t="str">
        <f>VLOOKUP(A192,'Planning Periods'!$E$2:$N$540,10,FALSE)</f>
        <v>10/15/2013 - 10/15/2021</v>
      </c>
      <c r="C192" s="121">
        <v>2013</v>
      </c>
      <c r="D192" s="121" t="str">
        <f t="shared" si="2"/>
        <v>Big Bear Lake 2013</v>
      </c>
      <c r="E192" s="121"/>
      <c r="F192" s="120"/>
      <c r="G192" s="121"/>
      <c r="H192" s="121"/>
      <c r="I192" s="109"/>
      <c r="J192" s="121"/>
      <c r="K192" s="120"/>
      <c r="L192" s="121"/>
      <c r="M192" s="121"/>
      <c r="N192" s="109"/>
      <c r="O192" s="121"/>
      <c r="P192" s="121"/>
      <c r="Q192" s="109"/>
      <c r="R192" s="121"/>
      <c r="S192" s="121"/>
      <c r="T192" s="109"/>
      <c r="U192" s="121"/>
      <c r="V192" s="121"/>
    </row>
    <row r="193" spans="1:22" x14ac:dyDescent="0.3">
      <c r="A193" s="122" t="s">
        <v>924</v>
      </c>
      <c r="B193" s="35" t="str">
        <f>VLOOKUP(A193,'Planning Periods'!$E$2:$N$540,10,FALSE)</f>
        <v>10/15/2013 - 10/15/2021</v>
      </c>
      <c r="C193" s="121">
        <v>2014</v>
      </c>
      <c r="D193" s="121" t="str">
        <f t="shared" si="2"/>
        <v>Big Bear Lake 2014</v>
      </c>
      <c r="E193" s="121"/>
      <c r="F193" s="120"/>
      <c r="G193" s="121"/>
      <c r="H193" s="121"/>
      <c r="I193" s="109"/>
      <c r="J193" s="121"/>
      <c r="K193" s="120"/>
      <c r="L193" s="121"/>
      <c r="M193" s="121"/>
      <c r="N193" s="109"/>
      <c r="O193" s="121"/>
      <c r="P193" s="121"/>
      <c r="Q193" s="109"/>
      <c r="R193" s="121"/>
      <c r="S193" s="121"/>
      <c r="T193" s="109"/>
      <c r="U193" s="121"/>
      <c r="V193" s="121"/>
    </row>
    <row r="194" spans="1:22" x14ac:dyDescent="0.3">
      <c r="A194" s="122" t="s">
        <v>924</v>
      </c>
      <c r="B194" s="35" t="str">
        <f>VLOOKUP(A194,'Planning Periods'!$E$2:$N$540,10,FALSE)</f>
        <v>10/15/2013 - 10/15/2021</v>
      </c>
      <c r="C194" s="121">
        <v>2015</v>
      </c>
      <c r="D194" s="121" t="str">
        <f t="shared" si="2"/>
        <v>Big Bear Lake 2015</v>
      </c>
      <c r="E194" s="121"/>
      <c r="F194" s="120"/>
      <c r="G194" s="121"/>
      <c r="H194" s="121"/>
      <c r="I194" s="109"/>
      <c r="J194" s="121"/>
      <c r="K194" s="120"/>
      <c r="L194" s="121"/>
      <c r="M194" s="121"/>
      <c r="N194" s="109"/>
      <c r="O194" s="121"/>
      <c r="P194" s="121"/>
      <c r="Q194" s="109"/>
      <c r="R194" s="121"/>
      <c r="S194" s="121"/>
      <c r="T194" s="109"/>
      <c r="U194" s="121"/>
      <c r="V194" s="121"/>
    </row>
    <row r="195" spans="1:22" x14ac:dyDescent="0.3">
      <c r="A195" s="122" t="s">
        <v>924</v>
      </c>
      <c r="B195" s="35" t="str">
        <f>VLOOKUP(A195,'Planning Periods'!$E$2:$N$540,10,FALSE)</f>
        <v>10/15/2013 - 10/15/2021</v>
      </c>
      <c r="C195" s="121">
        <v>2016</v>
      </c>
      <c r="D195" s="121" t="str">
        <f t="shared" si="2"/>
        <v>Big Bear Lake 2016</v>
      </c>
      <c r="E195" s="121"/>
      <c r="F195" s="120"/>
      <c r="G195" s="121"/>
      <c r="H195" s="121"/>
      <c r="I195" s="109"/>
      <c r="J195" s="121"/>
      <c r="K195" s="120"/>
      <c r="L195" s="121"/>
      <c r="M195" s="121"/>
      <c r="N195" s="109"/>
      <c r="O195" s="121"/>
      <c r="P195" s="121"/>
      <c r="Q195" s="109"/>
      <c r="R195" s="121"/>
      <c r="S195" s="121"/>
      <c r="T195" s="109"/>
      <c r="U195" s="121"/>
      <c r="V195" s="121"/>
    </row>
    <row r="196" spans="1:22" x14ac:dyDescent="0.3">
      <c r="A196" s="122" t="s">
        <v>924</v>
      </c>
      <c r="B196" s="35" t="str">
        <f>VLOOKUP(A196,'Planning Periods'!$E$2:$N$540,10,FALSE)</f>
        <v>10/15/2013 - 10/15/2021</v>
      </c>
      <c r="C196" s="121">
        <v>2017</v>
      </c>
      <c r="D196" s="121" t="str">
        <f t="shared" si="2"/>
        <v>Big Bear Lake 2017</v>
      </c>
      <c r="E196" s="121">
        <v>1</v>
      </c>
      <c r="F196" s="120">
        <v>0</v>
      </c>
      <c r="G196" s="121">
        <v>0</v>
      </c>
      <c r="H196" s="121">
        <v>0</v>
      </c>
      <c r="I196" s="109"/>
      <c r="J196" s="121">
        <v>1</v>
      </c>
      <c r="K196" s="120">
        <v>0</v>
      </c>
      <c r="L196" s="121">
        <v>0</v>
      </c>
      <c r="M196" s="121">
        <v>0</v>
      </c>
      <c r="N196" s="109"/>
      <c r="O196" s="121">
        <v>0</v>
      </c>
      <c r="P196" s="121">
        <v>4</v>
      </c>
      <c r="Q196" s="109"/>
      <c r="R196" s="121">
        <v>0</v>
      </c>
      <c r="S196" s="121">
        <v>23</v>
      </c>
      <c r="T196" s="109"/>
      <c r="U196" s="121">
        <v>2</v>
      </c>
      <c r="V196" s="121">
        <v>27</v>
      </c>
    </row>
    <row r="197" spans="1:22" x14ac:dyDescent="0.3">
      <c r="A197" s="122" t="s">
        <v>1222</v>
      </c>
      <c r="B197" s="35" t="str">
        <f>VLOOKUP(A197,'Planning Periods'!$E$2:$N$540,10,FALSE)</f>
        <v>06/15/2014 - 06/15/2022</v>
      </c>
      <c r="C197" s="121">
        <v>2014</v>
      </c>
      <c r="D197" s="121" t="str">
        <f t="shared" si="2"/>
        <v>Biggs 2014</v>
      </c>
      <c r="E197" s="121">
        <v>48</v>
      </c>
      <c r="F197" s="120">
        <v>0</v>
      </c>
      <c r="G197" s="121">
        <v>0</v>
      </c>
      <c r="H197" s="121">
        <v>0</v>
      </c>
      <c r="I197" s="109"/>
      <c r="J197" s="121">
        <v>30</v>
      </c>
      <c r="K197" s="120">
        <v>0</v>
      </c>
      <c r="L197" s="121">
        <v>0</v>
      </c>
      <c r="M197" s="121">
        <v>0</v>
      </c>
      <c r="N197" s="109"/>
      <c r="O197" s="121">
        <v>24</v>
      </c>
      <c r="P197" s="121">
        <v>0</v>
      </c>
      <c r="Q197" s="109"/>
      <c r="R197" s="121">
        <v>82</v>
      </c>
      <c r="S197" s="121">
        <v>0</v>
      </c>
      <c r="T197" s="109"/>
      <c r="U197" s="121">
        <v>184</v>
      </c>
      <c r="V197" s="121">
        <v>0</v>
      </c>
    </row>
    <row r="198" spans="1:22" x14ac:dyDescent="0.3">
      <c r="A198" s="122" t="s">
        <v>1222</v>
      </c>
      <c r="B198" s="35" t="str">
        <f>VLOOKUP(A198,'Planning Periods'!$E$2:$N$540,10,FALSE)</f>
        <v>06/15/2014 - 06/15/2022</v>
      </c>
      <c r="C198" s="121">
        <v>2015</v>
      </c>
      <c r="D198" s="121" t="str">
        <f t="shared" si="2"/>
        <v>Biggs 2015</v>
      </c>
      <c r="E198" s="121">
        <v>48</v>
      </c>
      <c r="F198" s="120">
        <v>26</v>
      </c>
      <c r="G198" s="121">
        <v>26</v>
      </c>
      <c r="H198" s="121">
        <v>0</v>
      </c>
      <c r="I198" s="109"/>
      <c r="J198" s="121">
        <v>30</v>
      </c>
      <c r="K198" s="120">
        <v>30</v>
      </c>
      <c r="L198" s="121">
        <v>30</v>
      </c>
      <c r="M198" s="121">
        <v>0</v>
      </c>
      <c r="N198" s="109"/>
      <c r="O198" s="121">
        <v>24</v>
      </c>
      <c r="P198" s="121">
        <v>0</v>
      </c>
      <c r="Q198" s="109"/>
      <c r="R198" s="121">
        <v>82</v>
      </c>
      <c r="S198" s="121">
        <v>0</v>
      </c>
      <c r="T198" s="109"/>
      <c r="U198" s="121">
        <v>184</v>
      </c>
      <c r="V198" s="121">
        <v>56</v>
      </c>
    </row>
    <row r="199" spans="1:22" x14ac:dyDescent="0.3">
      <c r="A199" s="122" t="s">
        <v>1222</v>
      </c>
      <c r="B199" s="35" t="str">
        <f>VLOOKUP(A199,'Planning Periods'!$E$2:$N$540,10,FALSE)</f>
        <v>06/15/2014 - 06/15/2022</v>
      </c>
      <c r="C199" s="121">
        <v>2016</v>
      </c>
      <c r="D199" s="121" t="str">
        <f t="shared" si="2"/>
        <v>Biggs 2016</v>
      </c>
      <c r="E199" s="121"/>
      <c r="F199" s="120"/>
      <c r="G199" s="121"/>
      <c r="H199" s="121"/>
      <c r="I199" s="109"/>
      <c r="J199" s="121"/>
      <c r="K199" s="120"/>
      <c r="L199" s="121"/>
      <c r="M199" s="121"/>
      <c r="N199" s="109"/>
      <c r="O199" s="121"/>
      <c r="P199" s="121"/>
      <c r="Q199" s="109"/>
      <c r="R199" s="121"/>
      <c r="S199" s="121"/>
      <c r="T199" s="109"/>
      <c r="U199" s="121"/>
      <c r="V199" s="121"/>
    </row>
    <row r="200" spans="1:22" x14ac:dyDescent="0.3">
      <c r="A200" s="122" t="s">
        <v>1222</v>
      </c>
      <c r="B200" s="35" t="str">
        <f>VLOOKUP(A200,'Planning Periods'!$E$2:$N$540,10,FALSE)</f>
        <v>06/15/2014 - 06/15/2022</v>
      </c>
      <c r="C200" s="121">
        <v>2017</v>
      </c>
      <c r="D200" s="121" t="str">
        <f t="shared" si="2"/>
        <v>Biggs 2017</v>
      </c>
      <c r="E200" s="121"/>
      <c r="F200" s="120"/>
      <c r="G200" s="121"/>
      <c r="H200" s="121"/>
      <c r="I200" s="109"/>
      <c r="J200" s="121"/>
      <c r="K200" s="120"/>
      <c r="L200" s="121"/>
      <c r="M200" s="121"/>
      <c r="N200" s="109"/>
      <c r="O200" s="121"/>
      <c r="P200" s="121"/>
      <c r="Q200" s="109"/>
      <c r="R200" s="121"/>
      <c r="S200" s="121"/>
      <c r="T200" s="109"/>
      <c r="U200" s="121"/>
      <c r="V200" s="121"/>
    </row>
    <row r="201" spans="1:22" x14ac:dyDescent="0.3">
      <c r="A201" s="122" t="s">
        <v>1157</v>
      </c>
      <c r="B201" s="35" t="str">
        <f>VLOOKUP(A201,'Planning Periods'!$E$2:$N$540,10,FALSE)</f>
        <v>06/30/2014 - 06/30/2019</v>
      </c>
      <c r="C201" s="121">
        <v>2014</v>
      </c>
      <c r="D201" s="121" t="str">
        <f t="shared" si="2"/>
        <v>Bishop 2014</v>
      </c>
      <c r="E201" s="121">
        <v>15</v>
      </c>
      <c r="F201" s="120">
        <v>0</v>
      </c>
      <c r="G201" s="121">
        <v>0</v>
      </c>
      <c r="H201" s="121">
        <v>0</v>
      </c>
      <c r="I201" s="109"/>
      <c r="J201" s="121">
        <v>10</v>
      </c>
      <c r="K201" s="120">
        <v>0</v>
      </c>
      <c r="L201" s="121">
        <v>0</v>
      </c>
      <c r="M201" s="121">
        <v>0</v>
      </c>
      <c r="N201" s="109"/>
      <c r="O201" s="121">
        <v>12</v>
      </c>
      <c r="P201" s="121">
        <v>0</v>
      </c>
      <c r="Q201" s="109"/>
      <c r="R201" s="121">
        <v>28</v>
      </c>
      <c r="S201" s="121">
        <v>0</v>
      </c>
      <c r="T201" s="109"/>
      <c r="U201" s="121">
        <v>65</v>
      </c>
      <c r="V201" s="121">
        <v>0</v>
      </c>
    </row>
    <row r="202" spans="1:22" x14ac:dyDescent="0.3">
      <c r="A202" s="122" t="s">
        <v>1157</v>
      </c>
      <c r="B202" s="35" t="str">
        <f>VLOOKUP(A202,'Planning Periods'!$E$2:$N$540,10,FALSE)</f>
        <v>06/30/2014 - 06/30/2019</v>
      </c>
      <c r="C202" s="121">
        <v>2015</v>
      </c>
      <c r="D202" s="121" t="str">
        <f t="shared" si="2"/>
        <v>Bishop 2015</v>
      </c>
      <c r="E202" s="121">
        <v>15</v>
      </c>
      <c r="F202" s="120">
        <v>0</v>
      </c>
      <c r="G202" s="121">
        <v>0</v>
      </c>
      <c r="H202" s="121">
        <v>0</v>
      </c>
      <c r="I202" s="109"/>
      <c r="J202" s="121">
        <v>10</v>
      </c>
      <c r="K202" s="120">
        <v>1</v>
      </c>
      <c r="L202" s="121">
        <v>1</v>
      </c>
      <c r="M202" s="121">
        <v>0</v>
      </c>
      <c r="N202" s="109"/>
      <c r="O202" s="121">
        <v>12</v>
      </c>
      <c r="P202" s="121">
        <v>2</v>
      </c>
      <c r="Q202" s="109"/>
      <c r="R202" s="121">
        <v>28</v>
      </c>
      <c r="S202" s="121">
        <v>0</v>
      </c>
      <c r="T202" s="109"/>
      <c r="U202" s="121">
        <v>65</v>
      </c>
      <c r="V202" s="121">
        <v>3</v>
      </c>
    </row>
    <row r="203" spans="1:22" x14ac:dyDescent="0.3">
      <c r="A203" s="122" t="s">
        <v>1157</v>
      </c>
      <c r="B203" s="35" t="str">
        <f>VLOOKUP(A203,'Planning Periods'!$E$2:$N$540,10,FALSE)</f>
        <v>06/30/2014 - 06/30/2019</v>
      </c>
      <c r="C203" s="121">
        <v>2016</v>
      </c>
      <c r="D203" s="121" t="str">
        <f t="shared" si="2"/>
        <v>Bishop 2016</v>
      </c>
      <c r="E203" s="121">
        <v>15</v>
      </c>
      <c r="F203" s="120">
        <v>0</v>
      </c>
      <c r="G203" s="121">
        <v>0</v>
      </c>
      <c r="H203" s="121">
        <v>0</v>
      </c>
      <c r="I203" s="109"/>
      <c r="J203" s="121">
        <v>10</v>
      </c>
      <c r="K203" s="120">
        <v>0</v>
      </c>
      <c r="L203" s="121">
        <v>0</v>
      </c>
      <c r="M203" s="121">
        <v>0</v>
      </c>
      <c r="N203" s="109"/>
      <c r="O203" s="121">
        <v>12</v>
      </c>
      <c r="P203" s="121">
        <v>6</v>
      </c>
      <c r="Q203" s="109"/>
      <c r="R203" s="121">
        <v>28</v>
      </c>
      <c r="S203" s="121">
        <v>0</v>
      </c>
      <c r="T203" s="109"/>
      <c r="U203" s="121">
        <v>65</v>
      </c>
      <c r="V203" s="121">
        <v>6</v>
      </c>
    </row>
    <row r="204" spans="1:22" x14ac:dyDescent="0.3">
      <c r="A204" s="122" t="s">
        <v>1157</v>
      </c>
      <c r="B204" s="35" t="str">
        <f>VLOOKUP(A204,'Planning Periods'!$E$2:$N$540,10,FALSE)</f>
        <v>06/30/2014 - 06/30/2019</v>
      </c>
      <c r="C204" s="121">
        <v>2017</v>
      </c>
      <c r="D204" s="121" t="str">
        <f t="shared" ref="D204:D275" si="3">CONCATENATE(A204," ",C204)</f>
        <v>Bishop 2017</v>
      </c>
      <c r="E204" s="121">
        <v>15</v>
      </c>
      <c r="F204" s="120">
        <v>0</v>
      </c>
      <c r="G204" s="121">
        <v>0</v>
      </c>
      <c r="H204" s="121">
        <v>0</v>
      </c>
      <c r="I204" s="109"/>
      <c r="J204" s="121">
        <v>10</v>
      </c>
      <c r="K204" s="120">
        <v>0</v>
      </c>
      <c r="L204" s="121">
        <v>0</v>
      </c>
      <c r="M204" s="121">
        <v>0</v>
      </c>
      <c r="N204" s="109"/>
      <c r="O204" s="121">
        <v>12</v>
      </c>
      <c r="P204" s="121">
        <v>0</v>
      </c>
      <c r="Q204" s="109"/>
      <c r="R204" s="121">
        <v>28</v>
      </c>
      <c r="S204" s="121">
        <v>0</v>
      </c>
      <c r="T204" s="109"/>
      <c r="U204" s="121">
        <v>65</v>
      </c>
      <c r="V204" s="121">
        <v>0</v>
      </c>
    </row>
    <row r="205" spans="1:22" x14ac:dyDescent="0.3">
      <c r="A205" t="s">
        <v>1172</v>
      </c>
      <c r="B205" s="35" t="str">
        <f>VLOOKUP(A205,'Planning Periods'!$E$2:$N$540,10,FALSE)</f>
        <v>06/30/2014 - 06/30/2019</v>
      </c>
      <c r="C205" s="121">
        <v>2014</v>
      </c>
      <c r="D205" s="121" t="str">
        <f t="shared" si="3"/>
        <v>Blue Lake 2014</v>
      </c>
      <c r="E205" s="120">
        <v>0</v>
      </c>
      <c r="F205" s="120">
        <v>0</v>
      </c>
      <c r="G205" s="120">
        <v>0</v>
      </c>
      <c r="H205" s="120">
        <v>0</v>
      </c>
      <c r="I205" s="120">
        <v>0</v>
      </c>
      <c r="J205" s="120">
        <v>0</v>
      </c>
      <c r="K205" s="120">
        <v>0</v>
      </c>
      <c r="L205" s="120">
        <v>0</v>
      </c>
      <c r="M205" s="120">
        <v>0</v>
      </c>
      <c r="N205" s="120">
        <v>0</v>
      </c>
      <c r="O205" s="120">
        <v>0</v>
      </c>
      <c r="P205" s="120">
        <v>0</v>
      </c>
      <c r="Q205" s="120">
        <v>0</v>
      </c>
      <c r="R205" s="120">
        <v>0</v>
      </c>
      <c r="S205" s="120">
        <v>0</v>
      </c>
      <c r="T205" s="120">
        <v>0</v>
      </c>
      <c r="U205" s="120">
        <v>0</v>
      </c>
      <c r="V205" s="120">
        <v>0</v>
      </c>
    </row>
    <row r="206" spans="1:22" x14ac:dyDescent="0.3">
      <c r="A206" t="s">
        <v>1172</v>
      </c>
      <c r="B206" s="35" t="str">
        <f>VLOOKUP(A206,'Planning Periods'!$E$2:$N$540,10,FALSE)</f>
        <v>06/30/2014 - 06/30/2019</v>
      </c>
      <c r="C206" s="121">
        <v>2015</v>
      </c>
      <c r="D206" s="121" t="str">
        <f t="shared" si="3"/>
        <v>Blue Lake 2015</v>
      </c>
    </row>
    <row r="207" spans="1:22" x14ac:dyDescent="0.3">
      <c r="A207" t="s">
        <v>1172</v>
      </c>
      <c r="B207" s="35" t="str">
        <f>VLOOKUP(A207,'Planning Periods'!$E$2:$N$540,10,FALSE)</f>
        <v>06/30/2014 - 06/30/2019</v>
      </c>
      <c r="C207" s="121">
        <v>2016</v>
      </c>
      <c r="D207" s="121" t="str">
        <f t="shared" si="3"/>
        <v>Blue Lake 2016</v>
      </c>
    </row>
    <row r="208" spans="1:22" x14ac:dyDescent="0.3">
      <c r="A208" t="s">
        <v>1172</v>
      </c>
      <c r="B208" s="35" t="str">
        <f>VLOOKUP(A208,'Planning Periods'!$E$2:$N$540,10,FALSE)</f>
        <v>06/30/2014 - 06/30/2019</v>
      </c>
      <c r="C208" s="121">
        <v>2017</v>
      </c>
      <c r="D208" s="121" t="str">
        <f t="shared" si="3"/>
        <v>Blue Lake 2017</v>
      </c>
    </row>
    <row r="209" spans="1:22" x14ac:dyDescent="0.3">
      <c r="A209" s="122" t="s">
        <v>958</v>
      </c>
      <c r="B209" s="35"/>
      <c r="C209" s="121">
        <v>2013</v>
      </c>
      <c r="D209" s="121" t="str">
        <f t="shared" si="3"/>
        <v>Blythe 2013</v>
      </c>
    </row>
    <row r="210" spans="1:22" x14ac:dyDescent="0.3">
      <c r="A210" t="s">
        <v>958</v>
      </c>
      <c r="B210" s="35" t="str">
        <f>VLOOKUP(A210,'Planning Periods'!$E$2:$N$540,10,FALSE)</f>
        <v>10/15/2013 - 10/15/2021</v>
      </c>
      <c r="C210" s="121">
        <v>2014</v>
      </c>
      <c r="D210" s="121" t="str">
        <f t="shared" si="3"/>
        <v>Blythe 2014</v>
      </c>
      <c r="E210" s="120">
        <v>0</v>
      </c>
      <c r="F210" s="120">
        <v>0</v>
      </c>
      <c r="G210" s="120">
        <v>0</v>
      </c>
      <c r="H210" s="120">
        <v>0</v>
      </c>
      <c r="I210" s="120">
        <v>0</v>
      </c>
      <c r="J210" s="120">
        <v>0</v>
      </c>
      <c r="K210" s="120">
        <v>0</v>
      </c>
      <c r="L210" s="120">
        <v>0</v>
      </c>
      <c r="M210" s="120">
        <v>0</v>
      </c>
      <c r="N210" s="120">
        <v>0</v>
      </c>
      <c r="O210" s="120">
        <v>0</v>
      </c>
      <c r="P210" s="120">
        <v>0</v>
      </c>
      <c r="Q210" s="120">
        <v>0</v>
      </c>
      <c r="R210" s="120">
        <v>0</v>
      </c>
      <c r="S210" s="120">
        <v>0</v>
      </c>
      <c r="T210" s="120">
        <v>0</v>
      </c>
      <c r="U210" s="120">
        <v>0</v>
      </c>
      <c r="V210" s="120">
        <v>0</v>
      </c>
    </row>
    <row r="211" spans="1:22" x14ac:dyDescent="0.3">
      <c r="A211" t="s">
        <v>958</v>
      </c>
      <c r="B211" s="35" t="str">
        <f>VLOOKUP(A211,'Planning Periods'!$E$2:$N$540,10,FALSE)</f>
        <v>10/15/2013 - 10/15/2021</v>
      </c>
      <c r="C211" s="121">
        <v>2015</v>
      </c>
      <c r="D211" s="121" t="str">
        <f t="shared" si="3"/>
        <v>Blythe 2015</v>
      </c>
    </row>
    <row r="212" spans="1:22" x14ac:dyDescent="0.3">
      <c r="A212" t="s">
        <v>958</v>
      </c>
      <c r="B212" s="35" t="str">
        <f>VLOOKUP(A212,'Planning Periods'!$E$2:$N$540,10,FALSE)</f>
        <v>10/15/2013 - 10/15/2021</v>
      </c>
      <c r="C212" s="121">
        <v>2016</v>
      </c>
      <c r="D212" s="121" t="str">
        <f t="shared" si="3"/>
        <v>Blythe 2016</v>
      </c>
    </row>
    <row r="213" spans="1:22" x14ac:dyDescent="0.3">
      <c r="A213" t="s">
        <v>958</v>
      </c>
      <c r="B213" s="35" t="str">
        <f>VLOOKUP(A213,'Planning Periods'!$E$2:$N$540,10,FALSE)</f>
        <v>10/15/2013 - 10/15/2021</v>
      </c>
      <c r="C213" s="121">
        <v>2017</v>
      </c>
      <c r="D213" s="121" t="str">
        <f t="shared" si="3"/>
        <v>Blythe 2017</v>
      </c>
    </row>
    <row r="214" spans="1:22" x14ac:dyDescent="0.3">
      <c r="A214" t="s">
        <v>1122</v>
      </c>
      <c r="B214" s="35"/>
      <c r="C214" s="121">
        <v>2013</v>
      </c>
      <c r="D214" s="121" t="str">
        <f t="shared" si="3"/>
        <v>Bradbury 2013</v>
      </c>
    </row>
    <row r="215" spans="1:22" x14ac:dyDescent="0.3">
      <c r="A215" t="s">
        <v>1122</v>
      </c>
      <c r="B215" s="35" t="str">
        <f>VLOOKUP(A215,'Planning Periods'!$E$2:$N$540,10,FALSE)</f>
        <v>10/15/2013 - 10/15/2021</v>
      </c>
      <c r="C215" s="121">
        <v>2014</v>
      </c>
      <c r="D215" s="121" t="str">
        <f t="shared" si="3"/>
        <v>Bradbury 2014</v>
      </c>
      <c r="E215" s="120">
        <v>0</v>
      </c>
      <c r="F215" s="120">
        <v>0</v>
      </c>
      <c r="G215" s="120">
        <v>0</v>
      </c>
      <c r="H215" s="120">
        <v>0</v>
      </c>
      <c r="I215" s="120">
        <v>0</v>
      </c>
      <c r="J215" s="120">
        <v>0</v>
      </c>
      <c r="K215" s="120">
        <v>0</v>
      </c>
      <c r="L215" s="120">
        <v>0</v>
      </c>
      <c r="M215" s="120">
        <v>0</v>
      </c>
      <c r="N215" s="120">
        <v>0</v>
      </c>
      <c r="O215" s="120">
        <v>0</v>
      </c>
      <c r="P215" s="120">
        <v>0</v>
      </c>
      <c r="Q215" s="120">
        <v>0</v>
      </c>
      <c r="R215" s="120">
        <v>0</v>
      </c>
      <c r="S215" s="120">
        <v>0</v>
      </c>
      <c r="T215" s="120">
        <v>0</v>
      </c>
      <c r="U215" s="120">
        <v>0</v>
      </c>
      <c r="V215" s="120">
        <v>0</v>
      </c>
    </row>
    <row r="216" spans="1:22" x14ac:dyDescent="0.3">
      <c r="A216" t="s">
        <v>1122</v>
      </c>
      <c r="B216" s="35" t="str">
        <f>VLOOKUP(A216,'Planning Periods'!$E$2:$N$540,10,FALSE)</f>
        <v>10/15/2013 - 10/15/2021</v>
      </c>
      <c r="C216" s="121">
        <v>2015</v>
      </c>
      <c r="D216" s="121" t="str">
        <f t="shared" si="3"/>
        <v>Bradbury 2015</v>
      </c>
    </row>
    <row r="217" spans="1:22" x14ac:dyDescent="0.3">
      <c r="A217" t="s">
        <v>1122</v>
      </c>
      <c r="B217" s="35" t="str">
        <f>VLOOKUP(A217,'Planning Periods'!$E$2:$N$540,10,FALSE)</f>
        <v>10/15/2013 - 10/15/2021</v>
      </c>
      <c r="C217" s="121">
        <v>2016</v>
      </c>
      <c r="D217" s="121" t="str">
        <f t="shared" si="3"/>
        <v>Bradbury 2016</v>
      </c>
    </row>
    <row r="218" spans="1:22" x14ac:dyDescent="0.3">
      <c r="A218" t="s">
        <v>1122</v>
      </c>
      <c r="B218" s="35" t="str">
        <f>VLOOKUP(A218,'Planning Periods'!$E$2:$N$540,10,FALSE)</f>
        <v>10/15/2013 - 10/15/2021</v>
      </c>
      <c r="C218" s="121">
        <v>2017</v>
      </c>
      <c r="D218" s="121" t="str">
        <f t="shared" si="3"/>
        <v>Bradbury 2017</v>
      </c>
    </row>
    <row r="219" spans="1:22" x14ac:dyDescent="0.3">
      <c r="A219" s="122" t="s">
        <v>1165</v>
      </c>
      <c r="B219" s="35"/>
      <c r="C219" s="121">
        <v>2013</v>
      </c>
      <c r="D219" s="121" t="str">
        <f t="shared" si="3"/>
        <v>Brawley 2013</v>
      </c>
    </row>
    <row r="220" spans="1:22" x14ac:dyDescent="0.3">
      <c r="A220" s="122" t="s">
        <v>1165</v>
      </c>
      <c r="B220" s="35" t="str">
        <f>VLOOKUP(A220,'Planning Periods'!$E$2:$N$540,10,FALSE)</f>
        <v>10/15/2013 - 10/15/2021</v>
      </c>
      <c r="C220" s="121">
        <v>2014</v>
      </c>
      <c r="D220" s="121" t="str">
        <f t="shared" si="3"/>
        <v>Brawley 2014</v>
      </c>
      <c r="E220" s="121">
        <v>756</v>
      </c>
      <c r="F220" s="120">
        <v>8</v>
      </c>
      <c r="G220" s="121">
        <v>8</v>
      </c>
      <c r="H220" s="121">
        <v>0</v>
      </c>
      <c r="I220" s="109"/>
      <c r="J220" s="121">
        <v>511</v>
      </c>
      <c r="K220" s="120">
        <v>5</v>
      </c>
      <c r="L220" s="121">
        <v>5</v>
      </c>
      <c r="M220" s="121">
        <v>0</v>
      </c>
      <c r="N220" s="109"/>
      <c r="O220" s="121">
        <v>494</v>
      </c>
      <c r="P220" s="121">
        <v>0</v>
      </c>
      <c r="Q220" s="109"/>
      <c r="R220" s="121">
        <v>1326</v>
      </c>
      <c r="S220" s="121">
        <v>6</v>
      </c>
      <c r="T220" s="109"/>
      <c r="U220" s="121">
        <v>3087</v>
      </c>
      <c r="V220" s="121">
        <v>19</v>
      </c>
    </row>
    <row r="221" spans="1:22" x14ac:dyDescent="0.3">
      <c r="A221" s="122" t="s">
        <v>1165</v>
      </c>
      <c r="B221" s="35" t="str">
        <f>VLOOKUP(A221,'Planning Periods'!$E$2:$N$540,10,FALSE)</f>
        <v>10/15/2013 - 10/15/2021</v>
      </c>
      <c r="C221" s="121">
        <v>2015</v>
      </c>
      <c r="D221" s="121" t="str">
        <f t="shared" si="3"/>
        <v>Brawley 2015</v>
      </c>
      <c r="E221" s="121">
        <v>756</v>
      </c>
      <c r="F221" s="120">
        <v>20</v>
      </c>
      <c r="G221" s="121">
        <v>20</v>
      </c>
      <c r="H221" s="121">
        <v>0</v>
      </c>
      <c r="I221" s="109"/>
      <c r="J221" s="121">
        <v>511</v>
      </c>
      <c r="K221" s="120">
        <v>27</v>
      </c>
      <c r="L221" s="121">
        <v>27</v>
      </c>
      <c r="M221" s="121">
        <v>0</v>
      </c>
      <c r="N221" s="109"/>
      <c r="O221" s="121">
        <v>494</v>
      </c>
      <c r="P221" s="121">
        <v>0</v>
      </c>
      <c r="Q221" s="109"/>
      <c r="R221" s="121">
        <v>1326</v>
      </c>
      <c r="S221" s="121">
        <v>0</v>
      </c>
      <c r="T221" s="109"/>
      <c r="U221" s="121">
        <v>3087</v>
      </c>
      <c r="V221" s="121">
        <v>47</v>
      </c>
    </row>
    <row r="222" spans="1:22" x14ac:dyDescent="0.3">
      <c r="A222" s="122" t="s">
        <v>1165</v>
      </c>
      <c r="B222" s="35" t="str">
        <f>VLOOKUP(A222,'Planning Periods'!$E$2:$N$540,10,FALSE)</f>
        <v>10/15/2013 - 10/15/2021</v>
      </c>
      <c r="C222" s="121">
        <v>2016</v>
      </c>
      <c r="D222" s="121" t="str">
        <f t="shared" si="3"/>
        <v>Brawley 2016</v>
      </c>
      <c r="E222" s="121">
        <v>756</v>
      </c>
      <c r="F222" s="120">
        <v>5</v>
      </c>
      <c r="G222" s="121">
        <v>5</v>
      </c>
      <c r="H222" s="121">
        <v>0</v>
      </c>
      <c r="I222" s="109"/>
      <c r="J222" s="121">
        <v>511</v>
      </c>
      <c r="K222" s="120">
        <v>7</v>
      </c>
      <c r="L222" s="121">
        <v>7</v>
      </c>
      <c r="M222" s="121">
        <v>0</v>
      </c>
      <c r="N222" s="109"/>
      <c r="O222" s="121">
        <v>494</v>
      </c>
      <c r="P222" s="121">
        <v>54</v>
      </c>
      <c r="Q222" s="109"/>
      <c r="R222" s="121">
        <v>1326</v>
      </c>
      <c r="S222" s="121">
        <v>0</v>
      </c>
      <c r="T222" s="109"/>
      <c r="U222" s="121">
        <v>3087</v>
      </c>
      <c r="V222" s="121">
        <v>66</v>
      </c>
    </row>
    <row r="223" spans="1:22" x14ac:dyDescent="0.3">
      <c r="A223" s="122" t="s">
        <v>1165</v>
      </c>
      <c r="B223" s="35" t="str">
        <f>VLOOKUP(A223,'Planning Periods'!$E$2:$N$540,10,FALSE)</f>
        <v>10/15/2013 - 10/15/2021</v>
      </c>
      <c r="C223" s="121">
        <v>2017</v>
      </c>
      <c r="D223" s="121" t="str">
        <f t="shared" si="3"/>
        <v>Brawley 2017</v>
      </c>
      <c r="E223" s="121">
        <v>756</v>
      </c>
      <c r="F223" s="120">
        <v>6</v>
      </c>
      <c r="G223" s="121">
        <v>4</v>
      </c>
      <c r="H223" s="121">
        <v>2</v>
      </c>
      <c r="I223" s="109"/>
      <c r="J223" s="121">
        <v>511</v>
      </c>
      <c r="K223" s="120">
        <v>14</v>
      </c>
      <c r="L223" s="121">
        <v>12</v>
      </c>
      <c r="M223" s="121">
        <v>2</v>
      </c>
      <c r="N223" s="109"/>
      <c r="O223" s="121">
        <v>494</v>
      </c>
      <c r="P223" s="121">
        <v>40</v>
      </c>
      <c r="Q223" s="109"/>
      <c r="R223" s="121">
        <v>1326</v>
      </c>
      <c r="S223" s="121">
        <v>3</v>
      </c>
      <c r="T223" s="109"/>
      <c r="U223" s="121">
        <v>3087</v>
      </c>
      <c r="V223" s="121">
        <v>63</v>
      </c>
    </row>
    <row r="224" spans="1:22" x14ac:dyDescent="0.3">
      <c r="A224" s="122" t="s">
        <v>1000</v>
      </c>
      <c r="B224" s="35"/>
      <c r="C224" s="121">
        <v>2013</v>
      </c>
      <c r="D224" s="121" t="str">
        <f t="shared" si="3"/>
        <v>Brea 2013</v>
      </c>
      <c r="E224" s="121"/>
      <c r="F224" s="120"/>
      <c r="G224" s="121"/>
      <c r="H224" s="121"/>
      <c r="I224" s="109"/>
      <c r="J224" s="121"/>
      <c r="K224" s="120"/>
      <c r="L224" s="121"/>
      <c r="M224" s="121"/>
      <c r="N224" s="109"/>
      <c r="O224" s="121"/>
      <c r="P224" s="121"/>
      <c r="Q224" s="109"/>
      <c r="R224" s="121"/>
      <c r="S224" s="121"/>
      <c r="T224" s="109"/>
      <c r="U224" s="121"/>
      <c r="V224" s="121"/>
    </row>
    <row r="225" spans="1:22" x14ac:dyDescent="0.3">
      <c r="A225" s="122" t="s">
        <v>1000</v>
      </c>
      <c r="B225" s="35" t="str">
        <f>VLOOKUP(A225,'Planning Periods'!$E$2:$N$540,10,FALSE)</f>
        <v>10/15/2013 - 10/15/2021</v>
      </c>
      <c r="C225" s="121">
        <v>2014</v>
      </c>
      <c r="D225" s="121" t="str">
        <f t="shared" si="3"/>
        <v>Brea 2014</v>
      </c>
      <c r="E225" s="121">
        <v>426</v>
      </c>
      <c r="F225" s="120">
        <v>0</v>
      </c>
      <c r="G225" s="121">
        <v>0</v>
      </c>
      <c r="H225" s="121">
        <v>0</v>
      </c>
      <c r="I225" s="109"/>
      <c r="J225" s="121">
        <v>305</v>
      </c>
      <c r="K225" s="120">
        <v>0</v>
      </c>
      <c r="L225" s="121">
        <v>0</v>
      </c>
      <c r="M225" s="121">
        <v>0</v>
      </c>
      <c r="N225" s="109"/>
      <c r="O225" s="121">
        <v>335</v>
      </c>
      <c r="P225" s="121">
        <v>0</v>
      </c>
      <c r="Q225" s="109"/>
      <c r="R225" s="121">
        <v>785</v>
      </c>
      <c r="S225" s="121">
        <v>156</v>
      </c>
      <c r="T225" s="109"/>
      <c r="U225" s="121">
        <v>1851</v>
      </c>
      <c r="V225" s="121">
        <v>156</v>
      </c>
    </row>
    <row r="226" spans="1:22" x14ac:dyDescent="0.3">
      <c r="A226" s="122" t="s">
        <v>1000</v>
      </c>
      <c r="B226" s="35" t="str">
        <f>VLOOKUP(A226,'Planning Periods'!$E$2:$N$540,10,FALSE)</f>
        <v>10/15/2013 - 10/15/2021</v>
      </c>
      <c r="C226" s="121">
        <v>2015</v>
      </c>
      <c r="D226" s="121" t="str">
        <f t="shared" si="3"/>
        <v>Brea 2015</v>
      </c>
      <c r="E226" s="121">
        <v>426</v>
      </c>
      <c r="F226" s="120">
        <v>0</v>
      </c>
      <c r="G226" s="121">
        <v>0</v>
      </c>
      <c r="H226" s="121">
        <v>0</v>
      </c>
      <c r="I226" s="109"/>
      <c r="J226" s="121">
        <v>305</v>
      </c>
      <c r="K226" s="120">
        <v>0</v>
      </c>
      <c r="L226" s="121">
        <v>0</v>
      </c>
      <c r="M226" s="121">
        <v>0</v>
      </c>
      <c r="N226" s="109"/>
      <c r="O226" s="121">
        <v>335</v>
      </c>
      <c r="P226" s="121">
        <v>0</v>
      </c>
      <c r="Q226" s="109"/>
      <c r="R226" s="121">
        <v>785</v>
      </c>
      <c r="S226" s="121">
        <v>0</v>
      </c>
      <c r="T226" s="109"/>
      <c r="U226" s="121">
        <v>1851</v>
      </c>
      <c r="V226" s="121">
        <v>0</v>
      </c>
    </row>
    <row r="227" spans="1:22" x14ac:dyDescent="0.3">
      <c r="A227" s="122" t="s">
        <v>1000</v>
      </c>
      <c r="B227" s="35" t="str">
        <f>VLOOKUP(A227,'Planning Periods'!$E$2:$N$540,10,FALSE)</f>
        <v>10/15/2013 - 10/15/2021</v>
      </c>
      <c r="C227" s="121">
        <v>2016</v>
      </c>
      <c r="D227" s="121" t="str">
        <f t="shared" si="3"/>
        <v>Brea 2016</v>
      </c>
      <c r="E227" s="121">
        <v>426</v>
      </c>
      <c r="F227" s="120">
        <v>0</v>
      </c>
      <c r="G227" s="121">
        <v>0</v>
      </c>
      <c r="H227" s="121">
        <v>0</v>
      </c>
      <c r="I227" s="109"/>
      <c r="J227" s="121">
        <v>305</v>
      </c>
      <c r="K227" s="120">
        <v>0</v>
      </c>
      <c r="L227" s="121">
        <v>0</v>
      </c>
      <c r="M227" s="121">
        <v>0</v>
      </c>
      <c r="N227" s="109"/>
      <c r="O227" s="121">
        <v>335</v>
      </c>
      <c r="P227" s="121">
        <v>0</v>
      </c>
      <c r="Q227" s="109"/>
      <c r="R227" s="121">
        <v>785</v>
      </c>
      <c r="S227" s="121">
        <v>282</v>
      </c>
      <c r="T227" s="109"/>
      <c r="U227" s="121">
        <v>1851</v>
      </c>
      <c r="V227" s="121">
        <v>282</v>
      </c>
    </row>
    <row r="228" spans="1:22" x14ac:dyDescent="0.3">
      <c r="A228" s="122" t="s">
        <v>1000</v>
      </c>
      <c r="B228" s="35" t="str">
        <f>VLOOKUP(A228,'Planning Periods'!$E$2:$N$540,10,FALSE)</f>
        <v>10/15/2013 - 10/15/2021</v>
      </c>
      <c r="C228" s="121">
        <v>2017</v>
      </c>
      <c r="D228" s="121" t="str">
        <f t="shared" si="3"/>
        <v>Brea 2017</v>
      </c>
      <c r="E228" s="121">
        <v>426</v>
      </c>
      <c r="F228" s="120">
        <v>0</v>
      </c>
      <c r="G228" s="121">
        <v>0</v>
      </c>
      <c r="H228" s="121">
        <v>0</v>
      </c>
      <c r="I228" s="109"/>
      <c r="J228" s="121">
        <v>305</v>
      </c>
      <c r="K228" s="120">
        <v>0</v>
      </c>
      <c r="L228" s="121">
        <v>0</v>
      </c>
      <c r="M228" s="121">
        <v>0</v>
      </c>
      <c r="N228" s="109"/>
      <c r="O228" s="121">
        <v>335</v>
      </c>
      <c r="P228" s="121">
        <v>21</v>
      </c>
      <c r="Q228" s="109"/>
      <c r="R228" s="121">
        <v>785</v>
      </c>
      <c r="S228" s="121">
        <v>424</v>
      </c>
      <c r="T228" s="109"/>
      <c r="U228" s="121">
        <v>1851</v>
      </c>
      <c r="V228" s="121">
        <v>445</v>
      </c>
    </row>
    <row r="229" spans="1:22" x14ac:dyDescent="0.3">
      <c r="A229" s="122" t="s">
        <v>1213</v>
      </c>
      <c r="B229" s="35" t="str">
        <f>VLOOKUP(A229,'Planning Periods'!$E$2:$N$540,10,FALSE)</f>
        <v>01/31/2015 - 01/31/2023</v>
      </c>
      <c r="C229" s="121">
        <v>2014</v>
      </c>
      <c r="D229" s="121" t="str">
        <f t="shared" si="3"/>
        <v>Brentwood 2014</v>
      </c>
      <c r="E229" s="121">
        <v>234</v>
      </c>
      <c r="F229" s="120">
        <v>1</v>
      </c>
      <c r="G229" s="121">
        <v>1</v>
      </c>
      <c r="H229" s="121">
        <v>0</v>
      </c>
      <c r="I229" s="109"/>
      <c r="J229" s="121">
        <v>124</v>
      </c>
      <c r="K229" s="120">
        <v>2</v>
      </c>
      <c r="L229" s="121">
        <v>2</v>
      </c>
      <c r="M229" s="121">
        <v>0</v>
      </c>
      <c r="N229" s="109"/>
      <c r="O229" s="121">
        <v>123</v>
      </c>
      <c r="P229" s="121">
        <v>5</v>
      </c>
      <c r="Q229" s="109"/>
      <c r="R229" s="121">
        <v>279</v>
      </c>
      <c r="S229" s="121">
        <v>415</v>
      </c>
      <c r="T229" s="109"/>
      <c r="U229" s="121">
        <v>760</v>
      </c>
      <c r="V229" s="121">
        <v>423</v>
      </c>
    </row>
    <row r="230" spans="1:22" x14ac:dyDescent="0.3">
      <c r="A230" s="122" t="s">
        <v>1213</v>
      </c>
      <c r="B230" s="35" t="str">
        <f>VLOOKUP(A230,'Planning Periods'!$E$2:$N$540,10,FALSE)</f>
        <v>01/31/2015 - 01/31/2023</v>
      </c>
      <c r="C230" s="121">
        <v>2015</v>
      </c>
      <c r="D230" s="121" t="str">
        <f t="shared" si="3"/>
        <v>Brentwood 2015</v>
      </c>
      <c r="E230" s="121">
        <v>234</v>
      </c>
      <c r="F230" s="120">
        <v>0</v>
      </c>
      <c r="G230" s="121">
        <v>0</v>
      </c>
      <c r="H230" s="121">
        <v>0</v>
      </c>
      <c r="I230" s="109"/>
      <c r="J230" s="121">
        <v>124</v>
      </c>
      <c r="K230" s="120">
        <v>5</v>
      </c>
      <c r="L230" s="121">
        <v>5</v>
      </c>
      <c r="M230" s="121">
        <v>0</v>
      </c>
      <c r="N230" s="109"/>
      <c r="O230" s="121">
        <v>123</v>
      </c>
      <c r="P230" s="121">
        <v>0</v>
      </c>
      <c r="Q230" s="109"/>
      <c r="R230" s="121">
        <v>279</v>
      </c>
      <c r="S230" s="121">
        <v>449</v>
      </c>
      <c r="T230" s="109"/>
      <c r="U230" s="121">
        <v>760</v>
      </c>
      <c r="V230" s="121">
        <v>454</v>
      </c>
    </row>
    <row r="231" spans="1:22" x14ac:dyDescent="0.3">
      <c r="A231" s="122" t="s">
        <v>1213</v>
      </c>
      <c r="B231" s="35" t="str">
        <f>VLOOKUP(A231,'Planning Periods'!$E$2:$N$540,10,FALSE)</f>
        <v>01/31/2015 - 01/31/2023</v>
      </c>
      <c r="C231" s="121">
        <v>2016</v>
      </c>
      <c r="D231" s="121" t="str">
        <f t="shared" si="3"/>
        <v>Brentwood 2016</v>
      </c>
      <c r="E231" s="121">
        <v>234</v>
      </c>
      <c r="F231" s="120">
        <v>0</v>
      </c>
      <c r="G231" s="121">
        <v>0</v>
      </c>
      <c r="H231" s="121">
        <v>0</v>
      </c>
      <c r="I231" s="109"/>
      <c r="J231" s="121">
        <v>124</v>
      </c>
      <c r="K231" s="120">
        <v>3</v>
      </c>
      <c r="L231" s="121">
        <v>3</v>
      </c>
      <c r="M231" s="121">
        <v>0</v>
      </c>
      <c r="N231" s="109"/>
      <c r="O231" s="121">
        <v>123</v>
      </c>
      <c r="P231" s="121">
        <v>0</v>
      </c>
      <c r="Q231" s="109"/>
      <c r="R231" s="121">
        <v>279</v>
      </c>
      <c r="S231" s="121">
        <v>540</v>
      </c>
      <c r="T231" s="109"/>
      <c r="U231" s="121">
        <v>760</v>
      </c>
      <c r="V231" s="121">
        <v>543</v>
      </c>
    </row>
    <row r="232" spans="1:22" x14ac:dyDescent="0.3">
      <c r="A232" s="122" t="s">
        <v>1213</v>
      </c>
      <c r="B232" s="35" t="str">
        <f>VLOOKUP(A232,'Planning Periods'!$E$2:$N$540,10,FALSE)</f>
        <v>01/31/2015 - 01/31/2023</v>
      </c>
      <c r="C232" s="121">
        <v>2017</v>
      </c>
      <c r="D232" s="121" t="str">
        <f t="shared" si="3"/>
        <v>Brentwood 2017</v>
      </c>
      <c r="E232" s="121">
        <v>234</v>
      </c>
      <c r="F232" s="120">
        <v>2</v>
      </c>
      <c r="G232" s="121">
        <v>2</v>
      </c>
      <c r="H232" s="121">
        <v>0</v>
      </c>
      <c r="I232" s="109"/>
      <c r="J232" s="121">
        <v>124</v>
      </c>
      <c r="K232" s="120">
        <v>0</v>
      </c>
      <c r="L232" s="121">
        <v>0</v>
      </c>
      <c r="M232" s="121">
        <v>0</v>
      </c>
      <c r="N232" s="109"/>
      <c r="O232" s="121">
        <v>123</v>
      </c>
      <c r="P232" s="121">
        <v>1</v>
      </c>
      <c r="Q232" s="109"/>
      <c r="R232" s="121">
        <v>279</v>
      </c>
      <c r="S232" s="121">
        <v>503</v>
      </c>
      <c r="T232" s="109"/>
      <c r="U232" s="121">
        <v>760</v>
      </c>
      <c r="V232" s="121">
        <v>506</v>
      </c>
    </row>
    <row r="233" spans="1:22" x14ac:dyDescent="0.3">
      <c r="A233" s="122" t="s">
        <v>868</v>
      </c>
      <c r="B233" s="35" t="str">
        <f>VLOOKUP(A233,'Planning Periods'!$E$2:$N$540,10,FALSE)</f>
        <v>01/31/2015 - 01/31/2023</v>
      </c>
      <c r="C233" s="121">
        <v>2014</v>
      </c>
      <c r="D233" s="121" t="str">
        <f t="shared" si="3"/>
        <v>Brisbane 2014</v>
      </c>
      <c r="E233" s="121">
        <v>114</v>
      </c>
      <c r="F233" s="120">
        <v>0</v>
      </c>
      <c r="G233" s="121">
        <v>0</v>
      </c>
      <c r="H233" s="121">
        <v>0</v>
      </c>
      <c r="I233" s="109"/>
      <c r="J233" s="121">
        <v>67</v>
      </c>
      <c r="K233" s="120">
        <v>0</v>
      </c>
      <c r="L233" s="121">
        <v>0</v>
      </c>
      <c r="M233" s="121">
        <v>0</v>
      </c>
      <c r="N233" s="109"/>
      <c r="O233" s="121">
        <v>82</v>
      </c>
      <c r="P233" s="121">
        <v>1</v>
      </c>
      <c r="Q233" s="109"/>
      <c r="R233" s="121">
        <v>30</v>
      </c>
      <c r="S233" s="121">
        <v>38</v>
      </c>
      <c r="T233" s="109"/>
      <c r="U233" s="121">
        <v>293</v>
      </c>
      <c r="V233" s="121">
        <v>39</v>
      </c>
    </row>
    <row r="234" spans="1:22" x14ac:dyDescent="0.3">
      <c r="A234" s="122" t="s">
        <v>868</v>
      </c>
      <c r="B234" s="35" t="str">
        <f>VLOOKUP(A234,'Planning Periods'!$E$2:$N$540,10,FALSE)</f>
        <v>01/31/2015 - 01/31/2023</v>
      </c>
      <c r="C234" s="121">
        <v>2015</v>
      </c>
      <c r="D234" s="121" t="str">
        <f t="shared" si="3"/>
        <v>Brisbane 2015</v>
      </c>
      <c r="E234" s="121">
        <v>114</v>
      </c>
      <c r="F234" s="120">
        <v>0</v>
      </c>
      <c r="G234" s="121">
        <v>0</v>
      </c>
      <c r="H234" s="121">
        <v>0</v>
      </c>
      <c r="I234" s="109"/>
      <c r="J234" s="121">
        <v>67</v>
      </c>
      <c r="K234" s="120">
        <v>0</v>
      </c>
      <c r="L234" s="121">
        <v>0</v>
      </c>
      <c r="M234" s="121">
        <v>0</v>
      </c>
      <c r="N234" s="109"/>
      <c r="O234" s="121">
        <v>82</v>
      </c>
      <c r="P234" s="121">
        <v>1</v>
      </c>
      <c r="Q234" s="109"/>
      <c r="R234" s="121">
        <v>30</v>
      </c>
      <c r="S234" s="121">
        <v>2</v>
      </c>
      <c r="T234" s="109"/>
      <c r="U234" s="121">
        <v>293</v>
      </c>
      <c r="V234" s="121">
        <v>3</v>
      </c>
    </row>
    <row r="235" spans="1:22" x14ac:dyDescent="0.3">
      <c r="A235" s="122" t="s">
        <v>868</v>
      </c>
      <c r="B235" s="35" t="str">
        <f>VLOOKUP(A235,'Planning Periods'!$E$2:$N$540,10,FALSE)</f>
        <v>01/31/2015 - 01/31/2023</v>
      </c>
      <c r="C235" s="121">
        <v>2016</v>
      </c>
      <c r="D235" s="121" t="str">
        <f t="shared" si="3"/>
        <v>Brisbane 2016</v>
      </c>
      <c r="E235" s="121">
        <v>114</v>
      </c>
      <c r="F235" s="120">
        <v>0</v>
      </c>
      <c r="G235" s="121">
        <v>0</v>
      </c>
      <c r="H235" s="121">
        <v>0</v>
      </c>
      <c r="I235" s="109"/>
      <c r="J235" s="121">
        <v>67</v>
      </c>
      <c r="K235" s="120">
        <v>0</v>
      </c>
      <c r="L235" s="121">
        <v>0</v>
      </c>
      <c r="M235" s="121">
        <v>0</v>
      </c>
      <c r="N235" s="109"/>
      <c r="O235" s="121">
        <v>82</v>
      </c>
      <c r="P235" s="121">
        <v>3</v>
      </c>
      <c r="Q235" s="109"/>
      <c r="R235" s="121">
        <v>30</v>
      </c>
      <c r="S235" s="121">
        <v>4</v>
      </c>
      <c r="T235" s="109"/>
      <c r="U235" s="121">
        <v>293</v>
      </c>
      <c r="V235" s="121">
        <v>7</v>
      </c>
    </row>
    <row r="236" spans="1:22" x14ac:dyDescent="0.3">
      <c r="A236" s="122" t="s">
        <v>868</v>
      </c>
      <c r="B236" s="35" t="str">
        <f>VLOOKUP(A236,'Planning Periods'!$E$2:$N$540,10,FALSE)</f>
        <v>01/31/2015 - 01/31/2023</v>
      </c>
      <c r="C236" s="121">
        <v>2017</v>
      </c>
      <c r="D236" s="121" t="str">
        <f t="shared" si="3"/>
        <v>Brisbane 2017</v>
      </c>
      <c r="E236" s="121">
        <v>114</v>
      </c>
      <c r="F236" s="120">
        <v>0</v>
      </c>
      <c r="G236" s="121">
        <v>0</v>
      </c>
      <c r="H236" s="121">
        <v>0</v>
      </c>
      <c r="I236" s="109"/>
      <c r="J236" s="121">
        <v>67</v>
      </c>
      <c r="K236" s="120">
        <v>0</v>
      </c>
      <c r="L236" s="121">
        <v>0</v>
      </c>
      <c r="M236" s="121">
        <v>0</v>
      </c>
      <c r="N236" s="109"/>
      <c r="O236" s="121">
        <v>82</v>
      </c>
      <c r="P236" s="121">
        <v>3</v>
      </c>
      <c r="Q236" s="109"/>
      <c r="R236" s="121">
        <v>30</v>
      </c>
      <c r="S236" s="121">
        <v>4</v>
      </c>
      <c r="T236" s="109"/>
      <c r="U236" s="121">
        <v>293</v>
      </c>
      <c r="V236" s="121">
        <v>7</v>
      </c>
    </row>
    <row r="237" spans="1:22" x14ac:dyDescent="0.3">
      <c r="A237" s="122" t="s">
        <v>854</v>
      </c>
      <c r="B237" s="35" t="str">
        <f>VLOOKUP(A237,'Planning Periods'!$E$2:$N$540,10,FALSE)</f>
        <v>02/15/2015 - 02/15/2023</v>
      </c>
      <c r="C237" s="121">
        <v>2014</v>
      </c>
      <c r="D237" s="121" t="str">
        <f t="shared" si="3"/>
        <v>Buellton 2014</v>
      </c>
      <c r="E237" s="121">
        <v>66</v>
      </c>
      <c r="F237" s="120">
        <v>0</v>
      </c>
      <c r="G237" s="121">
        <v>0</v>
      </c>
      <c r="H237" s="121">
        <v>0</v>
      </c>
      <c r="I237" s="109"/>
      <c r="J237" s="121">
        <v>44</v>
      </c>
      <c r="K237" s="120">
        <v>0</v>
      </c>
      <c r="L237" s="121">
        <v>0</v>
      </c>
      <c r="M237" s="121">
        <v>0</v>
      </c>
      <c r="N237" s="109"/>
      <c r="O237" s="121">
        <v>41</v>
      </c>
      <c r="P237" s="121">
        <v>0</v>
      </c>
      <c r="Q237" s="109"/>
      <c r="R237" s="121">
        <v>124</v>
      </c>
      <c r="S237" s="121">
        <v>0</v>
      </c>
      <c r="T237" s="109"/>
      <c r="U237" s="121">
        <v>275</v>
      </c>
      <c r="V237" s="121">
        <v>0</v>
      </c>
    </row>
    <row r="238" spans="1:22" x14ac:dyDescent="0.3">
      <c r="A238" s="122" t="s">
        <v>854</v>
      </c>
      <c r="B238" s="35" t="str">
        <f>VLOOKUP(A238,'Planning Periods'!$E$2:$N$540,10,FALSE)</f>
        <v>02/15/2015 - 02/15/2023</v>
      </c>
      <c r="C238" s="121">
        <v>2015</v>
      </c>
      <c r="D238" s="121" t="str">
        <f t="shared" si="3"/>
        <v>Buellton 2015</v>
      </c>
      <c r="E238" s="121">
        <v>66</v>
      </c>
      <c r="F238" s="120">
        <v>5</v>
      </c>
      <c r="G238" s="121">
        <v>5</v>
      </c>
      <c r="H238" s="121">
        <v>0</v>
      </c>
      <c r="I238" s="109"/>
      <c r="J238" s="121">
        <v>44</v>
      </c>
      <c r="K238" s="120">
        <v>4</v>
      </c>
      <c r="L238" s="121">
        <v>4</v>
      </c>
      <c r="M238" s="121">
        <v>0</v>
      </c>
      <c r="N238" s="109"/>
      <c r="O238" s="121">
        <v>41</v>
      </c>
      <c r="P238" s="121">
        <v>60</v>
      </c>
      <c r="Q238" s="109"/>
      <c r="R238" s="121">
        <v>124</v>
      </c>
      <c r="S238" s="121">
        <v>0</v>
      </c>
      <c r="T238" s="109"/>
      <c r="U238" s="121">
        <v>275</v>
      </c>
      <c r="V238" s="121">
        <v>69</v>
      </c>
    </row>
    <row r="239" spans="1:22" x14ac:dyDescent="0.3">
      <c r="A239" s="122" t="s">
        <v>854</v>
      </c>
      <c r="B239" s="35" t="str">
        <f>VLOOKUP(A239,'Planning Periods'!$E$2:$N$540,10,FALSE)</f>
        <v>02/15/2015 - 02/15/2023</v>
      </c>
      <c r="C239" s="121">
        <v>2016</v>
      </c>
      <c r="D239" s="121" t="str">
        <f t="shared" si="3"/>
        <v>Buellton 2016</v>
      </c>
      <c r="E239" s="121">
        <v>66</v>
      </c>
      <c r="F239" s="120">
        <v>0</v>
      </c>
      <c r="G239" s="121">
        <v>0</v>
      </c>
      <c r="H239" s="121">
        <v>0</v>
      </c>
      <c r="I239" s="109"/>
      <c r="J239" s="121">
        <v>44</v>
      </c>
      <c r="K239" s="120">
        <v>0</v>
      </c>
      <c r="L239" s="121">
        <v>0</v>
      </c>
      <c r="M239" s="121">
        <v>0</v>
      </c>
      <c r="N239" s="109"/>
      <c r="O239" s="121">
        <v>41</v>
      </c>
      <c r="P239" s="121">
        <v>0</v>
      </c>
      <c r="Q239" s="109"/>
      <c r="R239" s="121">
        <v>124</v>
      </c>
      <c r="S239" s="121">
        <v>51</v>
      </c>
      <c r="T239" s="109"/>
      <c r="U239" s="121">
        <v>275</v>
      </c>
      <c r="V239" s="121">
        <v>51</v>
      </c>
    </row>
    <row r="240" spans="1:22" x14ac:dyDescent="0.3">
      <c r="A240" s="122" t="s">
        <v>854</v>
      </c>
      <c r="B240" s="35" t="str">
        <f>VLOOKUP(A240,'Planning Periods'!$E$2:$N$540,10,FALSE)</f>
        <v>02/15/2015 - 02/15/2023</v>
      </c>
      <c r="C240" s="121">
        <v>2017</v>
      </c>
      <c r="D240" s="121" t="str">
        <f t="shared" si="3"/>
        <v>Buellton 2017</v>
      </c>
      <c r="E240" s="121">
        <v>66</v>
      </c>
      <c r="F240" s="120">
        <v>0</v>
      </c>
      <c r="G240" s="121">
        <v>0</v>
      </c>
      <c r="H240" s="121">
        <v>0</v>
      </c>
      <c r="I240" s="109"/>
      <c r="J240" s="121">
        <v>44</v>
      </c>
      <c r="K240" s="120">
        <v>0</v>
      </c>
      <c r="L240" s="121">
        <v>0</v>
      </c>
      <c r="M240" s="121">
        <v>0</v>
      </c>
      <c r="N240" s="109"/>
      <c r="O240" s="121">
        <v>41</v>
      </c>
      <c r="P240" s="121">
        <v>1</v>
      </c>
      <c r="Q240" s="109"/>
      <c r="R240" s="121">
        <v>124</v>
      </c>
      <c r="S240" s="121">
        <v>38</v>
      </c>
      <c r="T240" s="109"/>
      <c r="U240" s="121">
        <v>275</v>
      </c>
      <c r="V240" s="121">
        <v>39</v>
      </c>
    </row>
    <row r="241" spans="1:22" x14ac:dyDescent="0.3">
      <c r="A241" s="122" t="s">
        <v>999</v>
      </c>
      <c r="B241" s="35"/>
      <c r="C241" s="121">
        <v>2013</v>
      </c>
      <c r="D241" s="121" t="str">
        <f t="shared" si="3"/>
        <v>Buena Park 2013</v>
      </c>
      <c r="E241" s="121"/>
      <c r="F241" s="120"/>
      <c r="G241" s="121"/>
      <c r="H241" s="121"/>
      <c r="I241" s="109"/>
      <c r="J241" s="121"/>
      <c r="K241" s="120"/>
      <c r="L241" s="121"/>
      <c r="M241" s="121"/>
      <c r="N241" s="109"/>
      <c r="O241" s="121"/>
      <c r="P241" s="121"/>
      <c r="Q241" s="109"/>
      <c r="R241" s="121"/>
      <c r="S241" s="121"/>
      <c r="T241" s="109"/>
      <c r="U241" s="121"/>
      <c r="V241" s="121"/>
    </row>
    <row r="242" spans="1:22" x14ac:dyDescent="0.3">
      <c r="A242" s="122" t="s">
        <v>999</v>
      </c>
      <c r="B242" s="35" t="str">
        <f>VLOOKUP(A242,'Planning Periods'!$E$2:$N$540,10,FALSE)</f>
        <v>10/15/2013 - 10/15/2021</v>
      </c>
      <c r="C242" s="121">
        <v>2014</v>
      </c>
      <c r="D242" s="121" t="str">
        <f t="shared" si="3"/>
        <v>Buena Park 2014</v>
      </c>
      <c r="E242" s="121">
        <v>76</v>
      </c>
      <c r="F242" s="120">
        <v>21</v>
      </c>
      <c r="G242" s="121">
        <v>21</v>
      </c>
      <c r="H242" s="121">
        <v>0</v>
      </c>
      <c r="I242" s="109"/>
      <c r="J242" s="121">
        <v>53</v>
      </c>
      <c r="K242" s="120">
        <v>49</v>
      </c>
      <c r="L242" s="121">
        <v>49</v>
      </c>
      <c r="M242" s="121">
        <v>0</v>
      </c>
      <c r="N242" s="109"/>
      <c r="O242" s="121">
        <v>62</v>
      </c>
      <c r="P242" s="121">
        <v>0</v>
      </c>
      <c r="Q242" s="109"/>
      <c r="R242" s="121">
        <v>148</v>
      </c>
      <c r="S242" s="121">
        <v>0</v>
      </c>
      <c r="T242" s="109"/>
      <c r="U242" s="121">
        <v>339</v>
      </c>
      <c r="V242" s="121">
        <v>70</v>
      </c>
    </row>
    <row r="243" spans="1:22" x14ac:dyDescent="0.3">
      <c r="A243" s="122" t="s">
        <v>999</v>
      </c>
      <c r="B243" s="35" t="str">
        <f>VLOOKUP(A243,'Planning Periods'!$E$2:$N$540,10,FALSE)</f>
        <v>10/15/2013 - 10/15/2021</v>
      </c>
      <c r="C243" s="121">
        <v>2015</v>
      </c>
      <c r="D243" s="121" t="str">
        <f t="shared" si="3"/>
        <v>Buena Park 2015</v>
      </c>
      <c r="E243" s="121">
        <v>76</v>
      </c>
      <c r="F243" s="120">
        <v>0</v>
      </c>
      <c r="G243" s="121">
        <v>0</v>
      </c>
      <c r="H243" s="121">
        <v>0</v>
      </c>
      <c r="I243" s="109"/>
      <c r="J243" s="121">
        <v>53</v>
      </c>
      <c r="K243" s="120">
        <v>0</v>
      </c>
      <c r="L243" s="121">
        <v>0</v>
      </c>
      <c r="M243" s="121">
        <v>0</v>
      </c>
      <c r="N243" s="109"/>
      <c r="O243" s="121">
        <v>62</v>
      </c>
      <c r="P243" s="121">
        <v>72</v>
      </c>
      <c r="Q243" s="109"/>
      <c r="R243" s="121">
        <v>148</v>
      </c>
      <c r="S243" s="121">
        <v>65</v>
      </c>
      <c r="T243" s="109"/>
      <c r="U243" s="121">
        <v>339</v>
      </c>
      <c r="V243" s="121">
        <v>137</v>
      </c>
    </row>
    <row r="244" spans="1:22" x14ac:dyDescent="0.3">
      <c r="A244" s="122" t="s">
        <v>999</v>
      </c>
      <c r="B244" s="35" t="str">
        <f>VLOOKUP(A244,'Planning Periods'!$E$2:$N$540,10,FALSE)</f>
        <v>10/15/2013 - 10/15/2021</v>
      </c>
      <c r="C244" s="121">
        <v>2016</v>
      </c>
      <c r="D244" s="121" t="str">
        <f t="shared" si="3"/>
        <v>Buena Park 2016</v>
      </c>
      <c r="E244" s="121">
        <v>76</v>
      </c>
      <c r="F244" s="120">
        <v>0</v>
      </c>
      <c r="G244" s="121">
        <v>0</v>
      </c>
      <c r="H244" s="121">
        <v>0</v>
      </c>
      <c r="I244" s="109"/>
      <c r="J244" s="121">
        <v>53</v>
      </c>
      <c r="K244" s="120">
        <v>0</v>
      </c>
      <c r="L244" s="121">
        <v>0</v>
      </c>
      <c r="M244" s="121">
        <v>0</v>
      </c>
      <c r="N244" s="109"/>
      <c r="O244" s="121">
        <v>62</v>
      </c>
      <c r="P244" s="121">
        <v>26</v>
      </c>
      <c r="Q244" s="109"/>
      <c r="R244" s="121">
        <v>148</v>
      </c>
      <c r="S244" s="121">
        <v>116</v>
      </c>
      <c r="T244" s="109"/>
      <c r="U244" s="121">
        <v>339</v>
      </c>
      <c r="V244" s="121">
        <v>142</v>
      </c>
    </row>
    <row r="245" spans="1:22" x14ac:dyDescent="0.3">
      <c r="A245" s="122" t="s">
        <v>999</v>
      </c>
      <c r="B245" s="35" t="str">
        <f>VLOOKUP(A245,'Planning Periods'!$E$2:$N$540,10,FALSE)</f>
        <v>10/15/2013 - 10/15/2021</v>
      </c>
      <c r="C245" s="121">
        <v>2017</v>
      </c>
      <c r="D245" s="121" t="str">
        <f t="shared" si="3"/>
        <v>Buena Park 2017</v>
      </c>
      <c r="E245" s="121">
        <v>76</v>
      </c>
      <c r="F245" s="120">
        <v>0</v>
      </c>
      <c r="G245" s="121">
        <v>0</v>
      </c>
      <c r="H245" s="121">
        <v>0</v>
      </c>
      <c r="I245" s="109"/>
      <c r="J245" s="121">
        <v>53</v>
      </c>
      <c r="K245" s="120">
        <v>0</v>
      </c>
      <c r="L245" s="121">
        <v>0</v>
      </c>
      <c r="M245" s="121">
        <v>0</v>
      </c>
      <c r="N245" s="109"/>
      <c r="O245" s="121">
        <v>62</v>
      </c>
      <c r="P245" s="121">
        <v>83</v>
      </c>
      <c r="Q245" s="109"/>
      <c r="R245" s="121">
        <v>148</v>
      </c>
      <c r="S245" s="121">
        <v>0</v>
      </c>
      <c r="T245" s="109"/>
      <c r="U245" s="121">
        <v>339</v>
      </c>
      <c r="V245" s="121">
        <v>83</v>
      </c>
    </row>
    <row r="246" spans="1:22" x14ac:dyDescent="0.3">
      <c r="A246" s="122" t="s">
        <v>1121</v>
      </c>
      <c r="B246" s="35"/>
      <c r="C246" s="121">
        <v>2013</v>
      </c>
      <c r="D246" s="121" t="str">
        <f t="shared" si="3"/>
        <v>Burbank 2013</v>
      </c>
      <c r="E246" s="121"/>
      <c r="F246" s="120"/>
      <c r="G246" s="121"/>
      <c r="H246" s="121"/>
      <c r="I246" s="109"/>
      <c r="J246" s="121"/>
      <c r="K246" s="120"/>
      <c r="L246" s="121"/>
      <c r="M246" s="121"/>
      <c r="N246" s="109"/>
      <c r="O246" s="121"/>
      <c r="P246" s="121"/>
      <c r="Q246" s="109"/>
      <c r="R246" s="121"/>
      <c r="S246" s="121"/>
      <c r="T246" s="109"/>
      <c r="U246" s="121"/>
      <c r="V246" s="121"/>
    </row>
    <row r="247" spans="1:22" x14ac:dyDescent="0.3">
      <c r="A247" s="122" t="s">
        <v>1121</v>
      </c>
      <c r="B247" s="35" t="str">
        <f>VLOOKUP(A247,'Planning Periods'!$E$2:$N$540,10,FALSE)</f>
        <v>10/15/2013 - 10/15/2021</v>
      </c>
      <c r="C247" s="121">
        <v>2014</v>
      </c>
      <c r="D247" s="121" t="str">
        <f t="shared" si="3"/>
        <v>Burbank 2014</v>
      </c>
      <c r="E247" s="121">
        <v>694</v>
      </c>
      <c r="F247" s="120">
        <v>0</v>
      </c>
      <c r="G247" s="121">
        <v>0</v>
      </c>
      <c r="H247" s="121">
        <v>0</v>
      </c>
      <c r="I247" s="109"/>
      <c r="J247" s="121">
        <v>413</v>
      </c>
      <c r="K247" s="120">
        <v>0</v>
      </c>
      <c r="L247" s="121">
        <v>0</v>
      </c>
      <c r="M247" s="121">
        <v>0</v>
      </c>
      <c r="N247" s="109"/>
      <c r="O247" s="121">
        <v>443</v>
      </c>
      <c r="P247" s="121">
        <v>0</v>
      </c>
      <c r="Q247" s="109"/>
      <c r="R247" s="121">
        <v>1134</v>
      </c>
      <c r="S247" s="121">
        <v>19</v>
      </c>
      <c r="T247" s="109"/>
      <c r="U247" s="121">
        <v>2684</v>
      </c>
      <c r="V247" s="121">
        <v>19</v>
      </c>
    </row>
    <row r="248" spans="1:22" x14ac:dyDescent="0.3">
      <c r="A248" s="122" t="s">
        <v>1121</v>
      </c>
      <c r="B248" s="35" t="str">
        <f>VLOOKUP(A248,'Planning Periods'!$E$2:$N$540,10,FALSE)</f>
        <v>10/15/2013 - 10/15/2021</v>
      </c>
      <c r="C248" s="121">
        <v>2015</v>
      </c>
      <c r="D248" s="121" t="str">
        <f t="shared" si="3"/>
        <v>Burbank 2015</v>
      </c>
      <c r="E248" s="121">
        <v>694</v>
      </c>
      <c r="F248" s="120">
        <v>11</v>
      </c>
      <c r="G248" s="121">
        <v>11</v>
      </c>
      <c r="H248" s="121">
        <v>0</v>
      </c>
      <c r="I248" s="109"/>
      <c r="J248" s="121">
        <v>413</v>
      </c>
      <c r="K248" s="120">
        <v>0</v>
      </c>
      <c r="L248" s="121">
        <v>0</v>
      </c>
      <c r="M248" s="121">
        <v>0</v>
      </c>
      <c r="N248" s="109"/>
      <c r="O248" s="121">
        <v>443</v>
      </c>
      <c r="P248" s="121">
        <v>0</v>
      </c>
      <c r="Q248" s="109"/>
      <c r="R248" s="121">
        <v>1134</v>
      </c>
      <c r="S248" s="121">
        <v>14</v>
      </c>
      <c r="T248" s="109"/>
      <c r="U248" s="121">
        <v>2684</v>
      </c>
      <c r="V248" s="121">
        <v>25</v>
      </c>
    </row>
    <row r="249" spans="1:22" x14ac:dyDescent="0.3">
      <c r="A249" s="122" t="s">
        <v>1121</v>
      </c>
      <c r="B249" s="35" t="str">
        <f>VLOOKUP(A249,'Planning Periods'!$E$2:$N$540,10,FALSE)</f>
        <v>10/15/2013 - 10/15/2021</v>
      </c>
      <c r="C249" s="121">
        <v>2016</v>
      </c>
      <c r="D249" s="121" t="str">
        <f t="shared" si="3"/>
        <v>Burbank 2016</v>
      </c>
      <c r="E249" s="121">
        <v>694</v>
      </c>
      <c r="F249" s="120">
        <v>0</v>
      </c>
      <c r="G249" s="121">
        <v>0</v>
      </c>
      <c r="H249" s="121">
        <v>0</v>
      </c>
      <c r="I249" s="109"/>
      <c r="J249" s="121">
        <v>413</v>
      </c>
      <c r="K249" s="120">
        <v>0</v>
      </c>
      <c r="L249" s="121">
        <v>0</v>
      </c>
      <c r="M249" s="121">
        <v>0</v>
      </c>
      <c r="N249" s="109"/>
      <c r="O249" s="121">
        <v>443</v>
      </c>
      <c r="P249" s="121">
        <v>0</v>
      </c>
      <c r="Q249" s="109"/>
      <c r="R249" s="121">
        <v>1134</v>
      </c>
      <c r="S249" s="121">
        <v>275</v>
      </c>
      <c r="T249" s="109"/>
      <c r="U249" s="121">
        <v>2684</v>
      </c>
      <c r="V249" s="121">
        <v>275</v>
      </c>
    </row>
    <row r="250" spans="1:22" x14ac:dyDescent="0.3">
      <c r="A250" s="122" t="s">
        <v>1121</v>
      </c>
      <c r="B250" s="35" t="str">
        <f>VLOOKUP(A250,'Planning Periods'!$E$2:$N$540,10,FALSE)</f>
        <v>10/15/2013 - 10/15/2021</v>
      </c>
      <c r="C250" s="121">
        <v>2017</v>
      </c>
      <c r="D250" s="121" t="str">
        <f t="shared" si="3"/>
        <v>Burbank 2017</v>
      </c>
      <c r="E250" s="121">
        <v>694</v>
      </c>
      <c r="F250" s="120">
        <v>0</v>
      </c>
      <c r="G250" s="121">
        <v>0</v>
      </c>
      <c r="H250" s="121">
        <v>0</v>
      </c>
      <c r="I250" s="109"/>
      <c r="J250" s="121">
        <v>413</v>
      </c>
      <c r="K250" s="120">
        <v>0</v>
      </c>
      <c r="L250" s="121">
        <v>0</v>
      </c>
      <c r="M250" s="121">
        <v>0</v>
      </c>
      <c r="N250" s="109"/>
      <c r="O250" s="121">
        <v>443</v>
      </c>
      <c r="P250" s="121">
        <v>0</v>
      </c>
      <c r="Q250" s="109"/>
      <c r="R250" s="121">
        <v>1134</v>
      </c>
      <c r="S250" s="121">
        <v>17</v>
      </c>
      <c r="T250" s="109"/>
      <c r="U250" s="121">
        <v>2684</v>
      </c>
      <c r="V250" s="121">
        <v>17</v>
      </c>
    </row>
    <row r="251" spans="1:22" x14ac:dyDescent="0.3">
      <c r="A251" s="122" t="s">
        <v>867</v>
      </c>
      <c r="B251" s="35" t="str">
        <f>VLOOKUP(A251,'Planning Periods'!$E$2:$N$540,10,FALSE)</f>
        <v>01/31/2015 - 01/31/2023</v>
      </c>
      <c r="C251" s="121">
        <v>2014</v>
      </c>
      <c r="D251" s="121" t="str">
        <f t="shared" si="3"/>
        <v>Burlingame 2014</v>
      </c>
      <c r="E251" s="121">
        <v>276</v>
      </c>
      <c r="F251" s="120">
        <v>0</v>
      </c>
      <c r="G251" s="121">
        <v>0</v>
      </c>
      <c r="H251" s="121">
        <v>0</v>
      </c>
      <c r="I251" s="109"/>
      <c r="J251" s="121">
        <v>144</v>
      </c>
      <c r="K251" s="120">
        <v>0</v>
      </c>
      <c r="L251" s="121">
        <v>0</v>
      </c>
      <c r="M251" s="121">
        <v>0</v>
      </c>
      <c r="N251" s="109"/>
      <c r="O251" s="121">
        <v>155</v>
      </c>
      <c r="P251" s="121">
        <v>3</v>
      </c>
      <c r="Q251" s="109"/>
      <c r="R251" s="121">
        <v>288</v>
      </c>
      <c r="S251" s="121">
        <v>0</v>
      </c>
      <c r="T251" s="109"/>
      <c r="U251" s="121">
        <v>863</v>
      </c>
      <c r="V251" s="121">
        <v>3</v>
      </c>
    </row>
    <row r="252" spans="1:22" x14ac:dyDescent="0.3">
      <c r="A252" s="122" t="s">
        <v>867</v>
      </c>
      <c r="B252" s="35" t="str">
        <f>VLOOKUP(A252,'Planning Periods'!$E$2:$N$540,10,FALSE)</f>
        <v>01/31/2015 - 01/31/2023</v>
      </c>
      <c r="C252" s="121">
        <v>2015</v>
      </c>
      <c r="D252" s="121" t="str">
        <f t="shared" si="3"/>
        <v>Burlingame 2015</v>
      </c>
      <c r="E252" s="121">
        <v>276</v>
      </c>
      <c r="F252" s="120">
        <v>0</v>
      </c>
      <c r="G252" s="121">
        <v>0</v>
      </c>
      <c r="H252" s="121">
        <v>0</v>
      </c>
      <c r="I252" s="109"/>
      <c r="J252" s="121">
        <v>144</v>
      </c>
      <c r="K252" s="120">
        <v>0</v>
      </c>
      <c r="L252" s="121">
        <v>0</v>
      </c>
      <c r="M252" s="121">
        <v>0</v>
      </c>
      <c r="N252" s="109"/>
      <c r="O252" s="121">
        <v>155</v>
      </c>
      <c r="P252" s="121">
        <v>0</v>
      </c>
      <c r="Q252" s="109"/>
      <c r="R252" s="121">
        <v>288</v>
      </c>
      <c r="S252" s="121">
        <v>5</v>
      </c>
      <c r="T252" s="109"/>
      <c r="U252" s="121">
        <v>863</v>
      </c>
      <c r="V252" s="121">
        <v>5</v>
      </c>
    </row>
    <row r="253" spans="1:22" x14ac:dyDescent="0.3">
      <c r="A253" s="122" t="s">
        <v>867</v>
      </c>
      <c r="B253" s="35" t="str">
        <f>VLOOKUP(A253,'Planning Periods'!$E$2:$N$540,10,FALSE)</f>
        <v>01/31/2015 - 01/31/2023</v>
      </c>
      <c r="C253" s="121">
        <v>2016</v>
      </c>
      <c r="D253" s="121" t="str">
        <f t="shared" si="3"/>
        <v>Burlingame 2016</v>
      </c>
      <c r="E253" s="121">
        <v>276</v>
      </c>
      <c r="F253" s="120">
        <v>0</v>
      </c>
      <c r="G253" s="121">
        <v>0</v>
      </c>
      <c r="H253" s="121">
        <v>0</v>
      </c>
      <c r="I253" s="109"/>
      <c r="J253" s="121">
        <v>144</v>
      </c>
      <c r="K253" s="120">
        <v>0</v>
      </c>
      <c r="L253" s="121">
        <v>0</v>
      </c>
      <c r="M253" s="121">
        <v>0</v>
      </c>
      <c r="N253" s="109"/>
      <c r="O253" s="121">
        <v>155</v>
      </c>
      <c r="P253" s="121">
        <v>0</v>
      </c>
      <c r="Q253" s="109"/>
      <c r="R253" s="121">
        <v>288</v>
      </c>
      <c r="S253" s="121">
        <v>133</v>
      </c>
      <c r="T253" s="109"/>
      <c r="U253" s="121">
        <v>863</v>
      </c>
      <c r="V253" s="121">
        <v>133</v>
      </c>
    </row>
    <row r="254" spans="1:22" x14ac:dyDescent="0.3">
      <c r="A254" s="122" t="s">
        <v>867</v>
      </c>
      <c r="B254" s="35" t="str">
        <f>VLOOKUP(A254,'Planning Periods'!$E$2:$N$540,10,FALSE)</f>
        <v>01/31/2015 - 01/31/2023</v>
      </c>
      <c r="C254" s="121">
        <v>2017</v>
      </c>
      <c r="D254" s="121" t="str">
        <f t="shared" si="3"/>
        <v>Burlingame 2017</v>
      </c>
      <c r="E254" s="121">
        <v>276</v>
      </c>
      <c r="F254" s="120">
        <v>0</v>
      </c>
      <c r="G254" s="121">
        <v>0</v>
      </c>
      <c r="H254" s="121">
        <v>0</v>
      </c>
      <c r="I254" s="109"/>
      <c r="J254" s="121">
        <v>144</v>
      </c>
      <c r="K254" s="120">
        <v>0</v>
      </c>
      <c r="L254" s="121">
        <v>0</v>
      </c>
      <c r="M254" s="121">
        <v>0</v>
      </c>
      <c r="N254" s="109"/>
      <c r="O254" s="121">
        <v>155</v>
      </c>
      <c r="P254" s="121">
        <v>0</v>
      </c>
      <c r="Q254" s="109"/>
      <c r="R254" s="121">
        <v>288</v>
      </c>
      <c r="S254" s="121">
        <v>13</v>
      </c>
      <c r="T254" s="109"/>
      <c r="U254" s="121">
        <v>863</v>
      </c>
      <c r="V254" s="121">
        <v>13</v>
      </c>
    </row>
    <row r="255" spans="1:22" x14ac:dyDescent="0.3">
      <c r="A255" s="122" t="s">
        <v>716</v>
      </c>
      <c r="B255" s="35" t="str">
        <f>VLOOKUP(A255,'Planning Periods'!$E$2:$N$540,10,FALSE)</f>
        <v>06/15/2014 - 06/15/2022</v>
      </c>
      <c r="C255" s="121">
        <v>2014</v>
      </c>
      <c r="D255" s="121" t="str">
        <f t="shared" si="3"/>
        <v>Butte County - Unincorporated 2014</v>
      </c>
      <c r="E255" s="121"/>
      <c r="F255" s="120"/>
      <c r="G255" s="121"/>
      <c r="H255" s="121"/>
      <c r="I255" s="109"/>
      <c r="J255" s="121"/>
      <c r="K255" s="120"/>
      <c r="L255" s="121"/>
      <c r="M255" s="121"/>
      <c r="N255" s="109"/>
      <c r="O255" s="121"/>
      <c r="P255" s="121"/>
      <c r="Q255" s="109"/>
      <c r="R255" s="121"/>
      <c r="S255" s="121"/>
      <c r="T255" s="109"/>
      <c r="U255" s="121"/>
      <c r="V255" s="121"/>
    </row>
    <row r="256" spans="1:22" x14ac:dyDescent="0.3">
      <c r="A256" s="122" t="s">
        <v>716</v>
      </c>
      <c r="B256" s="35" t="str">
        <f>VLOOKUP(A256,'Planning Periods'!$E$2:$N$540,10,FALSE)</f>
        <v>06/15/2014 - 06/15/2022</v>
      </c>
      <c r="C256" s="121">
        <v>2015</v>
      </c>
      <c r="D256" s="121" t="str">
        <f t="shared" si="3"/>
        <v>Butte County - Unincorporated 2015</v>
      </c>
      <c r="E256" s="121"/>
      <c r="F256" s="120"/>
      <c r="G256" s="121"/>
      <c r="H256" s="121"/>
      <c r="I256" s="109"/>
      <c r="J256" s="121"/>
      <c r="K256" s="120"/>
      <c r="L256" s="121"/>
      <c r="M256" s="121"/>
      <c r="N256" s="109"/>
      <c r="O256" s="121"/>
      <c r="P256" s="121"/>
      <c r="Q256" s="109"/>
      <c r="R256" s="121"/>
      <c r="S256" s="121"/>
      <c r="T256" s="109"/>
      <c r="U256" s="121"/>
      <c r="V256" s="121"/>
    </row>
    <row r="257" spans="1:22" x14ac:dyDescent="0.3">
      <c r="A257" s="122" t="s">
        <v>716</v>
      </c>
      <c r="B257" s="35" t="str">
        <f>VLOOKUP(A257,'Planning Periods'!$E$2:$N$540,10,FALSE)</f>
        <v>06/15/2014 - 06/15/2022</v>
      </c>
      <c r="C257" s="121">
        <v>2016</v>
      </c>
      <c r="D257" s="121" t="str">
        <f t="shared" si="3"/>
        <v>Butte County - Unincorporated 2016</v>
      </c>
      <c r="E257" s="121">
        <v>682</v>
      </c>
      <c r="F257" s="120">
        <v>0</v>
      </c>
      <c r="G257" s="121">
        <v>0</v>
      </c>
      <c r="H257" s="121">
        <v>0</v>
      </c>
      <c r="I257" s="109"/>
      <c r="J257" s="121">
        <v>545</v>
      </c>
      <c r="K257" s="120">
        <v>0</v>
      </c>
      <c r="L257" s="121">
        <v>0</v>
      </c>
      <c r="M257" s="121">
        <v>0</v>
      </c>
      <c r="N257" s="109"/>
      <c r="O257" s="121">
        <v>480</v>
      </c>
      <c r="P257" s="121">
        <v>8</v>
      </c>
      <c r="Q257" s="109"/>
      <c r="R257" s="121">
        <v>1267</v>
      </c>
      <c r="S257" s="121">
        <v>90</v>
      </c>
      <c r="T257" s="109"/>
      <c r="U257" s="121">
        <v>2974</v>
      </c>
      <c r="V257" s="121">
        <v>98</v>
      </c>
    </row>
    <row r="258" spans="1:22" x14ac:dyDescent="0.3">
      <c r="A258" s="122" t="s">
        <v>716</v>
      </c>
      <c r="B258" s="35" t="str">
        <f>VLOOKUP(A258,'Planning Periods'!$E$2:$N$540,10,FALSE)</f>
        <v>06/15/2014 - 06/15/2022</v>
      </c>
      <c r="C258" s="121">
        <v>2017</v>
      </c>
      <c r="D258" s="121" t="str">
        <f t="shared" si="3"/>
        <v>Butte County - Unincorporated 2017</v>
      </c>
      <c r="E258" s="121">
        <v>682</v>
      </c>
      <c r="F258" s="120">
        <v>0</v>
      </c>
      <c r="G258" s="121">
        <v>0</v>
      </c>
      <c r="H258" s="121">
        <v>0</v>
      </c>
      <c r="I258" s="109"/>
      <c r="J258" s="121">
        <v>545</v>
      </c>
      <c r="K258" s="120">
        <v>8</v>
      </c>
      <c r="L258" s="121">
        <v>8</v>
      </c>
      <c r="M258" s="121">
        <v>0</v>
      </c>
      <c r="N258" s="109"/>
      <c r="O258" s="121">
        <v>480</v>
      </c>
      <c r="P258" s="121">
        <v>25</v>
      </c>
      <c r="Q258" s="109"/>
      <c r="R258" s="121">
        <v>1267</v>
      </c>
      <c r="S258" s="121">
        <v>117</v>
      </c>
      <c r="T258" s="109"/>
      <c r="U258" s="121">
        <v>2974</v>
      </c>
      <c r="V258" s="121">
        <v>150</v>
      </c>
    </row>
    <row r="259" spans="1:22" x14ac:dyDescent="0.3">
      <c r="A259" s="122" t="s">
        <v>1120</v>
      </c>
      <c r="B259" s="35"/>
      <c r="C259" s="121">
        <v>2013</v>
      </c>
      <c r="D259" s="121" t="str">
        <f t="shared" si="3"/>
        <v>Calabasas 2013</v>
      </c>
      <c r="E259" s="121"/>
      <c r="F259" s="120"/>
      <c r="G259" s="121"/>
      <c r="H259" s="121"/>
      <c r="I259" s="109"/>
      <c r="J259" s="121"/>
      <c r="K259" s="120"/>
      <c r="L259" s="121"/>
      <c r="M259" s="121"/>
      <c r="N259" s="109"/>
      <c r="O259" s="121"/>
      <c r="P259" s="121"/>
      <c r="Q259" s="109"/>
      <c r="R259" s="121"/>
      <c r="S259" s="121"/>
      <c r="T259" s="109"/>
      <c r="U259" s="121"/>
      <c r="V259" s="121"/>
    </row>
    <row r="260" spans="1:22" x14ac:dyDescent="0.3">
      <c r="A260" s="122" t="s">
        <v>1120</v>
      </c>
      <c r="B260" s="35" t="str">
        <f>VLOOKUP(A260,'Planning Periods'!$E$2:$N$540,10,FALSE)</f>
        <v>10/15/2013 - 10/15/2021</v>
      </c>
      <c r="C260" s="121">
        <v>2014</v>
      </c>
      <c r="D260" s="121" t="str">
        <f t="shared" si="3"/>
        <v>Calabasas 2014</v>
      </c>
      <c r="E260" s="121">
        <v>88</v>
      </c>
      <c r="F260" s="120">
        <v>0</v>
      </c>
      <c r="G260" s="121">
        <v>0</v>
      </c>
      <c r="H260" s="121">
        <v>0</v>
      </c>
      <c r="I260" s="109"/>
      <c r="J260" s="121">
        <v>54</v>
      </c>
      <c r="K260" s="120">
        <v>0</v>
      </c>
      <c r="L260" s="121">
        <v>0</v>
      </c>
      <c r="M260" s="121">
        <v>0</v>
      </c>
      <c r="N260" s="109"/>
      <c r="O260" s="121">
        <v>57</v>
      </c>
      <c r="P260" s="121">
        <v>0</v>
      </c>
      <c r="Q260" s="109"/>
      <c r="R260" s="121">
        <v>131</v>
      </c>
      <c r="S260" s="121">
        <v>15</v>
      </c>
      <c r="T260" s="109"/>
      <c r="U260" s="121">
        <v>330</v>
      </c>
      <c r="V260" s="121">
        <v>15</v>
      </c>
    </row>
    <row r="261" spans="1:22" x14ac:dyDescent="0.3">
      <c r="A261" s="122" t="s">
        <v>1120</v>
      </c>
      <c r="B261" s="35" t="str">
        <f>VLOOKUP(A261,'Planning Periods'!$E$2:$N$540,10,FALSE)</f>
        <v>10/15/2013 - 10/15/2021</v>
      </c>
      <c r="C261" s="121">
        <v>2015</v>
      </c>
      <c r="D261" s="121" t="str">
        <f t="shared" si="3"/>
        <v>Calabasas 2015</v>
      </c>
      <c r="E261" s="121">
        <v>88</v>
      </c>
      <c r="F261" s="120">
        <v>8</v>
      </c>
      <c r="G261" s="121">
        <v>8</v>
      </c>
      <c r="H261" s="121">
        <v>0</v>
      </c>
      <c r="I261" s="109"/>
      <c r="J261" s="121">
        <v>54</v>
      </c>
      <c r="K261" s="120">
        <v>0</v>
      </c>
      <c r="L261" s="121">
        <v>0</v>
      </c>
      <c r="M261" s="121">
        <v>0</v>
      </c>
      <c r="N261" s="109"/>
      <c r="O261" s="121">
        <v>57</v>
      </c>
      <c r="P261" s="121">
        <v>1</v>
      </c>
      <c r="Q261" s="109"/>
      <c r="R261" s="121">
        <v>131</v>
      </c>
      <c r="S261" s="121">
        <v>15</v>
      </c>
      <c r="T261" s="109"/>
      <c r="U261" s="121">
        <v>330</v>
      </c>
      <c r="V261" s="121">
        <v>24</v>
      </c>
    </row>
    <row r="262" spans="1:22" x14ac:dyDescent="0.3">
      <c r="A262" s="122" t="s">
        <v>1120</v>
      </c>
      <c r="B262" s="35" t="str">
        <f>VLOOKUP(A262,'Planning Periods'!$E$2:$N$540,10,FALSE)</f>
        <v>10/15/2013 - 10/15/2021</v>
      </c>
      <c r="C262" s="121">
        <v>2016</v>
      </c>
      <c r="D262" s="121" t="str">
        <f t="shared" si="3"/>
        <v>Calabasas 2016</v>
      </c>
      <c r="E262" s="121">
        <v>88</v>
      </c>
      <c r="F262" s="120">
        <v>0</v>
      </c>
      <c r="G262" s="121">
        <v>0</v>
      </c>
      <c r="H262" s="121">
        <v>0</v>
      </c>
      <c r="I262" s="109"/>
      <c r="J262" s="121">
        <v>54</v>
      </c>
      <c r="K262" s="120">
        <v>0</v>
      </c>
      <c r="L262" s="121">
        <v>0</v>
      </c>
      <c r="M262" s="121">
        <v>0</v>
      </c>
      <c r="N262" s="109"/>
      <c r="O262" s="121">
        <v>57</v>
      </c>
      <c r="P262" s="121">
        <v>2</v>
      </c>
      <c r="Q262" s="109"/>
      <c r="R262" s="121">
        <v>131</v>
      </c>
      <c r="S262" s="121">
        <v>43</v>
      </c>
      <c r="T262" s="109"/>
      <c r="U262" s="121">
        <v>330</v>
      </c>
      <c r="V262" s="121">
        <v>45</v>
      </c>
    </row>
    <row r="263" spans="1:22" x14ac:dyDescent="0.3">
      <c r="A263" s="122" t="s">
        <v>1120</v>
      </c>
      <c r="B263" s="35" t="str">
        <f>VLOOKUP(A263,'Planning Periods'!$E$2:$N$540,10,FALSE)</f>
        <v>10/15/2013 - 10/15/2021</v>
      </c>
      <c r="C263" s="121">
        <v>2017</v>
      </c>
      <c r="D263" s="121" t="str">
        <f t="shared" si="3"/>
        <v>Calabasas 2017</v>
      </c>
      <c r="E263" s="121">
        <v>88</v>
      </c>
      <c r="F263" s="120">
        <v>0</v>
      </c>
      <c r="G263" s="121">
        <v>0</v>
      </c>
      <c r="H263" s="121">
        <v>0</v>
      </c>
      <c r="I263" s="109"/>
      <c r="J263" s="121">
        <v>54</v>
      </c>
      <c r="K263" s="120">
        <v>0</v>
      </c>
      <c r="L263" s="121">
        <v>0</v>
      </c>
      <c r="M263" s="121">
        <v>0</v>
      </c>
      <c r="N263" s="109"/>
      <c r="O263" s="121">
        <v>57</v>
      </c>
      <c r="P263" s="121">
        <v>4</v>
      </c>
      <c r="Q263" s="109"/>
      <c r="R263" s="121">
        <v>131</v>
      </c>
      <c r="S263" s="121">
        <v>18</v>
      </c>
      <c r="T263" s="109"/>
      <c r="U263" s="121">
        <v>330</v>
      </c>
      <c r="V263" s="121">
        <v>22</v>
      </c>
    </row>
    <row r="264" spans="1:22" x14ac:dyDescent="0.3">
      <c r="A264" s="122" t="s">
        <v>706</v>
      </c>
      <c r="B264" s="35" t="str">
        <f>VLOOKUP(A264,'Planning Periods'!$E$2:$N$540,10,FALSE)</f>
        <v>06/30/2014 - 06/30/2019</v>
      </c>
      <c r="C264" s="121">
        <v>2014</v>
      </c>
      <c r="D264" s="121" t="str">
        <f t="shared" si="3"/>
        <v>Calaveras County - Unincorporated 2014</v>
      </c>
      <c r="E264" s="121">
        <v>241</v>
      </c>
      <c r="F264" s="120">
        <v>6</v>
      </c>
      <c r="G264" s="121">
        <v>0</v>
      </c>
      <c r="H264" s="121">
        <v>6</v>
      </c>
      <c r="I264" s="109"/>
      <c r="J264" s="121">
        <v>175</v>
      </c>
      <c r="K264" s="120">
        <v>13</v>
      </c>
      <c r="L264" s="121">
        <v>0</v>
      </c>
      <c r="M264" s="121">
        <v>13</v>
      </c>
      <c r="N264" s="109"/>
      <c r="O264" s="121">
        <v>192</v>
      </c>
      <c r="P264" s="121">
        <v>17</v>
      </c>
      <c r="Q264" s="109"/>
      <c r="R264" s="121">
        <v>471</v>
      </c>
      <c r="S264" s="121">
        <v>38</v>
      </c>
      <c r="T264" s="109"/>
      <c r="U264" s="121">
        <v>1079</v>
      </c>
      <c r="V264" s="121">
        <v>74</v>
      </c>
    </row>
    <row r="265" spans="1:22" x14ac:dyDescent="0.3">
      <c r="A265" s="122" t="s">
        <v>706</v>
      </c>
      <c r="B265" s="35" t="str">
        <f>VLOOKUP(A265,'Planning Periods'!$E$2:$N$540,10,FALSE)</f>
        <v>06/30/2014 - 06/30/2019</v>
      </c>
      <c r="C265" s="121">
        <v>2015</v>
      </c>
      <c r="D265" s="121" t="str">
        <f t="shared" si="3"/>
        <v>Calaveras County - Unincorporated 2015</v>
      </c>
      <c r="E265" s="121">
        <v>241</v>
      </c>
      <c r="F265" s="120">
        <v>8</v>
      </c>
      <c r="G265" s="121">
        <v>0</v>
      </c>
      <c r="H265" s="121">
        <v>8</v>
      </c>
      <c r="I265" s="109"/>
      <c r="J265" s="121">
        <v>175</v>
      </c>
      <c r="K265" s="120">
        <v>15</v>
      </c>
      <c r="L265" s="121">
        <v>0</v>
      </c>
      <c r="M265" s="121">
        <v>15</v>
      </c>
      <c r="N265" s="109"/>
      <c r="O265" s="121">
        <v>192</v>
      </c>
      <c r="P265" s="121">
        <v>45</v>
      </c>
      <c r="Q265" s="109"/>
      <c r="R265" s="121">
        <v>471</v>
      </c>
      <c r="S265" s="121">
        <v>49</v>
      </c>
      <c r="T265" s="109"/>
      <c r="U265" s="121">
        <v>1079</v>
      </c>
      <c r="V265" s="121">
        <v>117</v>
      </c>
    </row>
    <row r="266" spans="1:22" x14ac:dyDescent="0.3">
      <c r="A266" s="122" t="s">
        <v>706</v>
      </c>
      <c r="B266" s="35" t="str">
        <f>VLOOKUP(A266,'Planning Periods'!$E$2:$N$540,10,FALSE)</f>
        <v>06/30/2014 - 06/30/2019</v>
      </c>
      <c r="C266" s="121">
        <v>2016</v>
      </c>
      <c r="D266" s="121" t="str">
        <f t="shared" si="3"/>
        <v>Calaveras County - Unincorporated 2016</v>
      </c>
      <c r="E266" s="121">
        <v>241</v>
      </c>
      <c r="F266" s="120">
        <v>60</v>
      </c>
      <c r="G266" s="121">
        <v>0</v>
      </c>
      <c r="H266" s="121">
        <v>60</v>
      </c>
      <c r="I266" s="109"/>
      <c r="J266" s="121">
        <v>175</v>
      </c>
      <c r="K266" s="120">
        <v>36</v>
      </c>
      <c r="L266" s="121">
        <v>0</v>
      </c>
      <c r="M266" s="121">
        <v>36</v>
      </c>
      <c r="N266" s="109"/>
      <c r="O266" s="121">
        <v>192</v>
      </c>
      <c r="P266" s="121">
        <v>104</v>
      </c>
      <c r="Q266" s="109"/>
      <c r="R266" s="121">
        <v>471</v>
      </c>
      <c r="S266" s="121">
        <v>48</v>
      </c>
      <c r="T266" s="109"/>
      <c r="U266" s="121">
        <v>1079</v>
      </c>
      <c r="V266" s="121">
        <v>248</v>
      </c>
    </row>
    <row r="267" spans="1:22" x14ac:dyDescent="0.3">
      <c r="A267" s="122" t="s">
        <v>706</v>
      </c>
      <c r="B267" s="35" t="str">
        <f>VLOOKUP(A267,'Planning Periods'!$E$2:$N$540,10,FALSE)</f>
        <v>06/30/2014 - 06/30/2019</v>
      </c>
      <c r="C267" s="121">
        <v>2017</v>
      </c>
      <c r="D267" s="121" t="str">
        <f t="shared" si="3"/>
        <v>Calaveras County - Unincorporated 2017</v>
      </c>
      <c r="E267" s="121">
        <v>241</v>
      </c>
      <c r="F267" s="120">
        <v>25</v>
      </c>
      <c r="G267" s="121">
        <v>0</v>
      </c>
      <c r="H267" s="121">
        <v>25</v>
      </c>
      <c r="I267" s="109"/>
      <c r="J267" s="121">
        <v>175</v>
      </c>
      <c r="K267" s="120">
        <v>27</v>
      </c>
      <c r="L267" s="121">
        <v>0</v>
      </c>
      <c r="M267" s="121">
        <v>27</v>
      </c>
      <c r="N267" s="109"/>
      <c r="O267" s="121">
        <v>192</v>
      </c>
      <c r="P267" s="121">
        <v>29</v>
      </c>
      <c r="Q267" s="109"/>
      <c r="R267" s="121">
        <v>471</v>
      </c>
      <c r="S267" s="121">
        <v>77</v>
      </c>
      <c r="T267" s="109"/>
      <c r="U267" s="121">
        <v>1079</v>
      </c>
      <c r="V267" s="121">
        <v>158</v>
      </c>
    </row>
    <row r="268" spans="1:22" x14ac:dyDescent="0.3">
      <c r="A268" s="122" t="s">
        <v>1164</v>
      </c>
      <c r="B268" s="35"/>
      <c r="C268" s="121">
        <v>2013</v>
      </c>
      <c r="D268" s="121" t="str">
        <f t="shared" si="3"/>
        <v>Calexico 2013</v>
      </c>
      <c r="E268" s="121"/>
      <c r="F268" s="120"/>
      <c r="G268" s="121"/>
      <c r="H268" s="121"/>
      <c r="I268" s="109"/>
      <c r="J268" s="121"/>
      <c r="K268" s="120"/>
      <c r="L268" s="121"/>
      <c r="M268" s="121"/>
      <c r="N268" s="109"/>
      <c r="O268" s="121"/>
      <c r="P268" s="121"/>
      <c r="Q268" s="109"/>
      <c r="R268" s="121"/>
      <c r="S268" s="121"/>
      <c r="T268" s="109"/>
      <c r="U268" s="121"/>
      <c r="V268" s="121"/>
    </row>
    <row r="269" spans="1:22" x14ac:dyDescent="0.3">
      <c r="A269" s="122" t="s">
        <v>1164</v>
      </c>
      <c r="B269" s="35" t="str">
        <f>VLOOKUP(A269,'Planning Periods'!$E$2:$N$540,10,FALSE)</f>
        <v>10/15/2013 - 10/15/2021</v>
      </c>
      <c r="C269" s="121">
        <v>2014</v>
      </c>
      <c r="D269" s="121" t="str">
        <f t="shared" si="3"/>
        <v>Calexico 2014</v>
      </c>
      <c r="E269" s="121">
        <v>817</v>
      </c>
      <c r="F269" s="120">
        <v>66</v>
      </c>
      <c r="G269" s="121">
        <v>23</v>
      </c>
      <c r="H269" s="121">
        <v>43</v>
      </c>
      <c r="I269" s="109"/>
      <c r="J269" s="121">
        <v>489</v>
      </c>
      <c r="K269" s="120">
        <v>10</v>
      </c>
      <c r="L269" s="121">
        <v>0</v>
      </c>
      <c r="M269" s="121">
        <v>10</v>
      </c>
      <c r="N269" s="109"/>
      <c r="O269" s="121">
        <v>490</v>
      </c>
      <c r="P269" s="121">
        <v>42</v>
      </c>
      <c r="Q269" s="109"/>
      <c r="R269" s="121">
        <v>1428</v>
      </c>
      <c r="S269" s="121">
        <v>0</v>
      </c>
      <c r="T269" s="109"/>
      <c r="U269" s="121">
        <v>3224</v>
      </c>
      <c r="V269" s="121">
        <v>118</v>
      </c>
    </row>
    <row r="270" spans="1:22" x14ac:dyDescent="0.3">
      <c r="A270" s="122" t="s">
        <v>1164</v>
      </c>
      <c r="B270" s="35" t="str">
        <f>VLOOKUP(A270,'Planning Periods'!$E$2:$N$540,10,FALSE)</f>
        <v>10/15/2013 - 10/15/2021</v>
      </c>
      <c r="C270" s="121">
        <v>2015</v>
      </c>
      <c r="D270" s="121" t="str">
        <f t="shared" si="3"/>
        <v>Calexico 2015</v>
      </c>
      <c r="E270" s="121">
        <v>817</v>
      </c>
      <c r="F270" s="120">
        <v>0</v>
      </c>
      <c r="G270" s="121">
        <v>0</v>
      </c>
      <c r="H270" s="121">
        <v>0</v>
      </c>
      <c r="I270" s="109"/>
      <c r="J270" s="121">
        <v>489</v>
      </c>
      <c r="K270" s="120">
        <v>0</v>
      </c>
      <c r="L270" s="121">
        <v>0</v>
      </c>
      <c r="M270" s="121">
        <v>0</v>
      </c>
      <c r="N270" s="109"/>
      <c r="O270" s="121">
        <v>490</v>
      </c>
      <c r="P270" s="121">
        <v>10</v>
      </c>
      <c r="Q270" s="109"/>
      <c r="R270" s="121">
        <v>1428</v>
      </c>
      <c r="S270" s="121">
        <v>0</v>
      </c>
      <c r="T270" s="109"/>
      <c r="U270" s="121">
        <v>3224</v>
      </c>
      <c r="V270" s="121">
        <v>10</v>
      </c>
    </row>
    <row r="271" spans="1:22" x14ac:dyDescent="0.3">
      <c r="A271" s="122" t="s">
        <v>1164</v>
      </c>
      <c r="B271" s="35" t="str">
        <f>VLOOKUP(A271,'Planning Periods'!$E$2:$N$540,10,FALSE)</f>
        <v>10/15/2013 - 10/15/2021</v>
      </c>
      <c r="C271" s="121">
        <v>2016</v>
      </c>
      <c r="D271" s="121" t="str">
        <f t="shared" si="3"/>
        <v>Calexico 2016</v>
      </c>
      <c r="E271" s="121">
        <v>817</v>
      </c>
      <c r="F271" s="120">
        <v>0</v>
      </c>
      <c r="G271" s="121">
        <v>0</v>
      </c>
      <c r="H271" s="121">
        <v>0</v>
      </c>
      <c r="I271" s="109"/>
      <c r="J271" s="121">
        <v>489</v>
      </c>
      <c r="K271" s="120">
        <v>0</v>
      </c>
      <c r="L271" s="121">
        <v>0</v>
      </c>
      <c r="M271" s="121">
        <v>0</v>
      </c>
      <c r="N271" s="109"/>
      <c r="O271" s="121">
        <v>490</v>
      </c>
      <c r="P271" s="121">
        <v>2</v>
      </c>
      <c r="Q271" s="109"/>
      <c r="R271" s="121">
        <v>1428</v>
      </c>
      <c r="S271" s="121">
        <v>0</v>
      </c>
      <c r="T271" s="109"/>
      <c r="U271" s="121">
        <v>3224</v>
      </c>
      <c r="V271" s="121">
        <v>2</v>
      </c>
    </row>
    <row r="272" spans="1:22" x14ac:dyDescent="0.3">
      <c r="A272" s="122" t="s">
        <v>1164</v>
      </c>
      <c r="B272" s="35" t="str">
        <f>VLOOKUP(A272,'Planning Periods'!$E$2:$N$540,10,FALSE)</f>
        <v>10/15/2013 - 10/15/2021</v>
      </c>
      <c r="C272" s="121">
        <v>2017</v>
      </c>
      <c r="D272" s="121" t="str">
        <f t="shared" si="3"/>
        <v>Calexico 2017</v>
      </c>
      <c r="E272" s="121">
        <v>817</v>
      </c>
      <c r="F272" s="120">
        <v>0</v>
      </c>
      <c r="G272" s="121">
        <v>0</v>
      </c>
      <c r="H272" s="121">
        <v>0</v>
      </c>
      <c r="I272" s="109"/>
      <c r="J272" s="121">
        <v>489</v>
      </c>
      <c r="K272" s="120">
        <v>0</v>
      </c>
      <c r="L272" s="121">
        <v>0</v>
      </c>
      <c r="M272" s="121">
        <v>0</v>
      </c>
      <c r="N272" s="109"/>
      <c r="O272" s="121">
        <v>490</v>
      </c>
      <c r="P272" s="121">
        <v>10</v>
      </c>
      <c r="Q272" s="109"/>
      <c r="R272" s="121">
        <v>1428</v>
      </c>
      <c r="S272" s="121">
        <v>0</v>
      </c>
      <c r="T272" s="109"/>
      <c r="U272" s="121">
        <v>3224</v>
      </c>
      <c r="V272" s="121">
        <v>10</v>
      </c>
    </row>
    <row r="273" spans="1:22" x14ac:dyDescent="0.3">
      <c r="A273" t="s">
        <v>1153</v>
      </c>
      <c r="B273" s="35" t="str">
        <f>VLOOKUP(A273,'Planning Periods'!$E$2:$N$540,10,FALSE)</f>
        <v>12/31/2015 - 12/31/2023</v>
      </c>
      <c r="C273" s="121">
        <v>2013</v>
      </c>
      <c r="D273" s="121" t="str">
        <f t="shared" si="3"/>
        <v>California City 2013</v>
      </c>
      <c r="E273" s="121"/>
      <c r="F273" s="120"/>
      <c r="G273" s="121"/>
      <c r="H273" s="121"/>
      <c r="I273" s="109"/>
      <c r="J273" s="121"/>
      <c r="K273" s="120"/>
      <c r="L273" s="121"/>
      <c r="M273" s="121"/>
      <c r="N273" s="109"/>
      <c r="O273" s="121"/>
      <c r="P273" s="121"/>
      <c r="Q273" s="109"/>
      <c r="R273" s="121"/>
      <c r="S273" s="121"/>
      <c r="T273" s="109"/>
      <c r="U273" s="121"/>
      <c r="V273" s="121"/>
    </row>
    <row r="274" spans="1:22" x14ac:dyDescent="0.3">
      <c r="A274" t="s">
        <v>1153</v>
      </c>
      <c r="B274" s="35" t="str">
        <f>VLOOKUP(A274,'Planning Periods'!$E$2:$N$540,10,FALSE)</f>
        <v>12/31/2015 - 12/31/2023</v>
      </c>
      <c r="C274" s="121">
        <v>2014</v>
      </c>
      <c r="D274" s="121" t="str">
        <f t="shared" si="3"/>
        <v>California City 2014</v>
      </c>
      <c r="E274" s="120">
        <v>0</v>
      </c>
      <c r="F274" s="120">
        <v>0</v>
      </c>
      <c r="G274" s="120">
        <v>0</v>
      </c>
      <c r="H274" s="120">
        <v>0</v>
      </c>
      <c r="I274" s="120">
        <v>0</v>
      </c>
      <c r="J274" s="120">
        <v>0</v>
      </c>
      <c r="K274" s="120">
        <v>0</v>
      </c>
      <c r="L274" s="120">
        <v>0</v>
      </c>
      <c r="M274" s="120">
        <v>0</v>
      </c>
      <c r="N274" s="120">
        <v>0</v>
      </c>
      <c r="O274" s="120">
        <v>0</v>
      </c>
      <c r="P274" s="120">
        <v>0</v>
      </c>
      <c r="Q274" s="120">
        <v>0</v>
      </c>
      <c r="R274" s="120">
        <v>0</v>
      </c>
      <c r="S274" s="120">
        <v>0</v>
      </c>
      <c r="T274" s="120">
        <v>0</v>
      </c>
      <c r="U274" s="120">
        <v>0</v>
      </c>
      <c r="V274" s="120">
        <v>0</v>
      </c>
    </row>
    <row r="275" spans="1:22" x14ac:dyDescent="0.3">
      <c r="A275" t="s">
        <v>1153</v>
      </c>
      <c r="B275" s="35" t="str">
        <f>VLOOKUP(A275,'Planning Periods'!$E$2:$N$540,10,FALSE)</f>
        <v>12/31/2015 - 12/31/2023</v>
      </c>
      <c r="C275" s="121">
        <v>2015</v>
      </c>
      <c r="D275" s="121" t="str">
        <f t="shared" si="3"/>
        <v>California City 2015</v>
      </c>
    </row>
    <row r="276" spans="1:22" x14ac:dyDescent="0.3">
      <c r="A276" t="s">
        <v>1153</v>
      </c>
      <c r="B276" s="35" t="str">
        <f>VLOOKUP(A276,'Planning Periods'!$E$2:$N$540,10,FALSE)</f>
        <v>12/31/2015 - 12/31/2023</v>
      </c>
      <c r="C276" s="121">
        <v>2016</v>
      </c>
      <c r="D276" s="121" t="str">
        <f t="shared" ref="D276:D343" si="4">CONCATENATE(A276," ",C276)</f>
        <v>California City 2016</v>
      </c>
    </row>
    <row r="277" spans="1:22" x14ac:dyDescent="0.3">
      <c r="A277" t="s">
        <v>1153</v>
      </c>
      <c r="B277" s="35" t="str">
        <f>VLOOKUP(A277,'Planning Periods'!$E$2:$N$540,10,FALSE)</f>
        <v>12/31/2015 - 12/31/2023</v>
      </c>
      <c r="C277" s="121">
        <v>2017</v>
      </c>
      <c r="D277" s="121" t="str">
        <f t="shared" si="4"/>
        <v>California City 2017</v>
      </c>
    </row>
    <row r="278" spans="1:22" x14ac:dyDescent="0.3">
      <c r="A278" s="122" t="s">
        <v>957</v>
      </c>
      <c r="B278" s="35"/>
      <c r="C278" s="121">
        <v>2013</v>
      </c>
      <c r="D278" s="121" t="str">
        <f t="shared" si="4"/>
        <v>Calimesa 2013</v>
      </c>
    </row>
    <row r="279" spans="1:22" x14ac:dyDescent="0.3">
      <c r="A279" s="122" t="s">
        <v>957</v>
      </c>
      <c r="B279" s="35" t="str">
        <f>VLOOKUP(A279,'Planning Periods'!$E$2:$N$540,10,FALSE)</f>
        <v>10/15/2013 - 10/15/2021</v>
      </c>
      <c r="C279" s="121">
        <v>2014</v>
      </c>
      <c r="D279" s="121" t="str">
        <f t="shared" si="4"/>
        <v>Calimesa 2014</v>
      </c>
      <c r="E279" s="121">
        <v>543</v>
      </c>
      <c r="F279" s="120">
        <v>0</v>
      </c>
      <c r="G279" s="121">
        <v>0</v>
      </c>
      <c r="H279" s="121">
        <v>0</v>
      </c>
      <c r="I279" s="109"/>
      <c r="J279" s="121">
        <v>383</v>
      </c>
      <c r="K279" s="120">
        <v>0</v>
      </c>
      <c r="L279" s="121">
        <v>0</v>
      </c>
      <c r="M279" s="121">
        <v>0</v>
      </c>
      <c r="N279" s="109"/>
      <c r="O279" s="121">
        <v>433</v>
      </c>
      <c r="P279" s="121">
        <v>0</v>
      </c>
      <c r="Q279" s="109"/>
      <c r="R279" s="121">
        <v>982</v>
      </c>
      <c r="S279" s="121">
        <v>37</v>
      </c>
      <c r="T279" s="109"/>
      <c r="U279" s="121">
        <v>2341</v>
      </c>
      <c r="V279" s="121">
        <v>37</v>
      </c>
    </row>
    <row r="280" spans="1:22" x14ac:dyDescent="0.3">
      <c r="A280" s="122" t="s">
        <v>957</v>
      </c>
      <c r="B280" s="35" t="str">
        <f>VLOOKUP(A280,'Planning Periods'!$E$2:$N$540,10,FALSE)</f>
        <v>10/15/2013 - 10/15/2021</v>
      </c>
      <c r="C280" s="121">
        <v>2015</v>
      </c>
      <c r="D280" s="121" t="str">
        <f t="shared" si="4"/>
        <v>Calimesa 2015</v>
      </c>
      <c r="E280" s="121">
        <v>543</v>
      </c>
      <c r="F280" s="120">
        <v>0</v>
      </c>
      <c r="G280" s="121">
        <v>0</v>
      </c>
      <c r="H280" s="121">
        <v>0</v>
      </c>
      <c r="I280" s="109"/>
      <c r="J280" s="121">
        <v>383</v>
      </c>
      <c r="K280" s="120">
        <v>0</v>
      </c>
      <c r="L280" s="121">
        <v>0</v>
      </c>
      <c r="M280" s="121">
        <v>0</v>
      </c>
      <c r="N280" s="109"/>
      <c r="O280" s="121">
        <v>433</v>
      </c>
      <c r="P280" s="121">
        <v>0</v>
      </c>
      <c r="Q280" s="109"/>
      <c r="R280" s="121">
        <v>982</v>
      </c>
      <c r="S280" s="121">
        <v>77</v>
      </c>
      <c r="T280" s="109"/>
      <c r="U280" s="121">
        <v>2341</v>
      </c>
      <c r="V280" s="121">
        <v>77</v>
      </c>
    </row>
    <row r="281" spans="1:22" x14ac:dyDescent="0.3">
      <c r="A281" s="122" t="s">
        <v>957</v>
      </c>
      <c r="B281" s="35" t="str">
        <f>VLOOKUP(A281,'Planning Periods'!$E$2:$N$540,10,FALSE)</f>
        <v>10/15/2013 - 10/15/2021</v>
      </c>
      <c r="C281" s="121">
        <v>2016</v>
      </c>
      <c r="D281" s="121" t="str">
        <f t="shared" si="4"/>
        <v>Calimesa 2016</v>
      </c>
      <c r="E281" s="121">
        <v>543</v>
      </c>
      <c r="F281" s="120">
        <v>0</v>
      </c>
      <c r="G281" s="121">
        <v>0</v>
      </c>
      <c r="H281" s="121">
        <v>0</v>
      </c>
      <c r="I281" s="109"/>
      <c r="J281" s="121">
        <v>383</v>
      </c>
      <c r="K281" s="120">
        <v>0</v>
      </c>
      <c r="L281" s="121">
        <v>0</v>
      </c>
      <c r="M281" s="121">
        <v>0</v>
      </c>
      <c r="N281" s="109"/>
      <c r="O281" s="121">
        <v>433</v>
      </c>
      <c r="P281" s="121">
        <v>0</v>
      </c>
      <c r="Q281" s="109"/>
      <c r="R281" s="121">
        <v>982</v>
      </c>
      <c r="S281" s="121">
        <v>116</v>
      </c>
      <c r="T281" s="109"/>
      <c r="U281" s="121">
        <v>2341</v>
      </c>
      <c r="V281" s="121">
        <v>116</v>
      </c>
    </row>
    <row r="282" spans="1:22" x14ac:dyDescent="0.3">
      <c r="A282" s="122" t="s">
        <v>957</v>
      </c>
      <c r="B282" s="35" t="str">
        <f>VLOOKUP(A282,'Planning Periods'!$E$2:$N$540,10,FALSE)</f>
        <v>10/15/2013 - 10/15/2021</v>
      </c>
      <c r="C282" s="121">
        <v>2017</v>
      </c>
      <c r="D282" s="121" t="str">
        <f t="shared" si="4"/>
        <v>Calimesa 2017</v>
      </c>
      <c r="E282" s="121">
        <v>543</v>
      </c>
      <c r="F282" s="120">
        <v>0</v>
      </c>
      <c r="G282" s="121">
        <v>0</v>
      </c>
      <c r="H282" s="121">
        <v>0</v>
      </c>
      <c r="I282" s="109"/>
      <c r="J282" s="121">
        <v>383</v>
      </c>
      <c r="K282" s="120">
        <v>0</v>
      </c>
      <c r="L282" s="121">
        <v>0</v>
      </c>
      <c r="M282" s="121">
        <v>0</v>
      </c>
      <c r="N282" s="109"/>
      <c r="O282" s="121">
        <v>433</v>
      </c>
      <c r="P282" s="121">
        <v>0</v>
      </c>
      <c r="Q282" s="109"/>
      <c r="R282" s="121">
        <v>982</v>
      </c>
      <c r="S282" s="121">
        <v>43</v>
      </c>
      <c r="T282" s="109"/>
      <c r="U282" s="121">
        <v>2341</v>
      </c>
      <c r="V282" s="121">
        <v>43</v>
      </c>
    </row>
    <row r="283" spans="1:22" x14ac:dyDescent="0.3">
      <c r="A283" s="122" t="s">
        <v>1163</v>
      </c>
      <c r="B283" s="35"/>
      <c r="C283" s="121">
        <v>2013</v>
      </c>
      <c r="D283" s="121" t="str">
        <f t="shared" si="4"/>
        <v>Calipatria 2013</v>
      </c>
      <c r="E283" s="121"/>
      <c r="F283" s="120"/>
      <c r="G283" s="121"/>
      <c r="H283" s="121"/>
      <c r="I283" s="109"/>
      <c r="J283" s="121"/>
      <c r="K283" s="120"/>
      <c r="L283" s="121"/>
      <c r="M283" s="121"/>
      <c r="N283" s="109"/>
      <c r="O283" s="121"/>
      <c r="P283" s="121"/>
      <c r="Q283" s="109"/>
      <c r="R283" s="121"/>
      <c r="S283" s="121"/>
      <c r="T283" s="109"/>
      <c r="U283" s="121"/>
      <c r="V283" s="121"/>
    </row>
    <row r="284" spans="1:22" x14ac:dyDescent="0.3">
      <c r="A284" s="122" t="s">
        <v>1163</v>
      </c>
      <c r="B284" s="35" t="str">
        <f>VLOOKUP(A284,'Planning Periods'!$E$2:$N$540,10,FALSE)</f>
        <v>10/15/2013 - 10/15/2021</v>
      </c>
      <c r="C284" s="121">
        <v>2014</v>
      </c>
      <c r="D284" s="121" t="str">
        <f t="shared" si="4"/>
        <v>Calipatria 2014</v>
      </c>
      <c r="E284" s="121"/>
      <c r="F284" s="120"/>
      <c r="G284" s="121"/>
      <c r="H284" s="121"/>
      <c r="I284" s="109"/>
      <c r="J284" s="121"/>
      <c r="K284" s="120"/>
      <c r="L284" s="121"/>
      <c r="M284" s="121"/>
      <c r="N284" s="109"/>
      <c r="O284" s="121"/>
      <c r="P284" s="121"/>
      <c r="Q284" s="109"/>
      <c r="R284" s="121"/>
      <c r="S284" s="121"/>
      <c r="T284" s="109"/>
      <c r="U284" s="121"/>
      <c r="V284" s="121"/>
    </row>
    <row r="285" spans="1:22" x14ac:dyDescent="0.3">
      <c r="A285" s="122" t="s">
        <v>1163</v>
      </c>
      <c r="B285" s="35" t="str">
        <f>VLOOKUP(A285,'Planning Periods'!$E$2:$N$540,10,FALSE)</f>
        <v>10/15/2013 - 10/15/2021</v>
      </c>
      <c r="C285" s="121">
        <v>2015</v>
      </c>
      <c r="D285" s="121" t="str">
        <f t="shared" si="4"/>
        <v>Calipatria 2015</v>
      </c>
      <c r="E285" s="121"/>
      <c r="F285" s="120"/>
      <c r="G285" s="121"/>
      <c r="H285" s="121"/>
      <c r="I285" s="109"/>
      <c r="J285" s="121"/>
      <c r="K285" s="120"/>
      <c r="L285" s="121"/>
      <c r="M285" s="121"/>
      <c r="N285" s="109"/>
      <c r="O285" s="121"/>
      <c r="P285" s="121"/>
      <c r="Q285" s="109"/>
      <c r="R285" s="121"/>
      <c r="S285" s="121"/>
      <c r="T285" s="109"/>
      <c r="U285" s="121"/>
      <c r="V285" s="121"/>
    </row>
    <row r="286" spans="1:22" x14ac:dyDescent="0.3">
      <c r="A286" s="122" t="s">
        <v>1163</v>
      </c>
      <c r="B286" s="35" t="str">
        <f>VLOOKUP(A286,'Planning Periods'!$E$2:$N$540,10,FALSE)</f>
        <v>10/15/2013 - 10/15/2021</v>
      </c>
      <c r="C286" s="121">
        <v>2016</v>
      </c>
      <c r="D286" s="121" t="str">
        <f t="shared" si="4"/>
        <v>Calipatria 2016</v>
      </c>
      <c r="E286" s="121"/>
      <c r="F286" s="120"/>
      <c r="G286" s="121"/>
      <c r="H286" s="121"/>
      <c r="I286" s="109"/>
      <c r="J286" s="121"/>
      <c r="K286" s="120"/>
      <c r="L286" s="121"/>
      <c r="M286" s="121"/>
      <c r="N286" s="109"/>
      <c r="O286" s="121"/>
      <c r="P286" s="121"/>
      <c r="Q286" s="109"/>
      <c r="R286" s="121"/>
      <c r="S286" s="121"/>
      <c r="T286" s="109"/>
      <c r="U286" s="121"/>
      <c r="V286" s="121"/>
    </row>
    <row r="287" spans="1:22" x14ac:dyDescent="0.3">
      <c r="A287" s="122" t="s">
        <v>1163</v>
      </c>
      <c r="B287" s="35" t="str">
        <f>VLOOKUP(A287,'Planning Periods'!$E$2:$N$540,10,FALSE)</f>
        <v>10/15/2013 - 10/15/2021</v>
      </c>
      <c r="C287" s="121">
        <v>2017</v>
      </c>
      <c r="D287" s="121" t="str">
        <f t="shared" si="4"/>
        <v>Calipatria 2017</v>
      </c>
      <c r="E287" s="121">
        <v>37</v>
      </c>
      <c r="F287" s="120">
        <v>0</v>
      </c>
      <c r="G287" s="121">
        <v>0</v>
      </c>
      <c r="H287" s="121">
        <v>0</v>
      </c>
      <c r="I287" s="109"/>
      <c r="J287" s="121">
        <v>22</v>
      </c>
      <c r="K287" s="120">
        <v>0</v>
      </c>
      <c r="L287" s="121">
        <v>0</v>
      </c>
      <c r="M287" s="121">
        <v>0</v>
      </c>
      <c r="N287" s="109"/>
      <c r="O287" s="121">
        <v>22</v>
      </c>
      <c r="P287" s="121">
        <v>0</v>
      </c>
      <c r="Q287" s="109"/>
      <c r="R287" s="121">
        <v>63</v>
      </c>
      <c r="S287" s="121">
        <v>0</v>
      </c>
      <c r="T287" s="109"/>
      <c r="U287" s="121">
        <v>144</v>
      </c>
      <c r="V287" s="121">
        <v>0</v>
      </c>
    </row>
    <row r="288" spans="1:22" x14ac:dyDescent="0.3">
      <c r="A288" s="122" t="s">
        <v>1009</v>
      </c>
      <c r="B288" s="35" t="str">
        <f>VLOOKUP(A288,'Planning Periods'!$E$2:$N$540,10,FALSE)</f>
        <v>01/31/2015 - 01/31/2023</v>
      </c>
      <c r="C288" s="121">
        <v>2014</v>
      </c>
      <c r="D288" s="121" t="str">
        <f t="shared" si="4"/>
        <v>Calistoga 2014</v>
      </c>
      <c r="E288" s="121"/>
      <c r="F288" s="120"/>
      <c r="G288" s="121"/>
      <c r="H288" s="121"/>
      <c r="I288" s="109"/>
      <c r="J288" s="121"/>
      <c r="K288" s="120"/>
      <c r="L288" s="121"/>
      <c r="M288" s="121"/>
      <c r="N288" s="109"/>
      <c r="O288" s="121"/>
      <c r="P288" s="121"/>
      <c r="Q288" s="109"/>
      <c r="R288" s="121"/>
      <c r="S288" s="121"/>
      <c r="T288" s="109"/>
      <c r="U288" s="121"/>
      <c r="V288" s="121"/>
    </row>
    <row r="289" spans="1:22" x14ac:dyDescent="0.3">
      <c r="A289" s="122" t="s">
        <v>1009</v>
      </c>
      <c r="B289" s="35" t="str">
        <f>VLOOKUP(A289,'Planning Periods'!$E$2:$N$540,10,FALSE)</f>
        <v>01/31/2015 - 01/31/2023</v>
      </c>
      <c r="C289" s="121">
        <v>2015</v>
      </c>
      <c r="D289" s="121" t="str">
        <f t="shared" si="4"/>
        <v>Calistoga 2015</v>
      </c>
      <c r="E289" s="121">
        <v>6</v>
      </c>
      <c r="F289" s="120">
        <v>0</v>
      </c>
      <c r="G289" s="121">
        <v>0</v>
      </c>
      <c r="H289" s="121">
        <v>0</v>
      </c>
      <c r="I289" s="109"/>
      <c r="J289" s="121">
        <v>2</v>
      </c>
      <c r="K289" s="120">
        <v>0</v>
      </c>
      <c r="L289" s="121">
        <v>0</v>
      </c>
      <c r="M289" s="121">
        <v>0</v>
      </c>
      <c r="N289" s="109"/>
      <c r="O289" s="121">
        <v>4</v>
      </c>
      <c r="P289" s="121">
        <v>0</v>
      </c>
      <c r="Q289" s="109"/>
      <c r="R289" s="121">
        <v>15</v>
      </c>
      <c r="S289" s="121">
        <v>4</v>
      </c>
      <c r="T289" s="109"/>
      <c r="U289" s="121">
        <v>27</v>
      </c>
      <c r="V289" s="121">
        <v>4</v>
      </c>
    </row>
    <row r="290" spans="1:22" x14ac:dyDescent="0.3">
      <c r="A290" s="122" t="s">
        <v>1009</v>
      </c>
      <c r="B290" s="35" t="str">
        <f>VLOOKUP(A290,'Planning Periods'!$E$2:$N$540,10,FALSE)</f>
        <v>01/31/2015 - 01/31/2023</v>
      </c>
      <c r="C290" s="121">
        <v>2016</v>
      </c>
      <c r="D290" s="121" t="str">
        <f t="shared" si="4"/>
        <v>Calistoga 2016</v>
      </c>
      <c r="E290" s="121">
        <v>6</v>
      </c>
      <c r="F290" s="120">
        <v>0</v>
      </c>
      <c r="G290" s="121">
        <v>0</v>
      </c>
      <c r="H290" s="121">
        <v>0</v>
      </c>
      <c r="I290" s="109"/>
      <c r="J290" s="121">
        <v>2</v>
      </c>
      <c r="K290" s="120">
        <v>0</v>
      </c>
      <c r="L290" s="121">
        <v>0</v>
      </c>
      <c r="M290" s="121">
        <v>0</v>
      </c>
      <c r="N290" s="109"/>
      <c r="O290" s="121">
        <v>4</v>
      </c>
      <c r="P290" s="121">
        <v>0</v>
      </c>
      <c r="Q290" s="109"/>
      <c r="R290" s="121">
        <v>15</v>
      </c>
      <c r="S290" s="121">
        <v>4</v>
      </c>
      <c r="T290" s="109"/>
      <c r="U290" s="121">
        <v>27</v>
      </c>
      <c r="V290" s="121">
        <v>4</v>
      </c>
    </row>
    <row r="291" spans="1:22" x14ac:dyDescent="0.3">
      <c r="A291" s="122" t="s">
        <v>1009</v>
      </c>
      <c r="B291" s="35" t="str">
        <f>VLOOKUP(A291,'Planning Periods'!$E$2:$N$540,10,FALSE)</f>
        <v>01/31/2015 - 01/31/2023</v>
      </c>
      <c r="C291" s="121">
        <v>2017</v>
      </c>
      <c r="D291" s="121" t="str">
        <f t="shared" si="4"/>
        <v>Calistoga 2017</v>
      </c>
      <c r="E291" s="121">
        <v>6</v>
      </c>
      <c r="F291" s="120">
        <v>23</v>
      </c>
      <c r="G291" s="121">
        <v>23</v>
      </c>
      <c r="H291" s="121">
        <v>0</v>
      </c>
      <c r="I291" s="109"/>
      <c r="J291" s="121">
        <v>2</v>
      </c>
      <c r="K291" s="120">
        <v>7</v>
      </c>
      <c r="L291" s="121">
        <v>6</v>
      </c>
      <c r="M291" s="121">
        <v>1</v>
      </c>
      <c r="N291" s="109"/>
      <c r="O291" s="121">
        <v>4</v>
      </c>
      <c r="P291" s="121">
        <v>3</v>
      </c>
      <c r="Q291" s="109"/>
      <c r="R291" s="121">
        <v>15</v>
      </c>
      <c r="S291" s="121">
        <v>22</v>
      </c>
      <c r="T291" s="109"/>
      <c r="U291" s="121">
        <v>27</v>
      </c>
      <c r="V291" s="121">
        <v>55</v>
      </c>
    </row>
    <row r="292" spans="1:22" x14ac:dyDescent="0.3">
      <c r="A292" s="122" t="s">
        <v>771</v>
      </c>
      <c r="B292" s="35"/>
      <c r="C292" s="121">
        <v>2013</v>
      </c>
      <c r="D292" s="121" t="str">
        <f t="shared" si="4"/>
        <v>Camarillo 2013</v>
      </c>
      <c r="E292" s="121"/>
      <c r="F292" s="120"/>
      <c r="G292" s="121"/>
      <c r="H292" s="121"/>
      <c r="I292" s="109"/>
      <c r="J292" s="121"/>
      <c r="K292" s="120"/>
      <c r="L292" s="121"/>
      <c r="M292" s="121"/>
      <c r="N292" s="109"/>
      <c r="O292" s="121"/>
      <c r="P292" s="121"/>
      <c r="Q292" s="109"/>
      <c r="R292" s="121"/>
      <c r="S292" s="121"/>
      <c r="T292" s="109"/>
      <c r="U292" s="121"/>
      <c r="V292" s="121"/>
    </row>
    <row r="293" spans="1:22" x14ac:dyDescent="0.3">
      <c r="A293" s="122" t="s">
        <v>771</v>
      </c>
      <c r="B293" s="35" t="str">
        <f>VLOOKUP(A293,'Planning Periods'!$E$2:$N$540,10,FALSE)</f>
        <v>10/15/2013 - 10/15/2021</v>
      </c>
      <c r="C293" s="121">
        <v>2014</v>
      </c>
      <c r="D293" s="121" t="str">
        <f t="shared" si="4"/>
        <v>Camarillo 2014</v>
      </c>
      <c r="E293" s="121">
        <v>539</v>
      </c>
      <c r="F293" s="120">
        <v>13</v>
      </c>
      <c r="G293" s="121">
        <v>13</v>
      </c>
      <c r="H293" s="121">
        <v>0</v>
      </c>
      <c r="I293" s="109"/>
      <c r="J293" s="121">
        <v>366</v>
      </c>
      <c r="K293" s="120">
        <v>12</v>
      </c>
      <c r="L293" s="121">
        <v>12</v>
      </c>
      <c r="M293" s="121">
        <v>0</v>
      </c>
      <c r="N293" s="109"/>
      <c r="O293" s="121">
        <v>411</v>
      </c>
      <c r="P293" s="121">
        <v>199</v>
      </c>
      <c r="Q293" s="109"/>
      <c r="R293" s="121">
        <v>908</v>
      </c>
      <c r="S293" s="121">
        <v>3</v>
      </c>
      <c r="T293" s="109"/>
      <c r="U293" s="121">
        <v>2224</v>
      </c>
      <c r="V293" s="121">
        <v>227</v>
      </c>
    </row>
    <row r="294" spans="1:22" x14ac:dyDescent="0.3">
      <c r="A294" s="122" t="s">
        <v>771</v>
      </c>
      <c r="B294" s="35" t="str">
        <f>VLOOKUP(A294,'Planning Periods'!$E$2:$N$540,10,FALSE)</f>
        <v>10/15/2013 - 10/15/2021</v>
      </c>
      <c r="C294" s="121">
        <v>2015</v>
      </c>
      <c r="D294" s="121" t="str">
        <f t="shared" si="4"/>
        <v>Camarillo 2015</v>
      </c>
      <c r="E294" s="121">
        <v>539</v>
      </c>
      <c r="F294" s="120">
        <v>24</v>
      </c>
      <c r="G294" s="121">
        <v>24</v>
      </c>
      <c r="H294" s="121">
        <v>0</v>
      </c>
      <c r="I294" s="109"/>
      <c r="J294" s="121">
        <v>366</v>
      </c>
      <c r="K294" s="120">
        <v>26</v>
      </c>
      <c r="L294" s="121">
        <v>26</v>
      </c>
      <c r="M294" s="121">
        <v>0</v>
      </c>
      <c r="N294" s="109"/>
      <c r="O294" s="121">
        <v>411</v>
      </c>
      <c r="P294" s="121">
        <v>181</v>
      </c>
      <c r="Q294" s="109"/>
      <c r="R294" s="121">
        <v>908</v>
      </c>
      <c r="S294" s="121">
        <v>101</v>
      </c>
      <c r="T294" s="109"/>
      <c r="U294" s="121">
        <v>2224</v>
      </c>
      <c r="V294" s="121">
        <v>332</v>
      </c>
    </row>
    <row r="295" spans="1:22" x14ac:dyDescent="0.3">
      <c r="A295" s="122" t="s">
        <v>771</v>
      </c>
      <c r="B295" s="35" t="str">
        <f>VLOOKUP(A295,'Planning Periods'!$E$2:$N$540,10,FALSE)</f>
        <v>10/15/2013 - 10/15/2021</v>
      </c>
      <c r="C295" s="121">
        <v>2016</v>
      </c>
      <c r="D295" s="121" t="str">
        <f t="shared" si="4"/>
        <v>Camarillo 2016</v>
      </c>
      <c r="E295" s="121">
        <v>539</v>
      </c>
      <c r="F295" s="120">
        <v>30</v>
      </c>
      <c r="G295" s="121">
        <v>30</v>
      </c>
      <c r="H295" s="121">
        <v>0</v>
      </c>
      <c r="I295" s="109"/>
      <c r="J295" s="121">
        <v>366</v>
      </c>
      <c r="K295" s="120">
        <v>30</v>
      </c>
      <c r="L295" s="121">
        <v>30</v>
      </c>
      <c r="M295" s="121">
        <v>0</v>
      </c>
      <c r="N295" s="109"/>
      <c r="O295" s="121">
        <v>411</v>
      </c>
      <c r="P295" s="121">
        <v>1</v>
      </c>
      <c r="Q295" s="109"/>
      <c r="R295" s="121">
        <v>908</v>
      </c>
      <c r="S295" s="121">
        <v>106</v>
      </c>
      <c r="T295" s="109"/>
      <c r="U295" s="121">
        <v>2224</v>
      </c>
      <c r="V295" s="121">
        <v>167</v>
      </c>
    </row>
    <row r="296" spans="1:22" x14ac:dyDescent="0.3">
      <c r="A296" s="122" t="s">
        <v>771</v>
      </c>
      <c r="B296" s="35" t="str">
        <f>VLOOKUP(A296,'Planning Periods'!$E$2:$N$540,10,FALSE)</f>
        <v>10/15/2013 - 10/15/2021</v>
      </c>
      <c r="C296" s="121">
        <v>2017</v>
      </c>
      <c r="D296" s="121" t="str">
        <f t="shared" si="4"/>
        <v>Camarillo 2017</v>
      </c>
      <c r="E296" s="121">
        <v>539</v>
      </c>
      <c r="F296" s="120">
        <v>72</v>
      </c>
      <c r="G296" s="121">
        <v>72</v>
      </c>
      <c r="H296" s="121">
        <v>0</v>
      </c>
      <c r="I296" s="109"/>
      <c r="J296" s="121">
        <v>366</v>
      </c>
      <c r="K296" s="120">
        <v>54</v>
      </c>
      <c r="L296" s="121">
        <v>54</v>
      </c>
      <c r="M296" s="121">
        <v>0</v>
      </c>
      <c r="N296" s="109"/>
      <c r="O296" s="121">
        <v>411</v>
      </c>
      <c r="P296" s="121">
        <v>33</v>
      </c>
      <c r="Q296" s="109"/>
      <c r="R296" s="121">
        <v>908</v>
      </c>
      <c r="S296" s="121">
        <v>618</v>
      </c>
      <c r="T296" s="109"/>
      <c r="U296" s="121">
        <v>2224</v>
      </c>
      <c r="V296" s="121">
        <v>777</v>
      </c>
    </row>
    <row r="297" spans="1:22" x14ac:dyDescent="0.3">
      <c r="A297" s="122" t="s">
        <v>846</v>
      </c>
      <c r="B297" s="35" t="str">
        <f>VLOOKUP(A297,'Planning Periods'!$E$2:$N$540,10,FALSE)</f>
        <v>01/31/2015 - 01/31/2023</v>
      </c>
      <c r="C297" s="121">
        <v>2014</v>
      </c>
      <c r="D297" s="121" t="str">
        <f t="shared" si="4"/>
        <v>Campbell 2014</v>
      </c>
      <c r="E297" s="121"/>
      <c r="F297" s="120"/>
      <c r="G297" s="121"/>
      <c r="H297" s="121"/>
      <c r="I297" s="109"/>
      <c r="J297" s="121"/>
      <c r="K297" s="120"/>
      <c r="L297" s="121"/>
      <c r="M297" s="121"/>
      <c r="N297" s="109"/>
      <c r="O297" s="121"/>
      <c r="P297" s="121"/>
      <c r="Q297" s="109"/>
      <c r="R297" s="121"/>
      <c r="S297" s="121"/>
      <c r="T297" s="109"/>
      <c r="U297" s="121"/>
      <c r="V297" s="121"/>
    </row>
    <row r="298" spans="1:22" x14ac:dyDescent="0.3">
      <c r="A298" s="122" t="s">
        <v>846</v>
      </c>
      <c r="B298" s="35" t="str">
        <f>VLOOKUP(A298,'Planning Periods'!$E$2:$N$540,10,FALSE)</f>
        <v>01/31/2015 - 01/31/2023</v>
      </c>
      <c r="C298" s="121">
        <v>2015</v>
      </c>
      <c r="D298" s="121" t="str">
        <f t="shared" si="4"/>
        <v>Campbell 2015</v>
      </c>
      <c r="E298" s="121">
        <v>253</v>
      </c>
      <c r="F298" s="120">
        <v>0</v>
      </c>
      <c r="G298" s="121">
        <v>0</v>
      </c>
      <c r="H298" s="121">
        <v>0</v>
      </c>
      <c r="I298" s="109"/>
      <c r="J298" s="121">
        <v>138</v>
      </c>
      <c r="K298" s="120">
        <v>0</v>
      </c>
      <c r="L298" s="121">
        <v>0</v>
      </c>
      <c r="M298" s="121">
        <v>0</v>
      </c>
      <c r="N298" s="109"/>
      <c r="O298" s="121">
        <v>151</v>
      </c>
      <c r="P298" s="121">
        <v>0</v>
      </c>
      <c r="Q298" s="109"/>
      <c r="R298" s="121">
        <v>391</v>
      </c>
      <c r="S298" s="121">
        <v>52</v>
      </c>
      <c r="T298" s="109"/>
      <c r="U298" s="121">
        <v>933</v>
      </c>
      <c r="V298" s="121">
        <v>52</v>
      </c>
    </row>
    <row r="299" spans="1:22" x14ac:dyDescent="0.3">
      <c r="A299" s="122" t="s">
        <v>846</v>
      </c>
      <c r="B299" s="35" t="str">
        <f>VLOOKUP(A299,'Planning Periods'!$E$2:$N$540,10,FALSE)</f>
        <v>01/31/2015 - 01/31/2023</v>
      </c>
      <c r="C299" s="121">
        <v>2016</v>
      </c>
      <c r="D299" s="121" t="str">
        <f t="shared" si="4"/>
        <v>Campbell 2016</v>
      </c>
      <c r="E299" s="121">
        <v>253</v>
      </c>
      <c r="F299" s="120">
        <v>9</v>
      </c>
      <c r="G299" s="121">
        <v>9</v>
      </c>
      <c r="H299" s="121">
        <v>0</v>
      </c>
      <c r="I299" s="109"/>
      <c r="J299" s="121">
        <v>138</v>
      </c>
      <c r="K299" s="120">
        <v>1</v>
      </c>
      <c r="L299" s="121">
        <v>1</v>
      </c>
      <c r="M299" s="121">
        <v>0</v>
      </c>
      <c r="N299" s="109"/>
      <c r="O299" s="121">
        <v>151</v>
      </c>
      <c r="P299" s="121">
        <v>2</v>
      </c>
      <c r="Q299" s="109"/>
      <c r="R299" s="121">
        <v>391</v>
      </c>
      <c r="S299" s="121">
        <v>159</v>
      </c>
      <c r="T299" s="109"/>
      <c r="U299" s="121">
        <v>933</v>
      </c>
      <c r="V299" s="121">
        <v>171</v>
      </c>
    </row>
    <row r="300" spans="1:22" x14ac:dyDescent="0.3">
      <c r="A300" s="122" t="s">
        <v>846</v>
      </c>
      <c r="B300" s="35" t="str">
        <f>VLOOKUP(A300,'Planning Periods'!$E$2:$N$540,10,FALSE)</f>
        <v>01/31/2015 - 01/31/2023</v>
      </c>
      <c r="C300" s="121">
        <v>2017</v>
      </c>
      <c r="D300" s="121" t="str">
        <f t="shared" si="4"/>
        <v>Campbell 2017</v>
      </c>
      <c r="E300" s="121">
        <v>253</v>
      </c>
      <c r="F300" s="120">
        <v>0</v>
      </c>
      <c r="G300" s="121">
        <v>0</v>
      </c>
      <c r="H300" s="121">
        <v>0</v>
      </c>
      <c r="I300" s="109"/>
      <c r="J300" s="121">
        <v>138</v>
      </c>
      <c r="K300" s="120">
        <v>1</v>
      </c>
      <c r="L300" s="121">
        <v>1</v>
      </c>
      <c r="M300" s="121">
        <v>0</v>
      </c>
      <c r="N300" s="109"/>
      <c r="O300" s="121">
        <v>151</v>
      </c>
      <c r="P300" s="121">
        <v>4</v>
      </c>
      <c r="Q300" s="109"/>
      <c r="R300" s="121">
        <v>391</v>
      </c>
      <c r="S300" s="121">
        <v>75</v>
      </c>
      <c r="T300" s="109"/>
      <c r="U300" s="121">
        <v>933</v>
      </c>
      <c r="V300" s="121">
        <v>80</v>
      </c>
    </row>
    <row r="301" spans="1:22" x14ac:dyDescent="0.3">
      <c r="A301" t="s">
        <v>956</v>
      </c>
      <c r="B301" s="35"/>
      <c r="C301" s="121">
        <v>2013</v>
      </c>
      <c r="D301" s="121" t="str">
        <f t="shared" si="4"/>
        <v>Canyon Lake 2013</v>
      </c>
      <c r="E301" s="121"/>
      <c r="F301" s="120"/>
      <c r="G301" s="121"/>
      <c r="H301" s="121"/>
      <c r="I301" s="109"/>
      <c r="J301" s="121"/>
      <c r="K301" s="120"/>
      <c r="L301" s="121"/>
      <c r="M301" s="121"/>
      <c r="N301" s="109"/>
      <c r="O301" s="121"/>
      <c r="P301" s="121"/>
      <c r="Q301" s="109"/>
      <c r="R301" s="121"/>
      <c r="S301" s="121"/>
      <c r="T301" s="109"/>
      <c r="U301" s="121"/>
      <c r="V301" s="121"/>
    </row>
    <row r="302" spans="1:22" x14ac:dyDescent="0.3">
      <c r="A302" t="s">
        <v>956</v>
      </c>
      <c r="B302" s="35" t="str">
        <f>VLOOKUP(A302,'Planning Periods'!$E$2:$N$540,10,FALSE)</f>
        <v>10/15/2013 - 10/15/2021</v>
      </c>
      <c r="C302" s="121">
        <v>2014</v>
      </c>
      <c r="D302" s="121" t="str">
        <f t="shared" si="4"/>
        <v>Canyon Lake 2014</v>
      </c>
      <c r="E302" s="120">
        <v>0</v>
      </c>
      <c r="F302" s="120">
        <v>0</v>
      </c>
      <c r="G302" s="120">
        <v>0</v>
      </c>
      <c r="H302" s="120">
        <v>0</v>
      </c>
      <c r="I302" s="120">
        <v>0</v>
      </c>
      <c r="J302" s="120">
        <v>0</v>
      </c>
      <c r="K302" s="120">
        <v>0</v>
      </c>
      <c r="L302" s="120">
        <v>0</v>
      </c>
      <c r="M302" s="120">
        <v>0</v>
      </c>
      <c r="N302" s="120">
        <v>0</v>
      </c>
      <c r="O302" s="120">
        <v>0</v>
      </c>
      <c r="P302" s="120">
        <v>0</v>
      </c>
      <c r="Q302" s="120">
        <v>0</v>
      </c>
      <c r="R302" s="120">
        <v>0</v>
      </c>
      <c r="S302" s="120">
        <v>0</v>
      </c>
      <c r="T302" s="120">
        <v>0</v>
      </c>
      <c r="U302" s="120">
        <v>0</v>
      </c>
      <c r="V302" s="120">
        <v>0</v>
      </c>
    </row>
    <row r="303" spans="1:22" x14ac:dyDescent="0.3">
      <c r="A303" t="s">
        <v>956</v>
      </c>
      <c r="B303" s="35" t="str">
        <f>VLOOKUP(A303,'Planning Periods'!$E$2:$N$540,10,FALSE)</f>
        <v>10/15/2013 - 10/15/2021</v>
      </c>
      <c r="C303" s="121">
        <v>2015</v>
      </c>
      <c r="D303" s="121" t="str">
        <f t="shared" si="4"/>
        <v>Canyon Lake 2015</v>
      </c>
    </row>
    <row r="304" spans="1:22" x14ac:dyDescent="0.3">
      <c r="A304" t="s">
        <v>956</v>
      </c>
      <c r="B304" s="35" t="str">
        <f>VLOOKUP(A304,'Planning Periods'!$E$2:$N$540,10,FALSE)</f>
        <v>10/15/2013 - 10/15/2021</v>
      </c>
      <c r="C304" s="121">
        <v>2016</v>
      </c>
      <c r="D304" s="121" t="str">
        <f t="shared" si="4"/>
        <v>Canyon Lake 2016</v>
      </c>
    </row>
    <row r="305" spans="1:22" x14ac:dyDescent="0.3">
      <c r="A305" t="s">
        <v>956</v>
      </c>
      <c r="B305" s="35" t="str">
        <f>VLOOKUP(A305,'Planning Periods'!$E$2:$N$540,10,FALSE)</f>
        <v>10/15/2013 - 10/15/2021</v>
      </c>
      <c r="C305" s="121">
        <v>2017</v>
      </c>
      <c r="D305" s="121" t="str">
        <f t="shared" si="4"/>
        <v>Canyon Lake 2017</v>
      </c>
    </row>
    <row r="306" spans="1:22" x14ac:dyDescent="0.3">
      <c r="A306" s="122" t="s">
        <v>833</v>
      </c>
      <c r="B306" s="35" t="str">
        <f>VLOOKUP(A306,'Planning Periods'!$E$2:$N$540,10,FALSE)</f>
        <v>12/31/2015 - 12/31/2023</v>
      </c>
      <c r="C306" s="121">
        <v>2014</v>
      </c>
      <c r="D306" s="121" t="str">
        <f t="shared" si="4"/>
        <v>Capitola 2014</v>
      </c>
    </row>
    <row r="307" spans="1:22" x14ac:dyDescent="0.3">
      <c r="A307" s="122" t="s">
        <v>833</v>
      </c>
      <c r="B307" s="35" t="str">
        <f>VLOOKUP(A307,'Planning Periods'!$E$2:$N$540,10,FALSE)</f>
        <v>12/31/2015 - 12/31/2023</v>
      </c>
      <c r="C307" s="121">
        <v>2015</v>
      </c>
      <c r="D307" s="121" t="str">
        <f t="shared" si="4"/>
        <v>Capitola 2015</v>
      </c>
      <c r="E307" s="121">
        <v>34</v>
      </c>
      <c r="F307" s="120">
        <v>0</v>
      </c>
      <c r="G307" s="121">
        <v>0</v>
      </c>
      <c r="H307" s="121">
        <v>0</v>
      </c>
      <c r="I307" s="109"/>
      <c r="J307" s="121">
        <v>23</v>
      </c>
      <c r="K307" s="120">
        <v>0</v>
      </c>
      <c r="L307" s="121">
        <v>0</v>
      </c>
      <c r="M307" s="121">
        <v>0</v>
      </c>
      <c r="N307" s="109"/>
      <c r="O307" s="121">
        <v>26</v>
      </c>
      <c r="P307" s="121">
        <v>0</v>
      </c>
      <c r="Q307" s="109"/>
      <c r="R307" s="121">
        <v>60</v>
      </c>
      <c r="S307" s="121">
        <v>2</v>
      </c>
      <c r="T307" s="109"/>
      <c r="U307" s="121">
        <v>143</v>
      </c>
      <c r="V307" s="121">
        <v>2</v>
      </c>
    </row>
    <row r="308" spans="1:22" x14ac:dyDescent="0.3">
      <c r="A308" s="122" t="s">
        <v>833</v>
      </c>
      <c r="B308" s="35" t="str">
        <f>VLOOKUP(A308,'Planning Periods'!$E$2:$N$540,10,FALSE)</f>
        <v>12/31/2015 - 12/31/2023</v>
      </c>
      <c r="C308" s="121">
        <v>2016</v>
      </c>
      <c r="D308" s="121" t="str">
        <f t="shared" si="4"/>
        <v>Capitola 2016</v>
      </c>
      <c r="E308" s="121">
        <v>34</v>
      </c>
      <c r="F308" s="120">
        <v>0</v>
      </c>
      <c r="G308" s="121">
        <v>0</v>
      </c>
      <c r="H308" s="121">
        <v>0</v>
      </c>
      <c r="I308" s="109"/>
      <c r="J308" s="121">
        <v>23</v>
      </c>
      <c r="K308" s="120">
        <v>0</v>
      </c>
      <c r="L308" s="121">
        <v>0</v>
      </c>
      <c r="M308" s="121">
        <v>0</v>
      </c>
      <c r="N308" s="109"/>
      <c r="O308" s="121">
        <v>26</v>
      </c>
      <c r="P308" s="121">
        <v>0</v>
      </c>
      <c r="Q308" s="109"/>
      <c r="R308" s="121">
        <v>60</v>
      </c>
      <c r="S308" s="121">
        <v>1</v>
      </c>
      <c r="T308" s="109"/>
      <c r="U308" s="121">
        <v>143</v>
      </c>
      <c r="V308" s="121">
        <v>1</v>
      </c>
    </row>
    <row r="309" spans="1:22" x14ac:dyDescent="0.3">
      <c r="A309" s="122" t="s">
        <v>833</v>
      </c>
      <c r="B309" s="35" t="str">
        <f>VLOOKUP(A309,'Planning Periods'!$E$2:$N$540,10,FALSE)</f>
        <v>12/31/2015 - 12/31/2023</v>
      </c>
      <c r="C309" s="121">
        <v>2017</v>
      </c>
      <c r="D309" s="121" t="str">
        <f t="shared" si="4"/>
        <v>Capitola 2017</v>
      </c>
      <c r="E309" s="121">
        <v>34</v>
      </c>
      <c r="F309" s="120">
        <v>0</v>
      </c>
      <c r="G309" s="121">
        <v>0</v>
      </c>
      <c r="H309" s="121">
        <v>0</v>
      </c>
      <c r="I309" s="109"/>
      <c r="J309" s="121">
        <v>23</v>
      </c>
      <c r="K309" s="120">
        <v>0</v>
      </c>
      <c r="L309" s="121">
        <v>0</v>
      </c>
      <c r="M309" s="121">
        <v>0</v>
      </c>
      <c r="N309" s="109"/>
      <c r="O309" s="121">
        <v>26</v>
      </c>
      <c r="P309" s="121">
        <v>1</v>
      </c>
      <c r="Q309" s="109"/>
      <c r="R309" s="121">
        <v>60</v>
      </c>
      <c r="S309" s="121">
        <v>20</v>
      </c>
      <c r="T309" s="109"/>
      <c r="U309" s="121">
        <v>143</v>
      </c>
      <c r="V309" s="121">
        <v>21</v>
      </c>
    </row>
    <row r="310" spans="1:22" x14ac:dyDescent="0.3">
      <c r="A310" s="122" t="s">
        <v>903</v>
      </c>
      <c r="B310" s="35" t="str">
        <f>VLOOKUP(A310,'Planning Periods'!$E$2:$N$540,10,FALSE)</f>
        <v>04/30/2013 - 04/30/2021</v>
      </c>
      <c r="C310" s="121">
        <v>2013</v>
      </c>
      <c r="D310" s="121" t="str">
        <f t="shared" si="4"/>
        <v>Carlsbad 2013</v>
      </c>
      <c r="E310" s="121">
        <v>912</v>
      </c>
      <c r="F310" s="120">
        <v>35</v>
      </c>
      <c r="G310" s="121">
        <v>35</v>
      </c>
      <c r="H310" s="121">
        <v>0</v>
      </c>
      <c r="I310" s="109"/>
      <c r="J310" s="121">
        <v>693</v>
      </c>
      <c r="K310" s="120">
        <v>29</v>
      </c>
      <c r="L310" s="121">
        <v>28</v>
      </c>
      <c r="M310" s="121">
        <v>1</v>
      </c>
      <c r="N310" s="109"/>
      <c r="O310" s="121">
        <v>1062</v>
      </c>
      <c r="P310" s="121">
        <v>104</v>
      </c>
      <c r="Q310" s="109"/>
      <c r="R310" s="121">
        <v>2332</v>
      </c>
      <c r="S310" s="121">
        <v>1136</v>
      </c>
      <c r="T310" s="109"/>
      <c r="U310" s="121">
        <v>4999</v>
      </c>
      <c r="V310" s="121">
        <v>1304</v>
      </c>
    </row>
    <row r="311" spans="1:22" x14ac:dyDescent="0.3">
      <c r="A311" s="122" t="s">
        <v>903</v>
      </c>
      <c r="B311" s="35" t="str">
        <f>VLOOKUP(A311,'Planning Periods'!$E$2:$N$540,10,FALSE)</f>
        <v>04/30/2013 - 04/30/2021</v>
      </c>
      <c r="C311" s="121">
        <v>2014</v>
      </c>
      <c r="D311" s="121" t="str">
        <f t="shared" si="4"/>
        <v>Carlsbad 2014</v>
      </c>
      <c r="E311" s="121">
        <v>912</v>
      </c>
      <c r="F311" s="120">
        <v>0</v>
      </c>
      <c r="G311" s="121">
        <v>0</v>
      </c>
      <c r="H311" s="121">
        <v>0</v>
      </c>
      <c r="I311" s="109"/>
      <c r="J311" s="121">
        <v>693</v>
      </c>
      <c r="K311" s="120">
        <v>7</v>
      </c>
      <c r="L311" s="121">
        <v>7</v>
      </c>
      <c r="M311" s="121">
        <v>0</v>
      </c>
      <c r="N311" s="109"/>
      <c r="O311" s="121">
        <v>1062</v>
      </c>
      <c r="P311" s="121">
        <v>13</v>
      </c>
      <c r="Q311" s="109"/>
      <c r="R311" s="121">
        <v>2332</v>
      </c>
      <c r="S311" s="121">
        <v>235</v>
      </c>
      <c r="T311" s="109"/>
      <c r="U311" s="121">
        <v>4999</v>
      </c>
      <c r="V311" s="121">
        <v>255</v>
      </c>
    </row>
    <row r="312" spans="1:22" x14ac:dyDescent="0.3">
      <c r="A312" s="122" t="s">
        <v>903</v>
      </c>
      <c r="B312" s="35" t="str">
        <f>VLOOKUP(A312,'Planning Periods'!$E$2:$N$540,10,FALSE)</f>
        <v>04/30/2013 - 04/30/2021</v>
      </c>
      <c r="C312" s="121">
        <v>2015</v>
      </c>
      <c r="D312" s="121" t="str">
        <f t="shared" si="4"/>
        <v>Carlsbad 2015</v>
      </c>
      <c r="E312" s="121">
        <v>912</v>
      </c>
      <c r="F312" s="120">
        <v>0</v>
      </c>
      <c r="G312" s="121">
        <v>0</v>
      </c>
      <c r="H312" s="121">
        <v>0</v>
      </c>
      <c r="I312" s="109"/>
      <c r="J312" s="121">
        <v>693</v>
      </c>
      <c r="K312" s="120">
        <v>9</v>
      </c>
      <c r="L312" s="121">
        <v>9</v>
      </c>
      <c r="M312" s="121">
        <v>0</v>
      </c>
      <c r="N312" s="109"/>
      <c r="O312" s="121">
        <v>1062</v>
      </c>
      <c r="P312" s="121">
        <v>20</v>
      </c>
      <c r="Q312" s="109"/>
      <c r="R312" s="121">
        <v>2332</v>
      </c>
      <c r="S312" s="121">
        <v>200</v>
      </c>
      <c r="T312" s="109"/>
      <c r="U312" s="121">
        <v>4999</v>
      </c>
      <c r="V312" s="121">
        <v>229</v>
      </c>
    </row>
    <row r="313" spans="1:22" x14ac:dyDescent="0.3">
      <c r="A313" s="122" t="s">
        <v>903</v>
      </c>
      <c r="B313" s="35" t="str">
        <f>VLOOKUP(A313,'Planning Periods'!$E$2:$N$540,10,FALSE)</f>
        <v>04/30/2013 - 04/30/2021</v>
      </c>
      <c r="C313" s="121">
        <v>2016</v>
      </c>
      <c r="D313" s="121" t="str">
        <f t="shared" si="4"/>
        <v>Carlsbad 2016</v>
      </c>
      <c r="E313" s="121">
        <v>912</v>
      </c>
      <c r="F313" s="120">
        <v>7</v>
      </c>
      <c r="G313" s="121">
        <v>7</v>
      </c>
      <c r="H313" s="121">
        <v>0</v>
      </c>
      <c r="I313" s="109"/>
      <c r="J313" s="121">
        <v>693</v>
      </c>
      <c r="K313" s="120">
        <v>163</v>
      </c>
      <c r="L313" s="121">
        <v>163</v>
      </c>
      <c r="M313" s="121">
        <v>0</v>
      </c>
      <c r="N313" s="109"/>
      <c r="O313" s="121">
        <v>1062</v>
      </c>
      <c r="P313" s="121">
        <v>74</v>
      </c>
      <c r="Q313" s="109"/>
      <c r="R313" s="121">
        <v>2332</v>
      </c>
      <c r="S313" s="121">
        <v>439</v>
      </c>
      <c r="T313" s="109"/>
      <c r="U313" s="121">
        <v>4999</v>
      </c>
      <c r="V313" s="121">
        <v>683</v>
      </c>
    </row>
    <row r="314" spans="1:22" x14ac:dyDescent="0.3">
      <c r="A314" s="122" t="s">
        <v>903</v>
      </c>
      <c r="B314" s="35" t="str">
        <f>VLOOKUP(A314,'Planning Periods'!$E$2:$N$540,10,FALSE)</f>
        <v>04/30/2013 - 04/30/2021</v>
      </c>
      <c r="C314" s="121">
        <v>2017</v>
      </c>
      <c r="D314" s="121" t="str">
        <f t="shared" si="4"/>
        <v>Carlsbad 2017</v>
      </c>
      <c r="E314" s="121">
        <v>912</v>
      </c>
      <c r="F314" s="120">
        <v>0</v>
      </c>
      <c r="G314" s="121">
        <v>0</v>
      </c>
      <c r="H314" s="121">
        <v>0</v>
      </c>
      <c r="I314" s="109"/>
      <c r="J314" s="121">
        <v>693</v>
      </c>
      <c r="K314" s="120">
        <v>10</v>
      </c>
      <c r="L314" s="121">
        <v>8</v>
      </c>
      <c r="M314" s="121">
        <v>2</v>
      </c>
      <c r="N314" s="109"/>
      <c r="O314" s="121">
        <v>1062</v>
      </c>
      <c r="P314" s="121">
        <v>18</v>
      </c>
      <c r="Q314" s="109"/>
      <c r="R314" s="121">
        <v>2332</v>
      </c>
      <c r="S314" s="121">
        <v>624</v>
      </c>
      <c r="T314" s="109"/>
      <c r="U314" s="121">
        <v>4999</v>
      </c>
      <c r="V314" s="121">
        <v>652</v>
      </c>
    </row>
    <row r="315" spans="1:22" x14ac:dyDescent="0.3">
      <c r="A315" t="s">
        <v>1022</v>
      </c>
      <c r="B315" s="35" t="str">
        <f>VLOOKUP(A315,'Planning Periods'!$E$2:$N$540,10,FALSE)</f>
        <v>12/31/2015 - 12/31/2023</v>
      </c>
      <c r="C315" s="121">
        <v>2014</v>
      </c>
      <c r="D315" s="121" t="str">
        <f t="shared" si="4"/>
        <v>Carmel-by-the-Sea 2014</v>
      </c>
      <c r="E315" s="120">
        <v>0</v>
      </c>
      <c r="F315" s="120">
        <v>0</v>
      </c>
      <c r="G315" s="120">
        <v>0</v>
      </c>
      <c r="H315" s="120">
        <v>0</v>
      </c>
      <c r="I315" s="120">
        <v>0</v>
      </c>
      <c r="J315" s="120">
        <v>0</v>
      </c>
      <c r="K315" s="120">
        <v>0</v>
      </c>
      <c r="L315" s="120">
        <v>0</v>
      </c>
      <c r="M315" s="120">
        <v>0</v>
      </c>
      <c r="N315" s="120">
        <v>0</v>
      </c>
      <c r="O315" s="120">
        <v>0</v>
      </c>
      <c r="P315" s="120">
        <v>0</v>
      </c>
      <c r="Q315" s="120">
        <v>0</v>
      </c>
      <c r="R315" s="120">
        <v>0</v>
      </c>
      <c r="S315" s="120">
        <v>0</v>
      </c>
      <c r="T315" s="120">
        <v>0</v>
      </c>
      <c r="U315" s="120">
        <v>0</v>
      </c>
      <c r="V315" s="120">
        <v>0</v>
      </c>
    </row>
    <row r="316" spans="1:22" x14ac:dyDescent="0.3">
      <c r="A316" t="s">
        <v>1022</v>
      </c>
      <c r="B316" s="35" t="str">
        <f>VLOOKUP(A316,'Planning Periods'!$E$2:$N$540,10,FALSE)</f>
        <v>12/31/2015 - 12/31/2023</v>
      </c>
      <c r="C316" s="121">
        <v>2015</v>
      </c>
      <c r="D316" s="121" t="str">
        <f t="shared" si="4"/>
        <v>Carmel-by-the-Sea 2015</v>
      </c>
    </row>
    <row r="317" spans="1:22" x14ac:dyDescent="0.3">
      <c r="A317" t="s">
        <v>1022</v>
      </c>
      <c r="B317" s="35" t="str">
        <f>VLOOKUP(A317,'Planning Periods'!$E$2:$N$540,10,FALSE)</f>
        <v>12/31/2015 - 12/31/2023</v>
      </c>
      <c r="C317" s="121">
        <v>2016</v>
      </c>
      <c r="D317" s="121" t="str">
        <f t="shared" si="4"/>
        <v>Carmel-by-the-Sea 2016</v>
      </c>
    </row>
    <row r="318" spans="1:22" x14ac:dyDescent="0.3">
      <c r="A318" t="s">
        <v>1022</v>
      </c>
      <c r="B318" s="35" t="str">
        <f>VLOOKUP(A318,'Planning Periods'!$E$2:$N$540,10,FALSE)</f>
        <v>12/31/2015 - 12/31/2023</v>
      </c>
      <c r="C318" s="121">
        <v>2017</v>
      </c>
      <c r="D318" s="121" t="str">
        <f t="shared" si="4"/>
        <v>Carmel-by-the-Sea 2017</v>
      </c>
    </row>
    <row r="319" spans="1:22" x14ac:dyDescent="0.3">
      <c r="A319" s="122" t="s">
        <v>853</v>
      </c>
      <c r="B319" s="35" t="str">
        <f>VLOOKUP(A319,'Planning Periods'!$E$2:$N$540,10,FALSE)</f>
        <v>02/15/2015 - 02/15/2023</v>
      </c>
      <c r="C319" s="121">
        <v>2014</v>
      </c>
      <c r="D319" s="121" t="str">
        <f t="shared" si="4"/>
        <v>Carpinteria 2014</v>
      </c>
      <c r="E319" s="121">
        <v>39</v>
      </c>
      <c r="F319" s="120">
        <v>33</v>
      </c>
      <c r="G319" s="121">
        <v>33</v>
      </c>
      <c r="H319" s="121">
        <v>0</v>
      </c>
      <c r="I319" s="109"/>
      <c r="J319" s="121">
        <v>26</v>
      </c>
      <c r="K319" s="120">
        <v>9</v>
      </c>
      <c r="L319" s="121">
        <v>9</v>
      </c>
      <c r="M319" s="121">
        <v>0</v>
      </c>
      <c r="N319" s="109"/>
      <c r="O319" s="121">
        <v>34</v>
      </c>
      <c r="P319" s="121">
        <v>0</v>
      </c>
      <c r="Q319" s="109"/>
      <c r="R319" s="121">
        <v>64</v>
      </c>
      <c r="S319" s="121">
        <v>46</v>
      </c>
      <c r="T319" s="109"/>
      <c r="U319" s="121">
        <v>163</v>
      </c>
      <c r="V319" s="121">
        <v>88</v>
      </c>
    </row>
    <row r="320" spans="1:22" x14ac:dyDescent="0.3">
      <c r="A320" s="122" t="s">
        <v>853</v>
      </c>
      <c r="B320" s="35" t="str">
        <f>VLOOKUP(A320,'Planning Periods'!$E$2:$N$540,10,FALSE)</f>
        <v>02/15/2015 - 02/15/2023</v>
      </c>
      <c r="C320" s="121">
        <v>2015</v>
      </c>
      <c r="D320" s="121" t="str">
        <f t="shared" si="4"/>
        <v>Carpinteria 2015</v>
      </c>
      <c r="E320" s="121">
        <v>39</v>
      </c>
      <c r="F320" s="120">
        <v>0</v>
      </c>
      <c r="G320" s="121">
        <v>0</v>
      </c>
      <c r="H320" s="121">
        <v>0</v>
      </c>
      <c r="I320" s="109"/>
      <c r="J320" s="121">
        <v>26</v>
      </c>
      <c r="K320" s="120">
        <v>0</v>
      </c>
      <c r="L320" s="121">
        <v>0</v>
      </c>
      <c r="M320" s="121">
        <v>0</v>
      </c>
      <c r="N320" s="109"/>
      <c r="O320" s="121">
        <v>34</v>
      </c>
      <c r="P320" s="121">
        <v>0</v>
      </c>
      <c r="Q320" s="109"/>
      <c r="R320" s="121">
        <v>64</v>
      </c>
      <c r="S320" s="121">
        <v>5</v>
      </c>
      <c r="T320" s="109"/>
      <c r="U320" s="121">
        <v>163</v>
      </c>
      <c r="V320" s="121">
        <v>5</v>
      </c>
    </row>
    <row r="321" spans="1:22" x14ac:dyDescent="0.3">
      <c r="A321" s="122" t="s">
        <v>853</v>
      </c>
      <c r="B321" s="35" t="str">
        <f>VLOOKUP(A321,'Planning Periods'!$E$2:$N$540,10,FALSE)</f>
        <v>02/15/2015 - 02/15/2023</v>
      </c>
      <c r="C321" s="121">
        <v>2016</v>
      </c>
      <c r="D321" s="121" t="str">
        <f t="shared" si="4"/>
        <v>Carpinteria 2016</v>
      </c>
      <c r="E321" s="121">
        <v>39</v>
      </c>
      <c r="F321" s="120">
        <v>0</v>
      </c>
      <c r="G321" s="121">
        <v>0</v>
      </c>
      <c r="H321" s="121">
        <v>0</v>
      </c>
      <c r="I321" s="109"/>
      <c r="J321" s="121">
        <v>26</v>
      </c>
      <c r="K321" s="120">
        <v>0</v>
      </c>
      <c r="L321" s="121">
        <v>0</v>
      </c>
      <c r="M321" s="121">
        <v>0</v>
      </c>
      <c r="N321" s="109"/>
      <c r="O321" s="121">
        <v>34</v>
      </c>
      <c r="P321" s="121">
        <v>0</v>
      </c>
      <c r="Q321" s="109"/>
      <c r="R321" s="121">
        <v>64</v>
      </c>
      <c r="S321" s="121">
        <v>0</v>
      </c>
      <c r="T321" s="109"/>
      <c r="U321" s="121">
        <v>163</v>
      </c>
      <c r="V321" s="121">
        <v>0</v>
      </c>
    </row>
    <row r="322" spans="1:22" x14ac:dyDescent="0.3">
      <c r="A322" s="122" t="s">
        <v>853</v>
      </c>
      <c r="B322" s="35" t="str">
        <f>VLOOKUP(A322,'Planning Periods'!$E$2:$N$540,10,FALSE)</f>
        <v>02/15/2015 - 02/15/2023</v>
      </c>
      <c r="C322" s="121">
        <v>2017</v>
      </c>
      <c r="D322" s="121" t="str">
        <f t="shared" si="4"/>
        <v>Carpinteria 2017</v>
      </c>
      <c r="E322" s="121">
        <v>39</v>
      </c>
      <c r="F322" s="120">
        <v>0</v>
      </c>
      <c r="G322" s="121">
        <v>0</v>
      </c>
      <c r="H322" s="121">
        <v>0</v>
      </c>
      <c r="I322" s="109"/>
      <c r="J322" s="121">
        <v>26</v>
      </c>
      <c r="K322" s="120">
        <v>3</v>
      </c>
      <c r="L322" s="121">
        <v>3</v>
      </c>
      <c r="M322" s="121">
        <v>0</v>
      </c>
      <c r="N322" s="109"/>
      <c r="O322" s="121">
        <v>34</v>
      </c>
      <c r="P322" s="121">
        <v>0</v>
      </c>
      <c r="Q322" s="109"/>
      <c r="R322" s="121">
        <v>64</v>
      </c>
      <c r="S322" s="121">
        <v>0</v>
      </c>
      <c r="T322" s="109"/>
      <c r="U322" s="121">
        <v>163</v>
      </c>
      <c r="V322" s="121">
        <v>3</v>
      </c>
    </row>
    <row r="323" spans="1:22" x14ac:dyDescent="0.3">
      <c r="A323" s="122" t="s">
        <v>1119</v>
      </c>
      <c r="B323" s="35"/>
      <c r="C323" s="121">
        <v>2013</v>
      </c>
      <c r="D323" s="121" t="str">
        <f t="shared" si="4"/>
        <v>Carson 2013</v>
      </c>
      <c r="E323" s="121"/>
      <c r="F323" s="120"/>
      <c r="G323" s="121"/>
      <c r="H323" s="121"/>
      <c r="I323" s="109"/>
      <c r="J323" s="121"/>
      <c r="K323" s="120"/>
      <c r="L323" s="121"/>
      <c r="M323" s="121"/>
      <c r="N323" s="109"/>
      <c r="O323" s="121"/>
      <c r="P323" s="121"/>
      <c r="Q323" s="109"/>
      <c r="R323" s="121"/>
      <c r="S323" s="121"/>
      <c r="T323" s="109"/>
      <c r="U323" s="121"/>
      <c r="V323" s="121"/>
    </row>
    <row r="324" spans="1:22" x14ac:dyDescent="0.3">
      <c r="A324" s="122" t="s">
        <v>1119</v>
      </c>
      <c r="B324" s="35" t="str">
        <f>VLOOKUP(A324,'Planning Periods'!$E$2:$N$540,10,FALSE)</f>
        <v>10/15/2013 - 10/15/2021</v>
      </c>
      <c r="C324" s="121">
        <v>2014</v>
      </c>
      <c r="D324" s="121" t="str">
        <f t="shared" si="4"/>
        <v>Carson 2014</v>
      </c>
      <c r="E324" s="121"/>
      <c r="F324" s="120"/>
      <c r="G324" s="121"/>
      <c r="H324" s="121"/>
      <c r="I324" s="109"/>
      <c r="J324" s="121"/>
      <c r="K324" s="120"/>
      <c r="L324" s="121"/>
      <c r="M324" s="121"/>
      <c r="N324" s="109"/>
      <c r="O324" s="121"/>
      <c r="P324" s="121"/>
      <c r="Q324" s="109"/>
      <c r="R324" s="121"/>
      <c r="S324" s="121"/>
      <c r="T324" s="109"/>
      <c r="U324" s="121"/>
      <c r="V324" s="121"/>
    </row>
    <row r="325" spans="1:22" x14ac:dyDescent="0.3">
      <c r="A325" s="122" t="s">
        <v>1119</v>
      </c>
      <c r="B325" s="35" t="str">
        <f>VLOOKUP(A325,'Planning Periods'!$E$2:$N$540,10,FALSE)</f>
        <v>10/15/2013 - 10/15/2021</v>
      </c>
      <c r="C325" s="121">
        <v>2015</v>
      </c>
      <c r="D325" s="121" t="str">
        <f t="shared" si="4"/>
        <v>Carson 2015</v>
      </c>
      <c r="E325" s="121">
        <v>447</v>
      </c>
      <c r="F325" s="120">
        <v>0</v>
      </c>
      <c r="G325" s="121">
        <v>0</v>
      </c>
      <c r="H325" s="121">
        <v>0</v>
      </c>
      <c r="I325" s="109"/>
      <c r="J325" s="121">
        <v>263</v>
      </c>
      <c r="K325" s="120">
        <v>0</v>
      </c>
      <c r="L325" s="121">
        <v>0</v>
      </c>
      <c r="M325" s="121">
        <v>0</v>
      </c>
      <c r="N325" s="109"/>
      <c r="O325" s="121">
        <v>280</v>
      </c>
      <c r="P325" s="121">
        <v>11</v>
      </c>
      <c r="Q325" s="109"/>
      <c r="R325" s="121">
        <v>708</v>
      </c>
      <c r="S325" s="121">
        <v>83</v>
      </c>
      <c r="T325" s="109"/>
      <c r="U325" s="121">
        <v>1698</v>
      </c>
      <c r="V325" s="121">
        <v>94</v>
      </c>
    </row>
    <row r="326" spans="1:22" x14ac:dyDescent="0.3">
      <c r="A326" s="122" t="s">
        <v>1119</v>
      </c>
      <c r="B326" s="35" t="str">
        <f>VLOOKUP(A326,'Planning Periods'!$E$2:$N$540,10,FALSE)</f>
        <v>10/15/2013 - 10/15/2021</v>
      </c>
      <c r="C326" s="121">
        <v>2016</v>
      </c>
      <c r="D326" s="121" t="str">
        <f t="shared" si="4"/>
        <v>Carson 2016</v>
      </c>
      <c r="E326" s="121">
        <v>447</v>
      </c>
      <c r="F326" s="120">
        <v>0</v>
      </c>
      <c r="G326" s="121">
        <v>0</v>
      </c>
      <c r="H326" s="121">
        <v>0</v>
      </c>
      <c r="I326" s="109"/>
      <c r="J326" s="121">
        <v>263</v>
      </c>
      <c r="K326" s="120">
        <v>0</v>
      </c>
      <c r="L326" s="121">
        <v>0</v>
      </c>
      <c r="M326" s="121">
        <v>0</v>
      </c>
      <c r="N326" s="109"/>
      <c r="O326" s="121">
        <v>280</v>
      </c>
      <c r="P326" s="121">
        <v>35</v>
      </c>
      <c r="Q326" s="109"/>
      <c r="R326" s="121">
        <v>708</v>
      </c>
      <c r="S326" s="121">
        <v>0</v>
      </c>
      <c r="T326" s="109"/>
      <c r="U326" s="121">
        <v>1698</v>
      </c>
      <c r="V326" s="121">
        <v>35</v>
      </c>
    </row>
    <row r="327" spans="1:22" x14ac:dyDescent="0.3">
      <c r="A327" s="122" t="s">
        <v>1119</v>
      </c>
      <c r="B327" s="35" t="str">
        <f>VLOOKUP(A327,'Planning Periods'!$E$2:$N$540,10,FALSE)</f>
        <v>10/15/2013 - 10/15/2021</v>
      </c>
      <c r="C327" s="121">
        <v>2017</v>
      </c>
      <c r="D327" s="121" t="str">
        <f t="shared" si="4"/>
        <v>Carson 2017</v>
      </c>
      <c r="E327" s="121">
        <v>447</v>
      </c>
      <c r="F327" s="120">
        <v>39</v>
      </c>
      <c r="G327" s="121">
        <v>39</v>
      </c>
      <c r="H327" s="121">
        <v>0</v>
      </c>
      <c r="I327" s="109"/>
      <c r="J327" s="121">
        <v>263</v>
      </c>
      <c r="K327" s="120">
        <v>56</v>
      </c>
      <c r="L327" s="121">
        <v>56</v>
      </c>
      <c r="M327" s="121">
        <v>0</v>
      </c>
      <c r="N327" s="109"/>
      <c r="O327" s="121">
        <v>280</v>
      </c>
      <c r="P327" s="121">
        <v>84</v>
      </c>
      <c r="Q327" s="109"/>
      <c r="R327" s="121">
        <v>708</v>
      </c>
      <c r="S327" s="121">
        <v>0</v>
      </c>
      <c r="T327" s="109"/>
      <c r="U327" s="121">
        <v>1698</v>
      </c>
      <c r="V327" s="121">
        <v>179</v>
      </c>
    </row>
    <row r="328" spans="1:22" x14ac:dyDescent="0.3">
      <c r="A328" s="122" t="s">
        <v>1327</v>
      </c>
      <c r="B328" s="35"/>
      <c r="C328" s="121">
        <v>2013</v>
      </c>
      <c r="D328" s="121" t="str">
        <f t="shared" si="4"/>
        <v>Cathedral 2013</v>
      </c>
      <c r="E328" s="121"/>
      <c r="F328" s="120"/>
      <c r="G328" s="121"/>
      <c r="H328" s="121"/>
      <c r="I328" s="109"/>
      <c r="J328" s="121"/>
      <c r="K328" s="120"/>
      <c r="L328" s="121"/>
      <c r="M328" s="121"/>
      <c r="N328" s="109"/>
      <c r="O328" s="121"/>
      <c r="P328" s="121"/>
      <c r="Q328" s="109"/>
      <c r="R328" s="121"/>
      <c r="S328" s="121"/>
      <c r="T328" s="109"/>
      <c r="U328" s="121"/>
      <c r="V328" s="121"/>
    </row>
    <row r="329" spans="1:22" x14ac:dyDescent="0.3">
      <c r="A329" s="122" t="s">
        <v>1327</v>
      </c>
      <c r="B329" s="35" t="str">
        <f>VLOOKUP(A329,'Planning Periods'!$E$2:$N$540,10,FALSE)</f>
        <v>10/15/2013 - 10/15/2021</v>
      </c>
      <c r="C329" s="121">
        <v>2014</v>
      </c>
      <c r="D329" s="121" t="str">
        <f t="shared" si="4"/>
        <v>Cathedral 2014</v>
      </c>
      <c r="E329" s="121">
        <v>141</v>
      </c>
      <c r="F329" s="120">
        <v>0</v>
      </c>
      <c r="G329" s="121">
        <v>0</v>
      </c>
      <c r="H329" s="121">
        <v>0</v>
      </c>
      <c r="I329" s="109"/>
      <c r="J329" s="121">
        <v>95</v>
      </c>
      <c r="K329" s="120">
        <v>0</v>
      </c>
      <c r="L329" s="121">
        <v>0</v>
      </c>
      <c r="M329" s="121">
        <v>0</v>
      </c>
      <c r="N329" s="109"/>
      <c r="O329" s="121">
        <v>110</v>
      </c>
      <c r="P329" s="121">
        <v>32</v>
      </c>
      <c r="Q329" s="109"/>
      <c r="R329" s="121">
        <v>254</v>
      </c>
      <c r="S329" s="121">
        <v>0</v>
      </c>
      <c r="T329" s="109"/>
      <c r="U329" s="121">
        <v>600</v>
      </c>
      <c r="V329" s="121">
        <v>32</v>
      </c>
    </row>
    <row r="330" spans="1:22" x14ac:dyDescent="0.3">
      <c r="A330" s="122" t="s">
        <v>1327</v>
      </c>
      <c r="B330" s="35" t="str">
        <f>VLOOKUP(A330,'Planning Periods'!$E$2:$N$540,10,FALSE)</f>
        <v>10/15/2013 - 10/15/2021</v>
      </c>
      <c r="C330" s="121">
        <v>2015</v>
      </c>
      <c r="D330" s="121" t="str">
        <f t="shared" si="4"/>
        <v>Cathedral 2015</v>
      </c>
      <c r="E330" s="121">
        <v>141</v>
      </c>
      <c r="F330" s="120">
        <v>0</v>
      </c>
      <c r="G330" s="121">
        <v>0</v>
      </c>
      <c r="H330" s="121">
        <v>0</v>
      </c>
      <c r="I330" s="109"/>
      <c r="J330" s="121">
        <v>95</v>
      </c>
      <c r="K330" s="120">
        <v>0</v>
      </c>
      <c r="L330" s="121">
        <v>0</v>
      </c>
      <c r="M330" s="121">
        <v>0</v>
      </c>
      <c r="N330" s="109"/>
      <c r="O330" s="121">
        <v>110</v>
      </c>
      <c r="P330" s="121">
        <v>21</v>
      </c>
      <c r="Q330" s="109"/>
      <c r="R330" s="121">
        <v>254</v>
      </c>
      <c r="S330" s="121">
        <v>3</v>
      </c>
      <c r="T330" s="109"/>
      <c r="U330" s="121">
        <v>600</v>
      </c>
      <c r="V330" s="121">
        <v>24</v>
      </c>
    </row>
    <row r="331" spans="1:22" x14ac:dyDescent="0.3">
      <c r="A331" s="122" t="s">
        <v>1327</v>
      </c>
      <c r="B331" s="35" t="str">
        <f>VLOOKUP(A331,'Planning Periods'!$E$2:$N$540,10,FALSE)</f>
        <v>10/15/2013 - 10/15/2021</v>
      </c>
      <c r="C331" s="121">
        <v>2016</v>
      </c>
      <c r="D331" s="121" t="str">
        <f t="shared" si="4"/>
        <v>Cathedral 2016</v>
      </c>
      <c r="E331" s="121">
        <v>141</v>
      </c>
      <c r="F331" s="120">
        <v>0</v>
      </c>
      <c r="G331" s="121">
        <v>0</v>
      </c>
      <c r="H331" s="121">
        <v>0</v>
      </c>
      <c r="I331" s="109"/>
      <c r="J331" s="121">
        <v>95</v>
      </c>
      <c r="K331" s="120">
        <v>0</v>
      </c>
      <c r="L331" s="121">
        <v>0</v>
      </c>
      <c r="M331" s="121">
        <v>0</v>
      </c>
      <c r="N331" s="109"/>
      <c r="O331" s="121">
        <v>110</v>
      </c>
      <c r="P331" s="121">
        <v>0</v>
      </c>
      <c r="Q331" s="109"/>
      <c r="R331" s="121">
        <v>254</v>
      </c>
      <c r="S331" s="121">
        <v>0</v>
      </c>
      <c r="T331" s="109"/>
      <c r="U331" s="121">
        <v>600</v>
      </c>
      <c r="V331" s="121">
        <v>0</v>
      </c>
    </row>
    <row r="332" spans="1:22" x14ac:dyDescent="0.3">
      <c r="A332" s="122" t="s">
        <v>1327</v>
      </c>
      <c r="B332" s="35" t="str">
        <f>VLOOKUP(A332,'Planning Periods'!$E$2:$N$540,10,FALSE)</f>
        <v>10/15/2013 - 10/15/2021</v>
      </c>
      <c r="C332" s="121">
        <v>2017</v>
      </c>
      <c r="D332" s="121" t="str">
        <f t="shared" si="4"/>
        <v>Cathedral 2017</v>
      </c>
      <c r="E332" s="121">
        <v>141</v>
      </c>
      <c r="F332" s="120">
        <v>0</v>
      </c>
      <c r="G332" s="121">
        <v>0</v>
      </c>
      <c r="H332" s="121">
        <v>0</v>
      </c>
      <c r="I332" s="109"/>
      <c r="J332" s="121">
        <v>95</v>
      </c>
      <c r="K332" s="120">
        <v>0</v>
      </c>
      <c r="L332" s="121">
        <v>0</v>
      </c>
      <c r="M332" s="121">
        <v>0</v>
      </c>
      <c r="N332" s="109"/>
      <c r="O332" s="121">
        <v>110</v>
      </c>
      <c r="P332" s="121">
        <v>69</v>
      </c>
      <c r="Q332" s="109"/>
      <c r="R332" s="121">
        <v>254</v>
      </c>
      <c r="S332" s="121">
        <v>0</v>
      </c>
      <c r="T332" s="109"/>
      <c r="U332" s="121">
        <v>600</v>
      </c>
      <c r="V332" s="121">
        <v>69</v>
      </c>
    </row>
    <row r="333" spans="1:22" x14ac:dyDescent="0.3">
      <c r="A333" s="122" t="s">
        <v>797</v>
      </c>
      <c r="B333" s="35" t="str">
        <f>VLOOKUP(A333,'Planning Periods'!$E$2:$N$540,10,FALSE)</f>
        <v>12/31/2015 - 12/31/2023</v>
      </c>
      <c r="C333" s="121">
        <v>2014</v>
      </c>
      <c r="D333" s="121" t="str">
        <f t="shared" si="4"/>
        <v>Ceres 2014</v>
      </c>
      <c r="E333" s="121"/>
      <c r="F333" s="120"/>
      <c r="G333" s="121"/>
      <c r="H333" s="121"/>
      <c r="I333" s="109"/>
      <c r="J333" s="121"/>
      <c r="K333" s="120"/>
      <c r="L333" s="121"/>
      <c r="M333" s="121"/>
      <c r="N333" s="109"/>
      <c r="O333" s="121"/>
      <c r="P333" s="121"/>
      <c r="Q333" s="109"/>
      <c r="R333" s="121"/>
      <c r="S333" s="121"/>
      <c r="T333" s="109"/>
      <c r="U333" s="121"/>
      <c r="V333" s="121"/>
    </row>
    <row r="334" spans="1:22" x14ac:dyDescent="0.3">
      <c r="A334" s="122" t="s">
        <v>797</v>
      </c>
      <c r="B334" s="35" t="str">
        <f>VLOOKUP(A334,'Planning Periods'!$E$2:$N$540,10,FALSE)</f>
        <v>12/31/2015 - 12/31/2023</v>
      </c>
      <c r="C334" s="121">
        <v>2015</v>
      </c>
      <c r="D334" s="121" t="str">
        <f t="shared" si="4"/>
        <v>Ceres 2015</v>
      </c>
      <c r="E334" s="121"/>
      <c r="F334" s="120"/>
      <c r="G334" s="121"/>
      <c r="H334" s="121"/>
      <c r="I334" s="109"/>
      <c r="J334" s="121"/>
      <c r="K334" s="120"/>
      <c r="L334" s="121"/>
      <c r="M334" s="121"/>
      <c r="N334" s="109"/>
      <c r="O334" s="121"/>
      <c r="P334" s="121"/>
      <c r="Q334" s="109"/>
      <c r="R334" s="121"/>
      <c r="S334" s="121"/>
      <c r="T334" s="109"/>
      <c r="U334" s="121"/>
      <c r="V334" s="121"/>
    </row>
    <row r="335" spans="1:22" x14ac:dyDescent="0.3">
      <c r="A335" s="122" t="s">
        <v>797</v>
      </c>
      <c r="B335" s="35" t="str">
        <f>VLOOKUP(A335,'Planning Periods'!$E$2:$N$540,10,FALSE)</f>
        <v>12/31/2015 - 12/31/2023</v>
      </c>
      <c r="C335" s="121">
        <v>2016</v>
      </c>
      <c r="D335" s="121" t="str">
        <f t="shared" si="4"/>
        <v>Ceres 2016</v>
      </c>
      <c r="E335" s="121">
        <v>622</v>
      </c>
      <c r="F335" s="120">
        <v>0</v>
      </c>
      <c r="G335" s="121">
        <v>0</v>
      </c>
      <c r="H335" s="121">
        <v>0</v>
      </c>
      <c r="I335" s="109"/>
      <c r="J335" s="121">
        <v>399</v>
      </c>
      <c r="K335" s="120">
        <v>0</v>
      </c>
      <c r="L335" s="121">
        <v>0</v>
      </c>
      <c r="M335" s="121">
        <v>0</v>
      </c>
      <c r="N335" s="109"/>
      <c r="O335" s="121">
        <v>446</v>
      </c>
      <c r="P335" s="121">
        <v>0</v>
      </c>
      <c r="Q335" s="109"/>
      <c r="R335" s="121">
        <v>1104</v>
      </c>
      <c r="S335" s="121">
        <v>0</v>
      </c>
      <c r="T335" s="109"/>
      <c r="U335" s="121">
        <v>2571</v>
      </c>
      <c r="V335" s="121">
        <v>0</v>
      </c>
    </row>
    <row r="336" spans="1:22" x14ac:dyDescent="0.3">
      <c r="A336" s="122" t="s">
        <v>797</v>
      </c>
      <c r="B336" s="35" t="str">
        <f>VLOOKUP(A336,'Planning Periods'!$E$2:$N$540,10,FALSE)</f>
        <v>12/31/2015 - 12/31/2023</v>
      </c>
      <c r="C336" s="121">
        <v>2017</v>
      </c>
      <c r="D336" s="121" t="str">
        <f t="shared" si="4"/>
        <v>Ceres 2017</v>
      </c>
      <c r="E336" s="121">
        <v>622</v>
      </c>
      <c r="F336" s="120">
        <v>0</v>
      </c>
      <c r="G336" s="121">
        <v>0</v>
      </c>
      <c r="H336" s="121">
        <v>0</v>
      </c>
      <c r="I336" s="109"/>
      <c r="J336" s="121">
        <v>399</v>
      </c>
      <c r="K336" s="120">
        <v>0</v>
      </c>
      <c r="L336" s="121">
        <v>0</v>
      </c>
      <c r="M336" s="121">
        <v>0</v>
      </c>
      <c r="N336" s="109"/>
      <c r="O336" s="121">
        <v>446</v>
      </c>
      <c r="P336" s="121">
        <v>5</v>
      </c>
      <c r="Q336" s="109"/>
      <c r="R336" s="121">
        <v>1104</v>
      </c>
      <c r="S336" s="121">
        <v>0</v>
      </c>
      <c r="T336" s="109"/>
      <c r="U336" s="121">
        <v>2571</v>
      </c>
      <c r="V336" s="121">
        <v>5</v>
      </c>
    </row>
    <row r="337" spans="1:22" x14ac:dyDescent="0.3">
      <c r="A337" s="122" t="s">
        <v>1118</v>
      </c>
      <c r="B337" s="35"/>
      <c r="C337" s="121">
        <v>2013</v>
      </c>
      <c r="D337" s="121" t="str">
        <f t="shared" si="4"/>
        <v>Cerritos 2013</v>
      </c>
      <c r="E337" s="121"/>
      <c r="F337" s="120"/>
      <c r="G337" s="121"/>
      <c r="H337" s="121"/>
      <c r="I337" s="109"/>
      <c r="J337" s="121"/>
      <c r="K337" s="120"/>
      <c r="L337" s="121"/>
      <c r="M337" s="121"/>
      <c r="N337" s="109"/>
      <c r="O337" s="121"/>
      <c r="P337" s="121"/>
      <c r="Q337" s="109"/>
      <c r="R337" s="121"/>
      <c r="S337" s="121"/>
      <c r="T337" s="109"/>
      <c r="U337" s="121"/>
      <c r="V337" s="121"/>
    </row>
    <row r="338" spans="1:22" x14ac:dyDescent="0.3">
      <c r="A338" s="122" t="s">
        <v>1118</v>
      </c>
      <c r="B338" s="35" t="str">
        <f>VLOOKUP(A338,'Planning Periods'!$E$2:$N$540,10,FALSE)</f>
        <v>10/15/2013 - 10/15/2021</v>
      </c>
      <c r="C338" s="121">
        <v>2014</v>
      </c>
      <c r="D338" s="121" t="str">
        <f t="shared" si="4"/>
        <v>Cerritos 2014</v>
      </c>
      <c r="E338" s="121">
        <v>23</v>
      </c>
      <c r="F338" s="120">
        <v>0</v>
      </c>
      <c r="G338" s="121">
        <v>0</v>
      </c>
      <c r="H338" s="121">
        <v>0</v>
      </c>
      <c r="I338" s="109"/>
      <c r="J338" s="121">
        <v>14</v>
      </c>
      <c r="K338" s="120">
        <v>0</v>
      </c>
      <c r="L338" s="121">
        <v>0</v>
      </c>
      <c r="M338" s="121">
        <v>0</v>
      </c>
      <c r="N338" s="109"/>
      <c r="O338" s="121">
        <v>14</v>
      </c>
      <c r="P338" s="121">
        <v>0</v>
      </c>
      <c r="Q338" s="109"/>
      <c r="R338" s="121">
        <v>35</v>
      </c>
      <c r="S338" s="121">
        <v>223</v>
      </c>
      <c r="T338" s="109"/>
      <c r="U338" s="121">
        <v>86</v>
      </c>
      <c r="V338" s="121">
        <v>223</v>
      </c>
    </row>
    <row r="339" spans="1:22" x14ac:dyDescent="0.3">
      <c r="A339" s="122" t="s">
        <v>1118</v>
      </c>
      <c r="B339" s="35" t="str">
        <f>VLOOKUP(A339,'Planning Periods'!$E$2:$N$540,10,FALSE)</f>
        <v>10/15/2013 - 10/15/2021</v>
      </c>
      <c r="C339" s="121">
        <v>2015</v>
      </c>
      <c r="D339" s="121" t="str">
        <f t="shared" si="4"/>
        <v>Cerritos 2015</v>
      </c>
      <c r="E339" s="121">
        <v>23</v>
      </c>
      <c r="F339" s="120">
        <v>0</v>
      </c>
      <c r="G339" s="121">
        <v>0</v>
      </c>
      <c r="H339" s="121">
        <v>0</v>
      </c>
      <c r="I339" s="109"/>
      <c r="J339" s="121">
        <v>14</v>
      </c>
      <c r="K339" s="120">
        <v>0</v>
      </c>
      <c r="L339" s="121">
        <v>0</v>
      </c>
      <c r="M339" s="121">
        <v>0</v>
      </c>
      <c r="N339" s="109"/>
      <c r="O339" s="121">
        <v>14</v>
      </c>
      <c r="P339" s="121">
        <v>0</v>
      </c>
      <c r="Q339" s="109"/>
      <c r="R339" s="121">
        <v>35</v>
      </c>
      <c r="S339" s="121">
        <v>0</v>
      </c>
      <c r="T339" s="109"/>
      <c r="U339" s="121">
        <v>86</v>
      </c>
      <c r="V339" s="121">
        <v>0</v>
      </c>
    </row>
    <row r="340" spans="1:22" x14ac:dyDescent="0.3">
      <c r="A340" s="122" t="s">
        <v>1118</v>
      </c>
      <c r="B340" s="35" t="str">
        <f>VLOOKUP(A340,'Planning Periods'!$E$2:$N$540,10,FALSE)</f>
        <v>10/15/2013 - 10/15/2021</v>
      </c>
      <c r="C340" s="121">
        <v>2016</v>
      </c>
      <c r="D340" s="121" t="str">
        <f t="shared" si="4"/>
        <v>Cerritos 2016</v>
      </c>
      <c r="E340" s="121">
        <v>23</v>
      </c>
      <c r="F340" s="120">
        <v>0</v>
      </c>
      <c r="G340" s="121">
        <v>0</v>
      </c>
      <c r="H340" s="121">
        <v>0</v>
      </c>
      <c r="I340" s="109"/>
      <c r="J340" s="121">
        <v>14</v>
      </c>
      <c r="K340" s="120">
        <v>0</v>
      </c>
      <c r="L340" s="121">
        <v>0</v>
      </c>
      <c r="M340" s="121">
        <v>0</v>
      </c>
      <c r="N340" s="109"/>
      <c r="O340" s="121">
        <v>14</v>
      </c>
      <c r="P340" s="121">
        <v>0</v>
      </c>
      <c r="Q340" s="109"/>
      <c r="R340" s="121">
        <v>35</v>
      </c>
      <c r="S340" s="121">
        <v>132</v>
      </c>
      <c r="T340" s="109"/>
      <c r="U340" s="121">
        <v>86</v>
      </c>
      <c r="V340" s="121">
        <v>132</v>
      </c>
    </row>
    <row r="341" spans="1:22" x14ac:dyDescent="0.3">
      <c r="A341" s="122" t="s">
        <v>1118</v>
      </c>
      <c r="B341" s="35" t="str">
        <f>VLOOKUP(A341,'Planning Periods'!$E$2:$N$540,10,FALSE)</f>
        <v>10/15/2013 - 10/15/2021</v>
      </c>
      <c r="C341" s="121">
        <v>2017</v>
      </c>
      <c r="D341" s="121" t="str">
        <f t="shared" si="4"/>
        <v>Cerritos 2017</v>
      </c>
      <c r="E341" s="121">
        <v>23</v>
      </c>
      <c r="F341" s="120">
        <v>0</v>
      </c>
      <c r="G341" s="121">
        <v>0</v>
      </c>
      <c r="H341" s="121">
        <v>0</v>
      </c>
      <c r="I341" s="109"/>
      <c r="J341" s="121">
        <v>14</v>
      </c>
      <c r="K341" s="120">
        <v>0</v>
      </c>
      <c r="L341" s="121">
        <v>0</v>
      </c>
      <c r="M341" s="121">
        <v>0</v>
      </c>
      <c r="N341" s="109"/>
      <c r="O341" s="121">
        <v>14</v>
      </c>
      <c r="P341" s="121">
        <v>0</v>
      </c>
      <c r="Q341" s="109"/>
      <c r="R341" s="121">
        <v>35</v>
      </c>
      <c r="S341" s="121">
        <v>0</v>
      </c>
      <c r="T341" s="109"/>
      <c r="U341" s="121">
        <v>86</v>
      </c>
      <c r="V341" s="121">
        <v>0</v>
      </c>
    </row>
    <row r="342" spans="1:22" x14ac:dyDescent="0.3">
      <c r="A342" s="122" t="s">
        <v>1221</v>
      </c>
      <c r="B342" s="35" t="str">
        <f>VLOOKUP(A342,'Planning Periods'!$E$2:$N$540,10,FALSE)</f>
        <v>06/15/2014 - 06/15/2022</v>
      </c>
      <c r="C342" s="121">
        <v>2014</v>
      </c>
      <c r="D342" s="121" t="str">
        <f t="shared" si="4"/>
        <v>Chico 2014</v>
      </c>
      <c r="E342" s="121"/>
      <c r="F342" s="120"/>
      <c r="G342" s="121"/>
      <c r="H342" s="121"/>
      <c r="I342" s="109"/>
      <c r="J342" s="121"/>
      <c r="K342" s="120"/>
      <c r="L342" s="121"/>
      <c r="M342" s="121"/>
      <c r="N342" s="109"/>
      <c r="O342" s="121"/>
      <c r="P342" s="121"/>
      <c r="Q342" s="109"/>
      <c r="R342" s="121"/>
      <c r="S342" s="121"/>
      <c r="T342" s="109"/>
      <c r="U342" s="121"/>
      <c r="V342" s="121"/>
    </row>
    <row r="343" spans="1:22" x14ac:dyDescent="0.3">
      <c r="A343" s="122" t="s">
        <v>1221</v>
      </c>
      <c r="B343" s="35" t="str">
        <f>VLOOKUP(A343,'Planning Periods'!$E$2:$N$540,10,FALSE)</f>
        <v>06/15/2014 - 06/15/2022</v>
      </c>
      <c r="C343" s="121">
        <v>2015</v>
      </c>
      <c r="D343" s="121" t="str">
        <f t="shared" si="4"/>
        <v>Chico 2015</v>
      </c>
      <c r="E343" s="121">
        <v>974</v>
      </c>
      <c r="F343" s="120">
        <v>0</v>
      </c>
      <c r="G343" s="121">
        <v>0</v>
      </c>
      <c r="H343" s="121">
        <v>0</v>
      </c>
      <c r="I343" s="109"/>
      <c r="J343" s="121">
        <v>643</v>
      </c>
      <c r="K343" s="120">
        <v>2</v>
      </c>
      <c r="L343" s="121">
        <v>2</v>
      </c>
      <c r="M343" s="121">
        <v>0</v>
      </c>
      <c r="N343" s="109"/>
      <c r="O343" s="121">
        <v>708</v>
      </c>
      <c r="P343" s="121">
        <v>0</v>
      </c>
      <c r="Q343" s="109"/>
      <c r="R343" s="121">
        <v>1638</v>
      </c>
      <c r="S343" s="121">
        <v>522</v>
      </c>
      <c r="T343" s="109"/>
      <c r="U343" s="121">
        <v>3963</v>
      </c>
      <c r="V343" s="121">
        <v>524</v>
      </c>
    </row>
    <row r="344" spans="1:22" x14ac:dyDescent="0.3">
      <c r="A344" s="122" t="s">
        <v>1221</v>
      </c>
      <c r="B344" s="35" t="str">
        <f>VLOOKUP(A344,'Planning Periods'!$E$2:$N$540,10,FALSE)</f>
        <v>06/15/2014 - 06/15/2022</v>
      </c>
      <c r="C344" s="121">
        <v>2016</v>
      </c>
      <c r="D344" s="121" t="str">
        <f t="shared" ref="D344:D408" si="5">CONCATENATE(A344," ",C344)</f>
        <v>Chico 2016</v>
      </c>
      <c r="E344" s="121">
        <v>974</v>
      </c>
      <c r="F344" s="120">
        <v>15</v>
      </c>
      <c r="G344" s="121">
        <v>15</v>
      </c>
      <c r="H344" s="121">
        <v>0</v>
      </c>
      <c r="I344" s="109"/>
      <c r="J344" s="121">
        <v>643</v>
      </c>
      <c r="K344" s="120">
        <v>1</v>
      </c>
      <c r="L344" s="121">
        <v>1</v>
      </c>
      <c r="M344" s="121">
        <v>0</v>
      </c>
      <c r="N344" s="109"/>
      <c r="O344" s="121">
        <v>708</v>
      </c>
      <c r="P344" s="121">
        <v>64</v>
      </c>
      <c r="Q344" s="109"/>
      <c r="R344" s="121">
        <v>1638</v>
      </c>
      <c r="S344" s="121">
        <v>435</v>
      </c>
      <c r="T344" s="109"/>
      <c r="U344" s="121">
        <v>3963</v>
      </c>
      <c r="V344" s="121">
        <v>515</v>
      </c>
    </row>
    <row r="345" spans="1:22" x14ac:dyDescent="0.3">
      <c r="A345" s="122" t="s">
        <v>1221</v>
      </c>
      <c r="B345" s="35" t="str">
        <f>VLOOKUP(A345,'Planning Periods'!$E$2:$N$540,10,FALSE)</f>
        <v>06/15/2014 - 06/15/2022</v>
      </c>
      <c r="C345" s="121">
        <v>2017</v>
      </c>
      <c r="D345" s="121" t="str">
        <f t="shared" si="5"/>
        <v>Chico 2017</v>
      </c>
      <c r="E345" s="121">
        <v>974</v>
      </c>
      <c r="F345" s="120">
        <v>0</v>
      </c>
      <c r="G345" s="121">
        <v>0</v>
      </c>
      <c r="H345" s="121">
        <v>0</v>
      </c>
      <c r="I345" s="109"/>
      <c r="J345" s="121">
        <v>643</v>
      </c>
      <c r="K345" s="120">
        <v>2</v>
      </c>
      <c r="L345" s="121">
        <v>2</v>
      </c>
      <c r="M345" s="121">
        <v>0</v>
      </c>
      <c r="N345" s="109"/>
      <c r="O345" s="121">
        <v>708</v>
      </c>
      <c r="P345" s="121">
        <v>260</v>
      </c>
      <c r="Q345" s="109"/>
      <c r="R345" s="121">
        <v>1638</v>
      </c>
      <c r="S345" s="121">
        <v>376</v>
      </c>
      <c r="T345" s="109"/>
      <c r="U345" s="121">
        <v>3963</v>
      </c>
      <c r="V345" s="121">
        <v>638</v>
      </c>
    </row>
    <row r="346" spans="1:22" x14ac:dyDescent="0.3">
      <c r="A346" s="122" t="s">
        <v>923</v>
      </c>
      <c r="B346" s="35"/>
      <c r="C346" s="121">
        <v>2013</v>
      </c>
      <c r="D346" s="121" t="str">
        <f t="shared" si="5"/>
        <v>Chino 2013</v>
      </c>
      <c r="E346" s="121"/>
      <c r="F346" s="120"/>
      <c r="G346" s="121"/>
      <c r="H346" s="121"/>
      <c r="I346" s="109"/>
      <c r="J346" s="121"/>
      <c r="K346" s="120"/>
      <c r="L346" s="121"/>
      <c r="M346" s="121"/>
      <c r="N346" s="109"/>
      <c r="O346" s="121"/>
      <c r="P346" s="121"/>
      <c r="Q346" s="109"/>
      <c r="R346" s="121"/>
      <c r="S346" s="121"/>
      <c r="T346" s="109"/>
      <c r="U346" s="121"/>
      <c r="V346" s="121"/>
    </row>
    <row r="347" spans="1:22" x14ac:dyDescent="0.3">
      <c r="A347" s="122" t="s">
        <v>923</v>
      </c>
      <c r="B347" s="35" t="str">
        <f>VLOOKUP(A347,'Planning Periods'!$E$2:$N$540,10,FALSE)</f>
        <v>10/15/2013 - 10/15/2021</v>
      </c>
      <c r="C347" s="121">
        <v>2014</v>
      </c>
      <c r="D347" s="121" t="str">
        <f t="shared" si="5"/>
        <v>Chino 2014</v>
      </c>
      <c r="E347" s="121">
        <v>707</v>
      </c>
      <c r="F347" s="120">
        <v>0</v>
      </c>
      <c r="G347" s="121">
        <v>0</v>
      </c>
      <c r="H347" s="121">
        <v>0</v>
      </c>
      <c r="I347" s="109"/>
      <c r="J347" s="121">
        <v>478</v>
      </c>
      <c r="K347" s="120">
        <v>0</v>
      </c>
      <c r="L347" s="121">
        <v>0</v>
      </c>
      <c r="M347" s="121">
        <v>0</v>
      </c>
      <c r="N347" s="109"/>
      <c r="O347" s="121">
        <v>533</v>
      </c>
      <c r="P347" s="121">
        <v>0</v>
      </c>
      <c r="Q347" s="109"/>
      <c r="R347" s="121">
        <v>1176</v>
      </c>
      <c r="S347" s="121">
        <v>342</v>
      </c>
      <c r="T347" s="109"/>
      <c r="U347" s="121">
        <v>2894</v>
      </c>
      <c r="V347" s="121">
        <v>342</v>
      </c>
    </row>
    <row r="348" spans="1:22" x14ac:dyDescent="0.3">
      <c r="A348" s="122" t="s">
        <v>923</v>
      </c>
      <c r="B348" s="35" t="str">
        <f>VLOOKUP(A348,'Planning Periods'!$E$2:$N$540,10,FALSE)</f>
        <v>10/15/2013 - 10/15/2021</v>
      </c>
      <c r="C348" s="121">
        <v>2015</v>
      </c>
      <c r="D348" s="121" t="str">
        <f t="shared" si="5"/>
        <v>Chino 2015</v>
      </c>
      <c r="E348" s="121">
        <v>707</v>
      </c>
      <c r="F348" s="120">
        <v>135</v>
      </c>
      <c r="G348" s="121">
        <v>135</v>
      </c>
      <c r="H348" s="121">
        <v>0</v>
      </c>
      <c r="I348" s="109"/>
      <c r="J348" s="121">
        <v>478</v>
      </c>
      <c r="K348" s="120">
        <v>0</v>
      </c>
      <c r="L348" s="121">
        <v>0</v>
      </c>
      <c r="M348" s="121">
        <v>0</v>
      </c>
      <c r="N348" s="109"/>
      <c r="O348" s="121">
        <v>533</v>
      </c>
      <c r="P348" s="121">
        <v>0</v>
      </c>
      <c r="Q348" s="109"/>
      <c r="R348" s="121">
        <v>1176</v>
      </c>
      <c r="S348" s="121">
        <v>342</v>
      </c>
      <c r="T348" s="109"/>
      <c r="U348" s="121">
        <v>2894</v>
      </c>
      <c r="V348" s="121">
        <v>477</v>
      </c>
    </row>
    <row r="349" spans="1:22" x14ac:dyDescent="0.3">
      <c r="A349" s="122" t="s">
        <v>923</v>
      </c>
      <c r="B349" s="35" t="str">
        <f>VLOOKUP(A349,'Planning Periods'!$E$2:$N$540,10,FALSE)</f>
        <v>10/15/2013 - 10/15/2021</v>
      </c>
      <c r="C349" s="121">
        <v>2016</v>
      </c>
      <c r="D349" s="121" t="str">
        <f t="shared" si="5"/>
        <v>Chino 2016</v>
      </c>
      <c r="E349" s="121"/>
      <c r="F349" s="120"/>
      <c r="G349" s="121"/>
      <c r="H349" s="121"/>
      <c r="I349" s="109"/>
      <c r="J349" s="121"/>
      <c r="K349" s="120"/>
      <c r="L349" s="121"/>
      <c r="M349" s="121"/>
      <c r="N349" s="109"/>
      <c r="O349" s="121"/>
      <c r="P349" s="121"/>
      <c r="Q349" s="109"/>
      <c r="R349" s="121"/>
      <c r="S349" s="121"/>
      <c r="T349" s="109"/>
      <c r="U349" s="121"/>
      <c r="V349" s="121"/>
    </row>
    <row r="350" spans="1:22" x14ac:dyDescent="0.3">
      <c r="A350" s="122" t="s">
        <v>923</v>
      </c>
      <c r="B350" s="35" t="str">
        <f>VLOOKUP(A350,'Planning Periods'!$E$2:$N$540,10,FALSE)</f>
        <v>10/15/2013 - 10/15/2021</v>
      </c>
      <c r="C350" s="121">
        <v>2017</v>
      </c>
      <c r="D350" s="121" t="str">
        <f t="shared" si="5"/>
        <v>Chino 2017</v>
      </c>
      <c r="E350" s="121">
        <v>707</v>
      </c>
      <c r="F350" s="120">
        <v>0</v>
      </c>
      <c r="G350" s="121">
        <v>0</v>
      </c>
      <c r="H350" s="121">
        <v>0</v>
      </c>
      <c r="I350" s="109"/>
      <c r="J350" s="121">
        <v>478</v>
      </c>
      <c r="K350" s="120">
        <v>0</v>
      </c>
      <c r="L350" s="121">
        <v>0</v>
      </c>
      <c r="M350" s="121">
        <v>0</v>
      </c>
      <c r="N350" s="109"/>
      <c r="O350" s="121">
        <v>533</v>
      </c>
      <c r="P350" s="121">
        <v>0</v>
      </c>
      <c r="Q350" s="109"/>
      <c r="R350" s="121">
        <v>1176</v>
      </c>
      <c r="S350" s="121">
        <v>630</v>
      </c>
      <c r="T350" s="109"/>
      <c r="U350" s="121">
        <v>2894</v>
      </c>
      <c r="V350" s="121">
        <v>630</v>
      </c>
    </row>
    <row r="351" spans="1:22" x14ac:dyDescent="0.3">
      <c r="A351" s="122" t="s">
        <v>922</v>
      </c>
      <c r="B351" s="35"/>
      <c r="C351" s="121">
        <v>2013</v>
      </c>
      <c r="D351" s="121" t="str">
        <f t="shared" si="5"/>
        <v>Chino Hills 2013</v>
      </c>
      <c r="E351" s="121"/>
      <c r="F351" s="120"/>
      <c r="G351" s="121"/>
      <c r="H351" s="121"/>
      <c r="I351" s="109"/>
      <c r="J351" s="121"/>
      <c r="K351" s="120"/>
      <c r="L351" s="121"/>
      <c r="M351" s="121"/>
      <c r="N351" s="109"/>
      <c r="O351" s="121"/>
      <c r="P351" s="121"/>
      <c r="Q351" s="109"/>
      <c r="R351" s="121"/>
      <c r="S351" s="121"/>
      <c r="T351" s="109"/>
      <c r="U351" s="121"/>
      <c r="V351" s="121"/>
    </row>
    <row r="352" spans="1:22" x14ac:dyDescent="0.3">
      <c r="A352" s="122" t="s">
        <v>922</v>
      </c>
      <c r="B352" s="35" t="str">
        <f>VLOOKUP(A352,'Planning Periods'!$E$2:$N$540,10,FALSE)</f>
        <v>10/15/2013 - 10/15/2021</v>
      </c>
      <c r="C352" s="121">
        <v>2014</v>
      </c>
      <c r="D352" s="121" t="str">
        <f t="shared" si="5"/>
        <v>Chino Hills 2014</v>
      </c>
      <c r="E352" s="121">
        <v>217</v>
      </c>
      <c r="F352" s="120">
        <v>0</v>
      </c>
      <c r="G352" s="121">
        <v>0</v>
      </c>
      <c r="H352" s="121">
        <v>0</v>
      </c>
      <c r="I352" s="109"/>
      <c r="J352" s="121">
        <v>148</v>
      </c>
      <c r="K352" s="120">
        <v>0</v>
      </c>
      <c r="L352" s="121">
        <v>0</v>
      </c>
      <c r="M352" s="121">
        <v>0</v>
      </c>
      <c r="N352" s="109"/>
      <c r="O352" s="121">
        <v>164</v>
      </c>
      <c r="P352" s="121">
        <v>286</v>
      </c>
      <c r="Q352" s="109"/>
      <c r="R352" s="121">
        <v>333</v>
      </c>
      <c r="S352" s="121">
        <v>41</v>
      </c>
      <c r="T352" s="109"/>
      <c r="U352" s="121">
        <v>862</v>
      </c>
      <c r="V352" s="121">
        <v>327</v>
      </c>
    </row>
    <row r="353" spans="1:22" x14ac:dyDescent="0.3">
      <c r="A353" s="122" t="s">
        <v>922</v>
      </c>
      <c r="B353" s="35" t="str">
        <f>VLOOKUP(A353,'Planning Periods'!$E$2:$N$540,10,FALSE)</f>
        <v>10/15/2013 - 10/15/2021</v>
      </c>
      <c r="C353" s="121">
        <v>2015</v>
      </c>
      <c r="D353" s="121" t="str">
        <f t="shared" si="5"/>
        <v>Chino Hills 2015</v>
      </c>
      <c r="E353" s="121">
        <v>217</v>
      </c>
      <c r="F353" s="120">
        <v>0</v>
      </c>
      <c r="G353" s="121">
        <v>0</v>
      </c>
      <c r="H353" s="121">
        <v>0</v>
      </c>
      <c r="I353" s="109"/>
      <c r="J353" s="121">
        <v>148</v>
      </c>
      <c r="K353" s="120">
        <v>0</v>
      </c>
      <c r="L353" s="121">
        <v>0</v>
      </c>
      <c r="M353" s="121">
        <v>0</v>
      </c>
      <c r="N353" s="109"/>
      <c r="O353" s="121">
        <v>164</v>
      </c>
      <c r="P353" s="121">
        <v>11</v>
      </c>
      <c r="Q353" s="109"/>
      <c r="R353" s="121">
        <v>333</v>
      </c>
      <c r="S353" s="121">
        <v>94</v>
      </c>
      <c r="T353" s="109"/>
      <c r="U353" s="121">
        <v>862</v>
      </c>
      <c r="V353" s="121">
        <v>105</v>
      </c>
    </row>
    <row r="354" spans="1:22" x14ac:dyDescent="0.3">
      <c r="A354" s="122" t="s">
        <v>922</v>
      </c>
      <c r="B354" s="35" t="str">
        <f>VLOOKUP(A354,'Planning Periods'!$E$2:$N$540,10,FALSE)</f>
        <v>10/15/2013 - 10/15/2021</v>
      </c>
      <c r="C354" s="121">
        <v>2016</v>
      </c>
      <c r="D354" s="121" t="str">
        <f t="shared" si="5"/>
        <v>Chino Hills 2016</v>
      </c>
      <c r="E354" s="121">
        <v>217</v>
      </c>
      <c r="F354" s="120">
        <v>0</v>
      </c>
      <c r="G354" s="121">
        <v>0</v>
      </c>
      <c r="H354" s="121">
        <v>0</v>
      </c>
      <c r="I354" s="109"/>
      <c r="J354" s="121">
        <v>148</v>
      </c>
      <c r="K354" s="120">
        <v>0</v>
      </c>
      <c r="L354" s="121">
        <v>0</v>
      </c>
      <c r="M354" s="121">
        <v>0</v>
      </c>
      <c r="N354" s="109"/>
      <c r="O354" s="121">
        <v>164</v>
      </c>
      <c r="P354" s="121">
        <v>357</v>
      </c>
      <c r="Q354" s="109"/>
      <c r="R354" s="121">
        <v>333</v>
      </c>
      <c r="S354" s="121">
        <v>91</v>
      </c>
      <c r="T354" s="109"/>
      <c r="U354" s="121">
        <v>862</v>
      </c>
      <c r="V354" s="121">
        <v>448</v>
      </c>
    </row>
    <row r="355" spans="1:22" x14ac:dyDescent="0.3">
      <c r="A355" s="122" t="s">
        <v>922</v>
      </c>
      <c r="B355" s="35" t="str">
        <f>VLOOKUP(A355,'Planning Periods'!$E$2:$N$540,10,FALSE)</f>
        <v>10/15/2013 - 10/15/2021</v>
      </c>
      <c r="C355" s="121">
        <v>2017</v>
      </c>
      <c r="D355" s="121" t="str">
        <f t="shared" si="5"/>
        <v>Chino Hills 2017</v>
      </c>
      <c r="E355" s="121">
        <v>217</v>
      </c>
      <c r="F355" s="120">
        <v>0</v>
      </c>
      <c r="G355" s="121">
        <v>0</v>
      </c>
      <c r="H355" s="121">
        <v>0</v>
      </c>
      <c r="I355" s="109"/>
      <c r="J355" s="121">
        <v>148</v>
      </c>
      <c r="K355" s="120">
        <v>0</v>
      </c>
      <c r="L355" s="121">
        <v>0</v>
      </c>
      <c r="M355" s="121">
        <v>0</v>
      </c>
      <c r="N355" s="109"/>
      <c r="O355" s="121">
        <v>164</v>
      </c>
      <c r="P355" s="121">
        <v>668</v>
      </c>
      <c r="Q355" s="109"/>
      <c r="R355" s="121">
        <v>333</v>
      </c>
      <c r="S355" s="121">
        <v>362</v>
      </c>
      <c r="T355" s="109"/>
      <c r="U355" s="121">
        <v>862</v>
      </c>
      <c r="V355" s="121">
        <v>1030</v>
      </c>
    </row>
    <row r="356" spans="1:22" x14ac:dyDescent="0.3">
      <c r="A356" t="s">
        <v>1045</v>
      </c>
      <c r="B356" s="35" t="str">
        <f>VLOOKUP(A356,'Planning Periods'!$E$2:$N$540,10,FALSE)</f>
        <v>01/31/2016 - 01/31/2024</v>
      </c>
      <c r="C356" s="121">
        <v>2014</v>
      </c>
      <c r="D356" s="121" t="str">
        <f t="shared" si="5"/>
        <v>Chowchilla 2014</v>
      </c>
      <c r="E356" s="120">
        <v>0</v>
      </c>
      <c r="F356" s="120">
        <v>0</v>
      </c>
      <c r="G356" s="120">
        <v>0</v>
      </c>
      <c r="H356" s="120">
        <v>0</v>
      </c>
      <c r="I356" s="120">
        <v>0</v>
      </c>
      <c r="J356" s="120">
        <v>0</v>
      </c>
      <c r="K356" s="120">
        <v>0</v>
      </c>
      <c r="L356" s="120">
        <v>0</v>
      </c>
      <c r="M356" s="120">
        <v>0</v>
      </c>
      <c r="N356" s="120">
        <v>0</v>
      </c>
      <c r="O356" s="120">
        <v>0</v>
      </c>
      <c r="P356" s="120">
        <v>0</v>
      </c>
      <c r="Q356" s="120">
        <v>0</v>
      </c>
      <c r="R356" s="120">
        <v>0</v>
      </c>
      <c r="S356" s="120">
        <v>0</v>
      </c>
      <c r="T356" s="120">
        <v>0</v>
      </c>
      <c r="U356" s="120">
        <v>0</v>
      </c>
      <c r="V356" s="120">
        <v>0</v>
      </c>
    </row>
    <row r="357" spans="1:22" x14ac:dyDescent="0.3">
      <c r="A357" t="s">
        <v>1045</v>
      </c>
      <c r="B357" s="35" t="str">
        <f>VLOOKUP(A357,'Planning Periods'!$E$2:$N$540,10,FALSE)</f>
        <v>01/31/2016 - 01/31/2024</v>
      </c>
      <c r="C357" s="121">
        <v>2015</v>
      </c>
      <c r="D357" s="121" t="str">
        <f t="shared" si="5"/>
        <v>Chowchilla 2015</v>
      </c>
    </row>
    <row r="358" spans="1:22" x14ac:dyDescent="0.3">
      <c r="A358" t="s">
        <v>1045</v>
      </c>
      <c r="B358" s="35" t="str">
        <f>VLOOKUP(A358,'Planning Periods'!$E$2:$N$540,10,FALSE)</f>
        <v>01/31/2016 - 01/31/2024</v>
      </c>
      <c r="C358" s="121">
        <v>2016</v>
      </c>
      <c r="D358" s="121" t="str">
        <f t="shared" si="5"/>
        <v>Chowchilla 2016</v>
      </c>
    </row>
    <row r="359" spans="1:22" x14ac:dyDescent="0.3">
      <c r="A359" t="s">
        <v>1045</v>
      </c>
      <c r="B359" s="35" t="str">
        <f>VLOOKUP(A359,'Planning Periods'!$E$2:$N$540,10,FALSE)</f>
        <v>01/31/2016 - 01/31/2024</v>
      </c>
      <c r="C359" s="121">
        <v>2017</v>
      </c>
      <c r="D359" s="121" t="str">
        <f t="shared" si="5"/>
        <v>Chowchilla 2017</v>
      </c>
    </row>
    <row r="360" spans="1:22" x14ac:dyDescent="0.3">
      <c r="A360" s="122" t="s">
        <v>902</v>
      </c>
      <c r="B360" s="35" t="str">
        <f>VLOOKUP(A360,'Planning Periods'!$E$2:$N$540,10,FALSE)</f>
        <v>04/30/2013 - 04/30/2021</v>
      </c>
      <c r="C360" s="121">
        <v>2013</v>
      </c>
      <c r="D360" s="121" t="str">
        <f t="shared" si="5"/>
        <v>Chula Vista 2013</v>
      </c>
      <c r="E360" s="121">
        <v>3209</v>
      </c>
      <c r="F360" s="120">
        <v>69</v>
      </c>
      <c r="G360" s="121">
        <v>69</v>
      </c>
      <c r="H360" s="121">
        <v>0</v>
      </c>
      <c r="I360" s="109"/>
      <c r="J360" s="121">
        <v>2439</v>
      </c>
      <c r="K360" s="120">
        <v>371</v>
      </c>
      <c r="L360" s="121">
        <v>371</v>
      </c>
      <c r="M360" s="121">
        <v>0</v>
      </c>
      <c r="N360" s="109"/>
      <c r="O360" s="121">
        <v>2257</v>
      </c>
      <c r="P360" s="121">
        <v>302</v>
      </c>
      <c r="Q360" s="109"/>
      <c r="R360" s="121">
        <v>4956</v>
      </c>
      <c r="S360" s="121">
        <v>2300</v>
      </c>
      <c r="T360" s="109"/>
      <c r="U360" s="121">
        <v>12861</v>
      </c>
      <c r="V360" s="121">
        <v>3042</v>
      </c>
    </row>
    <row r="361" spans="1:22" x14ac:dyDescent="0.3">
      <c r="A361" s="122" t="s">
        <v>902</v>
      </c>
      <c r="B361" s="35" t="str">
        <f>VLOOKUP(A361,'Planning Periods'!$E$2:$N$540,10,FALSE)</f>
        <v>04/30/2013 - 04/30/2021</v>
      </c>
      <c r="C361" s="121">
        <v>2014</v>
      </c>
      <c r="D361" s="121" t="str">
        <f t="shared" si="5"/>
        <v>Chula Vista 2014</v>
      </c>
      <c r="E361" s="121">
        <v>3209</v>
      </c>
      <c r="F361" s="120">
        <v>24</v>
      </c>
      <c r="G361" s="121">
        <v>24</v>
      </c>
      <c r="H361" s="121">
        <v>0</v>
      </c>
      <c r="I361" s="109"/>
      <c r="J361" s="121">
        <v>2439</v>
      </c>
      <c r="K361" s="120">
        <v>8</v>
      </c>
      <c r="L361" s="121">
        <v>8</v>
      </c>
      <c r="M361" s="121">
        <v>0</v>
      </c>
      <c r="N361" s="109"/>
      <c r="O361" s="121">
        <v>2257</v>
      </c>
      <c r="P361" s="121">
        <v>11</v>
      </c>
      <c r="Q361" s="109"/>
      <c r="R361" s="121">
        <v>4956</v>
      </c>
      <c r="S361" s="121">
        <v>956</v>
      </c>
      <c r="T361" s="109"/>
      <c r="U361" s="121">
        <v>12861</v>
      </c>
      <c r="V361" s="121">
        <v>999</v>
      </c>
    </row>
    <row r="362" spans="1:22" x14ac:dyDescent="0.3">
      <c r="A362" s="122" t="s">
        <v>902</v>
      </c>
      <c r="B362" s="35" t="str">
        <f>VLOOKUP(A362,'Planning Periods'!$E$2:$N$540,10,FALSE)</f>
        <v>04/30/2013 - 04/30/2021</v>
      </c>
      <c r="C362" s="121">
        <v>2015</v>
      </c>
      <c r="D362" s="121" t="str">
        <f t="shared" si="5"/>
        <v>Chula Vista 2015</v>
      </c>
      <c r="E362" s="121">
        <v>3209</v>
      </c>
      <c r="F362" s="120">
        <v>0</v>
      </c>
      <c r="G362" s="121">
        <v>0</v>
      </c>
      <c r="H362" s="121">
        <v>0</v>
      </c>
      <c r="I362" s="109"/>
      <c r="J362" s="121">
        <v>2439</v>
      </c>
      <c r="K362" s="120">
        <v>0</v>
      </c>
      <c r="L362" s="121">
        <v>0</v>
      </c>
      <c r="M362" s="121">
        <v>0</v>
      </c>
      <c r="N362" s="109"/>
      <c r="O362" s="121">
        <v>2257</v>
      </c>
      <c r="P362" s="121">
        <v>0</v>
      </c>
      <c r="Q362" s="109"/>
      <c r="R362" s="121">
        <v>4956</v>
      </c>
      <c r="S362" s="121">
        <v>689</v>
      </c>
      <c r="T362" s="109"/>
      <c r="U362" s="121">
        <v>12861</v>
      </c>
      <c r="V362" s="121">
        <v>689</v>
      </c>
    </row>
    <row r="363" spans="1:22" x14ac:dyDescent="0.3">
      <c r="A363" s="122" t="s">
        <v>902</v>
      </c>
      <c r="B363" s="35" t="str">
        <f>VLOOKUP(A363,'Planning Periods'!$E$2:$N$540,10,FALSE)</f>
        <v>04/30/2013 - 04/30/2021</v>
      </c>
      <c r="C363" s="121">
        <v>2016</v>
      </c>
      <c r="D363" s="121" t="str">
        <f t="shared" si="5"/>
        <v>Chula Vista 2016</v>
      </c>
      <c r="E363" s="121">
        <v>3209</v>
      </c>
      <c r="F363" s="120">
        <v>22</v>
      </c>
      <c r="G363" s="121">
        <v>22</v>
      </c>
      <c r="H363" s="121">
        <v>0</v>
      </c>
      <c r="I363" s="109"/>
      <c r="J363" s="121">
        <v>2439</v>
      </c>
      <c r="K363" s="120">
        <v>186</v>
      </c>
      <c r="L363" s="121">
        <v>186</v>
      </c>
      <c r="M363" s="121">
        <v>0</v>
      </c>
      <c r="N363" s="109"/>
      <c r="O363" s="121">
        <v>2257</v>
      </c>
      <c r="P363" s="121">
        <v>2</v>
      </c>
      <c r="Q363" s="109"/>
      <c r="R363" s="121">
        <v>4956</v>
      </c>
      <c r="S363" s="121">
        <v>849</v>
      </c>
      <c r="T363" s="109"/>
      <c r="U363" s="121">
        <v>12861</v>
      </c>
      <c r="V363" s="121">
        <v>1059</v>
      </c>
    </row>
    <row r="364" spans="1:22" x14ac:dyDescent="0.3">
      <c r="A364" s="122" t="s">
        <v>902</v>
      </c>
      <c r="B364" s="35" t="str">
        <f>VLOOKUP(A364,'Planning Periods'!$E$2:$N$540,10,FALSE)</f>
        <v>04/30/2013 - 04/30/2021</v>
      </c>
      <c r="C364" s="121">
        <v>2017</v>
      </c>
      <c r="D364" s="121" t="str">
        <f t="shared" si="5"/>
        <v>Chula Vista 2017</v>
      </c>
      <c r="E364" s="121">
        <v>3209</v>
      </c>
      <c r="F364" s="120">
        <v>0</v>
      </c>
      <c r="G364" s="121">
        <v>0</v>
      </c>
      <c r="H364" s="121">
        <v>0</v>
      </c>
      <c r="I364" s="109"/>
      <c r="J364" s="121">
        <v>2439</v>
      </c>
      <c r="K364" s="120">
        <v>0</v>
      </c>
      <c r="L364" s="121">
        <v>0</v>
      </c>
      <c r="M364" s="121">
        <v>0</v>
      </c>
      <c r="N364" s="109"/>
      <c r="O364" s="121">
        <v>2257</v>
      </c>
      <c r="P364" s="121">
        <v>13</v>
      </c>
      <c r="Q364" s="109"/>
      <c r="R364" s="121">
        <v>4956</v>
      </c>
      <c r="S364" s="121">
        <v>1043</v>
      </c>
      <c r="T364" s="109"/>
      <c r="U364" s="121">
        <v>12861</v>
      </c>
      <c r="V364" s="121">
        <v>1056</v>
      </c>
    </row>
    <row r="365" spans="1:22" x14ac:dyDescent="0.3">
      <c r="A365" s="122" t="s">
        <v>936</v>
      </c>
      <c r="B365" s="35" t="str">
        <f>VLOOKUP(A365,'Planning Periods'!$E$2:$N$540,10,FALSE)</f>
        <v>10/31/2013 - 10/31/2021</v>
      </c>
      <c r="C365" s="121">
        <v>2013</v>
      </c>
      <c r="D365" s="121" t="str">
        <f t="shared" si="5"/>
        <v>Citrus Heights 2013</v>
      </c>
      <c r="E365" s="121">
        <v>146</v>
      </c>
      <c r="F365" s="120">
        <v>0</v>
      </c>
      <c r="G365" s="121">
        <v>0</v>
      </c>
      <c r="H365" s="121">
        <v>0</v>
      </c>
      <c r="I365" s="109"/>
      <c r="J365" s="121">
        <v>102</v>
      </c>
      <c r="K365" s="120">
        <v>1</v>
      </c>
      <c r="L365" s="121">
        <v>0</v>
      </c>
      <c r="M365" s="121">
        <v>1</v>
      </c>
      <c r="N365" s="109"/>
      <c r="O365" s="121">
        <v>130</v>
      </c>
      <c r="P365" s="121">
        <v>0</v>
      </c>
      <c r="Q365" s="109"/>
      <c r="R365" s="121">
        <v>318</v>
      </c>
      <c r="S365" s="121">
        <v>1</v>
      </c>
      <c r="T365" s="109"/>
      <c r="U365" s="121">
        <v>696</v>
      </c>
      <c r="V365" s="121">
        <v>2</v>
      </c>
    </row>
    <row r="366" spans="1:22" x14ac:dyDescent="0.3">
      <c r="A366" s="122" t="s">
        <v>936</v>
      </c>
      <c r="B366" s="35" t="str">
        <f>VLOOKUP(A366,'Planning Periods'!$E$2:$N$540,10,FALSE)</f>
        <v>10/31/2013 - 10/31/2021</v>
      </c>
      <c r="C366" s="121">
        <v>2014</v>
      </c>
      <c r="D366" s="121" t="str">
        <f t="shared" si="5"/>
        <v>Citrus Heights 2014</v>
      </c>
      <c r="E366" s="121">
        <v>146</v>
      </c>
      <c r="F366" s="120">
        <v>0</v>
      </c>
      <c r="G366" s="121">
        <v>0</v>
      </c>
      <c r="H366" s="121">
        <v>0</v>
      </c>
      <c r="I366" s="109"/>
      <c r="J366" s="121">
        <v>102</v>
      </c>
      <c r="K366" s="120">
        <v>2</v>
      </c>
      <c r="L366" s="121">
        <v>2</v>
      </c>
      <c r="M366" s="121">
        <v>0</v>
      </c>
      <c r="N366" s="109"/>
      <c r="O366" s="121">
        <v>130</v>
      </c>
      <c r="P366" s="121">
        <v>0</v>
      </c>
      <c r="Q366" s="109"/>
      <c r="R366" s="121">
        <v>318</v>
      </c>
      <c r="S366" s="121">
        <v>5</v>
      </c>
      <c r="T366" s="109"/>
      <c r="U366" s="121">
        <v>696</v>
      </c>
      <c r="V366" s="121">
        <v>7</v>
      </c>
    </row>
    <row r="367" spans="1:22" x14ac:dyDescent="0.3">
      <c r="A367" s="122" t="s">
        <v>936</v>
      </c>
      <c r="B367" s="35" t="str">
        <f>VLOOKUP(A367,'Planning Periods'!$E$2:$N$540,10,FALSE)</f>
        <v>10/31/2013 - 10/31/2021</v>
      </c>
      <c r="C367" s="121">
        <v>2015</v>
      </c>
      <c r="D367" s="121" t="str">
        <f t="shared" si="5"/>
        <v>Citrus Heights 2015</v>
      </c>
      <c r="E367" s="121">
        <v>146</v>
      </c>
      <c r="F367" s="120">
        <v>0</v>
      </c>
      <c r="G367" s="121">
        <v>0</v>
      </c>
      <c r="H367" s="121">
        <v>0</v>
      </c>
      <c r="I367" s="109"/>
      <c r="J367" s="121">
        <v>102</v>
      </c>
      <c r="K367" s="120">
        <v>1</v>
      </c>
      <c r="L367" s="121">
        <v>1</v>
      </c>
      <c r="M367" s="121">
        <v>0</v>
      </c>
      <c r="N367" s="109"/>
      <c r="O367" s="121">
        <v>130</v>
      </c>
      <c r="P367" s="121">
        <v>0</v>
      </c>
      <c r="Q367" s="109"/>
      <c r="R367" s="121">
        <v>318</v>
      </c>
      <c r="S367" s="121">
        <v>43</v>
      </c>
      <c r="T367" s="109"/>
      <c r="U367" s="121">
        <v>696</v>
      </c>
      <c r="V367" s="121">
        <v>44</v>
      </c>
    </row>
    <row r="368" spans="1:22" x14ac:dyDescent="0.3">
      <c r="A368" s="122" t="s">
        <v>936</v>
      </c>
      <c r="B368" s="35" t="str">
        <f>VLOOKUP(A368,'Planning Periods'!$E$2:$N$540,10,FALSE)</f>
        <v>10/31/2013 - 10/31/2021</v>
      </c>
      <c r="C368" s="121">
        <v>2016</v>
      </c>
      <c r="D368" s="121" t="str">
        <f t="shared" si="5"/>
        <v>Citrus Heights 2016</v>
      </c>
      <c r="E368" s="121">
        <v>146</v>
      </c>
      <c r="F368" s="120">
        <v>0</v>
      </c>
      <c r="G368" s="121">
        <v>0</v>
      </c>
      <c r="H368" s="121">
        <v>0</v>
      </c>
      <c r="I368" s="109"/>
      <c r="J368" s="121">
        <v>102</v>
      </c>
      <c r="K368" s="120">
        <v>0</v>
      </c>
      <c r="L368" s="121">
        <v>0</v>
      </c>
      <c r="M368" s="121">
        <v>0</v>
      </c>
      <c r="N368" s="109"/>
      <c r="O368" s="121">
        <v>130</v>
      </c>
      <c r="P368" s="121">
        <v>24</v>
      </c>
      <c r="Q368" s="109"/>
      <c r="R368" s="121">
        <v>318</v>
      </c>
      <c r="S368" s="121">
        <v>0</v>
      </c>
      <c r="T368" s="109"/>
      <c r="U368" s="121">
        <v>696</v>
      </c>
      <c r="V368" s="121">
        <v>24</v>
      </c>
    </row>
    <row r="369" spans="1:22" x14ac:dyDescent="0.3">
      <c r="A369" s="122" t="s">
        <v>936</v>
      </c>
      <c r="B369" s="35" t="str">
        <f>VLOOKUP(A369,'Planning Periods'!$E$2:$N$540,10,FALSE)</f>
        <v>10/31/2013 - 10/31/2021</v>
      </c>
      <c r="C369" s="121">
        <v>2017</v>
      </c>
      <c r="D369" s="121" t="str">
        <f t="shared" si="5"/>
        <v>Citrus Heights 2017</v>
      </c>
      <c r="E369" s="121">
        <v>146</v>
      </c>
      <c r="F369" s="120">
        <v>1</v>
      </c>
      <c r="G369" s="121">
        <v>0</v>
      </c>
      <c r="H369" s="121">
        <v>1</v>
      </c>
      <c r="I369" s="109"/>
      <c r="J369" s="121">
        <v>102</v>
      </c>
      <c r="K369" s="120">
        <v>0</v>
      </c>
      <c r="L369" s="121">
        <v>0</v>
      </c>
      <c r="M369" s="121">
        <v>0</v>
      </c>
      <c r="N369" s="109"/>
      <c r="O369" s="121">
        <v>130</v>
      </c>
      <c r="P369" s="121">
        <v>0</v>
      </c>
      <c r="Q369" s="109"/>
      <c r="R369" s="121">
        <v>318</v>
      </c>
      <c r="S369" s="121">
        <v>12</v>
      </c>
      <c r="T369" s="109"/>
      <c r="U369" s="121">
        <v>696</v>
      </c>
      <c r="V369" s="121">
        <v>13</v>
      </c>
    </row>
    <row r="370" spans="1:22" x14ac:dyDescent="0.3">
      <c r="A370" s="122" t="s">
        <v>1117</v>
      </c>
      <c r="B370" s="35"/>
      <c r="C370" s="121">
        <v>2013</v>
      </c>
      <c r="D370" s="121" t="str">
        <f t="shared" si="5"/>
        <v>Claremont 2013</v>
      </c>
      <c r="E370" s="121"/>
      <c r="F370" s="120"/>
      <c r="G370" s="121"/>
      <c r="H370" s="121"/>
      <c r="I370" s="109"/>
      <c r="J370" s="121"/>
      <c r="K370" s="120"/>
      <c r="L370" s="121"/>
      <c r="M370" s="121"/>
      <c r="N370" s="109"/>
      <c r="O370" s="121"/>
      <c r="P370" s="121"/>
      <c r="Q370" s="109"/>
      <c r="R370" s="121"/>
      <c r="S370" s="121"/>
      <c r="T370" s="109"/>
      <c r="U370" s="121"/>
      <c r="V370" s="121"/>
    </row>
    <row r="371" spans="1:22" x14ac:dyDescent="0.3">
      <c r="A371" s="122" t="s">
        <v>1117</v>
      </c>
      <c r="B371" s="35" t="str">
        <f>VLOOKUP(A371,'Planning Periods'!$E$2:$N$540,10,FALSE)</f>
        <v>10/15/2013 - 10/15/2021</v>
      </c>
      <c r="C371" s="121">
        <v>2014</v>
      </c>
      <c r="D371" s="121" t="str">
        <f t="shared" si="5"/>
        <v>Claremont 2014</v>
      </c>
      <c r="E371" s="121"/>
      <c r="F371" s="120"/>
      <c r="G371" s="121"/>
      <c r="H371" s="121"/>
      <c r="I371" s="109"/>
      <c r="J371" s="121"/>
      <c r="K371" s="120"/>
      <c r="L371" s="121"/>
      <c r="M371" s="121"/>
      <c r="N371" s="109"/>
      <c r="O371" s="121"/>
      <c r="P371" s="121"/>
      <c r="Q371" s="109"/>
      <c r="R371" s="121"/>
      <c r="S371" s="121"/>
      <c r="T371" s="109"/>
      <c r="U371" s="121"/>
      <c r="V371" s="121"/>
    </row>
    <row r="372" spans="1:22" x14ac:dyDescent="0.3">
      <c r="A372" s="122" t="s">
        <v>1117</v>
      </c>
      <c r="B372" s="35" t="str">
        <f>VLOOKUP(A372,'Planning Periods'!$E$2:$N$540,10,FALSE)</f>
        <v>10/15/2013 - 10/15/2021</v>
      </c>
      <c r="C372" s="121">
        <v>2015</v>
      </c>
      <c r="D372" s="121" t="str">
        <f t="shared" si="5"/>
        <v>Claremont 2015</v>
      </c>
      <c r="E372" s="121"/>
      <c r="F372" s="120"/>
      <c r="G372" s="121"/>
      <c r="H372" s="121"/>
      <c r="I372" s="109"/>
      <c r="J372" s="121"/>
      <c r="K372" s="120"/>
      <c r="L372" s="121"/>
      <c r="M372" s="121"/>
      <c r="N372" s="109"/>
      <c r="O372" s="121"/>
      <c r="P372" s="121"/>
      <c r="Q372" s="109"/>
      <c r="R372" s="121"/>
      <c r="S372" s="121"/>
      <c r="T372" s="109"/>
      <c r="U372" s="121"/>
      <c r="V372" s="121"/>
    </row>
    <row r="373" spans="1:22" x14ac:dyDescent="0.3">
      <c r="A373" s="122" t="s">
        <v>1117</v>
      </c>
      <c r="B373" s="35" t="str">
        <f>VLOOKUP(A373,'Planning Periods'!$E$2:$N$540,10,FALSE)</f>
        <v>10/15/2013 - 10/15/2021</v>
      </c>
      <c r="C373" s="121">
        <v>2016</v>
      </c>
      <c r="D373" s="121" t="str">
        <f t="shared" si="5"/>
        <v>Claremont 2016</v>
      </c>
      <c r="E373" s="121"/>
      <c r="F373" s="120"/>
      <c r="G373" s="121"/>
      <c r="H373" s="121"/>
      <c r="I373" s="109"/>
      <c r="J373" s="121"/>
      <c r="K373" s="120"/>
      <c r="L373" s="121"/>
      <c r="M373" s="121"/>
      <c r="N373" s="109"/>
      <c r="O373" s="121"/>
      <c r="P373" s="121"/>
      <c r="Q373" s="109"/>
      <c r="R373" s="121"/>
      <c r="S373" s="121"/>
      <c r="T373" s="109"/>
      <c r="U373" s="121"/>
      <c r="V373" s="121"/>
    </row>
    <row r="374" spans="1:22" x14ac:dyDescent="0.3">
      <c r="A374" s="122" t="s">
        <v>1117</v>
      </c>
      <c r="B374" s="35" t="str">
        <f>VLOOKUP(A374,'Planning Periods'!$E$2:$N$540,10,FALSE)</f>
        <v>10/15/2013 - 10/15/2021</v>
      </c>
      <c r="C374" s="121">
        <v>2017</v>
      </c>
      <c r="D374" s="121" t="str">
        <f t="shared" si="5"/>
        <v>Claremont 2017</v>
      </c>
      <c r="E374" s="121">
        <v>98</v>
      </c>
      <c r="F374" s="120">
        <v>0</v>
      </c>
      <c r="G374" s="121">
        <v>0</v>
      </c>
      <c r="H374" s="121">
        <v>0</v>
      </c>
      <c r="I374" s="109"/>
      <c r="J374" s="121">
        <v>59</v>
      </c>
      <c r="K374" s="120">
        <v>0</v>
      </c>
      <c r="L374" s="121">
        <v>0</v>
      </c>
      <c r="M374" s="121">
        <v>0</v>
      </c>
      <c r="N374" s="109"/>
      <c r="O374" s="121">
        <v>64</v>
      </c>
      <c r="P374" s="121">
        <v>16</v>
      </c>
      <c r="Q374" s="109"/>
      <c r="R374" s="121">
        <v>152</v>
      </c>
      <c r="S374" s="121">
        <v>316</v>
      </c>
      <c r="T374" s="109"/>
      <c r="U374" s="121">
        <v>373</v>
      </c>
      <c r="V374" s="121">
        <v>332</v>
      </c>
    </row>
    <row r="375" spans="1:22" x14ac:dyDescent="0.3">
      <c r="A375" s="122" t="s">
        <v>1212</v>
      </c>
      <c r="B375" s="35" t="str">
        <f>VLOOKUP(A375,'Planning Periods'!$E$2:$N$540,10,FALSE)</f>
        <v>01/31/2015 - 01/31/2023</v>
      </c>
      <c r="C375" s="121">
        <v>2014</v>
      </c>
      <c r="D375" s="121" t="str">
        <f t="shared" si="5"/>
        <v>Clayton 2014</v>
      </c>
      <c r="E375" s="121"/>
      <c r="F375" s="120"/>
      <c r="G375" s="121"/>
      <c r="H375" s="121"/>
      <c r="I375" s="109"/>
      <c r="J375" s="121"/>
      <c r="K375" s="120"/>
      <c r="L375" s="121"/>
      <c r="M375" s="121"/>
      <c r="N375" s="109"/>
      <c r="O375" s="121"/>
      <c r="P375" s="121"/>
      <c r="Q375" s="109"/>
      <c r="R375" s="121"/>
      <c r="S375" s="121"/>
      <c r="T375" s="109"/>
      <c r="U375" s="121"/>
      <c r="V375" s="121"/>
    </row>
    <row r="376" spans="1:22" x14ac:dyDescent="0.3">
      <c r="A376" s="122" t="s">
        <v>1212</v>
      </c>
      <c r="B376" s="35" t="str">
        <f>VLOOKUP(A376,'Planning Periods'!$E$2:$N$540,10,FALSE)</f>
        <v>01/31/2015 - 01/31/2023</v>
      </c>
      <c r="C376" s="121">
        <v>2015</v>
      </c>
      <c r="D376" s="121" t="str">
        <f t="shared" si="5"/>
        <v>Clayton 2015</v>
      </c>
      <c r="E376" s="121">
        <v>51</v>
      </c>
      <c r="F376" s="120">
        <v>0</v>
      </c>
      <c r="G376" s="121">
        <v>0</v>
      </c>
      <c r="H376" s="121">
        <v>0</v>
      </c>
      <c r="I376" s="109"/>
      <c r="J376" s="121">
        <v>25</v>
      </c>
      <c r="K376" s="120">
        <v>0</v>
      </c>
      <c r="L376" s="121">
        <v>0</v>
      </c>
      <c r="M376" s="121">
        <v>0</v>
      </c>
      <c r="N376" s="109"/>
      <c r="O376" s="121">
        <v>31</v>
      </c>
      <c r="P376" s="121">
        <v>0</v>
      </c>
      <c r="Q376" s="109"/>
      <c r="R376" s="121">
        <v>34</v>
      </c>
      <c r="S376" s="121">
        <v>0</v>
      </c>
      <c r="T376" s="109"/>
      <c r="U376" s="121">
        <v>141</v>
      </c>
      <c r="V376" s="121">
        <v>0</v>
      </c>
    </row>
    <row r="377" spans="1:22" x14ac:dyDescent="0.3">
      <c r="A377" s="122" t="s">
        <v>1212</v>
      </c>
      <c r="B377" s="35" t="str">
        <f>VLOOKUP(A377,'Planning Periods'!$E$2:$N$540,10,FALSE)</f>
        <v>01/31/2015 - 01/31/2023</v>
      </c>
      <c r="C377" s="121">
        <v>2016</v>
      </c>
      <c r="D377" s="121" t="str">
        <f t="shared" si="5"/>
        <v>Clayton 2016</v>
      </c>
      <c r="E377" s="121">
        <v>51</v>
      </c>
      <c r="F377" s="120">
        <v>0</v>
      </c>
      <c r="G377" s="121">
        <v>0</v>
      </c>
      <c r="H377" s="121">
        <v>0</v>
      </c>
      <c r="I377" s="109"/>
      <c r="J377" s="121">
        <v>25</v>
      </c>
      <c r="K377" s="120">
        <v>1</v>
      </c>
      <c r="L377" s="121">
        <v>0</v>
      </c>
      <c r="M377" s="121">
        <v>1</v>
      </c>
      <c r="N377" s="109"/>
      <c r="O377" s="121">
        <v>31</v>
      </c>
      <c r="P377" s="121">
        <v>0</v>
      </c>
      <c r="Q377" s="109"/>
      <c r="R377" s="121">
        <v>34</v>
      </c>
      <c r="S377" s="121">
        <v>0</v>
      </c>
      <c r="T377" s="109"/>
      <c r="U377" s="121">
        <v>141</v>
      </c>
      <c r="V377" s="121">
        <v>1</v>
      </c>
    </row>
    <row r="378" spans="1:22" x14ac:dyDescent="0.3">
      <c r="A378" s="122" t="s">
        <v>1212</v>
      </c>
      <c r="B378" s="35" t="str">
        <f>VLOOKUP(A378,'Planning Periods'!$E$2:$N$540,10,FALSE)</f>
        <v>01/31/2015 - 01/31/2023</v>
      </c>
      <c r="C378" s="121">
        <v>2017</v>
      </c>
      <c r="D378" s="121" t="str">
        <f t="shared" si="5"/>
        <v>Clayton 2017</v>
      </c>
      <c r="E378" s="121">
        <v>51</v>
      </c>
      <c r="F378" s="120">
        <v>0</v>
      </c>
      <c r="G378" s="121">
        <v>0</v>
      </c>
      <c r="H378" s="121">
        <v>0</v>
      </c>
      <c r="I378" s="109"/>
      <c r="J378" s="121">
        <v>25</v>
      </c>
      <c r="K378" s="120">
        <v>1</v>
      </c>
      <c r="L378" s="121">
        <v>0</v>
      </c>
      <c r="M378" s="121">
        <v>1</v>
      </c>
      <c r="N378" s="109"/>
      <c r="O378" s="121">
        <v>31</v>
      </c>
      <c r="P378" s="121">
        <v>0</v>
      </c>
      <c r="Q378" s="109"/>
      <c r="R378" s="121">
        <v>34</v>
      </c>
      <c r="S378" s="121">
        <v>8</v>
      </c>
      <c r="T378" s="109"/>
      <c r="U378" s="121">
        <v>141</v>
      </c>
      <c r="V378" s="121">
        <v>9</v>
      </c>
    </row>
    <row r="379" spans="1:22" x14ac:dyDescent="0.3">
      <c r="A379" s="122" t="s">
        <v>1138</v>
      </c>
      <c r="B379" s="35" t="str">
        <f>VLOOKUP(A379,'Planning Periods'!$E$2:$N$540,10,FALSE)</f>
        <v>06/30/2014 - 06/30/2019</v>
      </c>
      <c r="C379" s="121">
        <v>2014</v>
      </c>
      <c r="D379" s="121" t="str">
        <f t="shared" si="5"/>
        <v>Clearlake 2014</v>
      </c>
      <c r="E379" s="121"/>
      <c r="F379" s="120"/>
      <c r="G379" s="121"/>
      <c r="H379" s="121"/>
      <c r="I379" s="109"/>
      <c r="J379" s="121"/>
      <c r="K379" s="120"/>
      <c r="L379" s="121"/>
      <c r="M379" s="121"/>
      <c r="N379" s="109"/>
      <c r="O379" s="121"/>
      <c r="P379" s="121"/>
      <c r="Q379" s="109"/>
      <c r="R379" s="121"/>
      <c r="S379" s="121"/>
      <c r="T379" s="109"/>
      <c r="U379" s="121"/>
      <c r="V379" s="121"/>
    </row>
    <row r="380" spans="1:22" x14ac:dyDescent="0.3">
      <c r="A380" s="122" t="s">
        <v>1138</v>
      </c>
      <c r="B380" s="35" t="str">
        <f>VLOOKUP(A380,'Planning Periods'!$E$2:$N$540,10,FALSE)</f>
        <v>06/30/2014 - 06/30/2019</v>
      </c>
      <c r="C380" s="121">
        <v>2015</v>
      </c>
      <c r="D380" s="121" t="str">
        <f t="shared" si="5"/>
        <v>Clearlake 2015</v>
      </c>
      <c r="E380" s="121">
        <v>108</v>
      </c>
      <c r="F380" s="120">
        <v>1</v>
      </c>
      <c r="G380" s="121">
        <v>1</v>
      </c>
      <c r="H380" s="121">
        <v>0</v>
      </c>
      <c r="I380" s="109"/>
      <c r="J380" s="121">
        <v>67</v>
      </c>
      <c r="K380" s="120">
        <v>0</v>
      </c>
      <c r="L380" s="121">
        <v>0</v>
      </c>
      <c r="M380" s="121">
        <v>0</v>
      </c>
      <c r="N380" s="109"/>
      <c r="O380" s="121">
        <v>87</v>
      </c>
      <c r="P380" s="121">
        <v>0</v>
      </c>
      <c r="Q380" s="109"/>
      <c r="R380" s="121">
        <v>205</v>
      </c>
      <c r="S380" s="121">
        <v>1</v>
      </c>
      <c r="T380" s="109"/>
      <c r="U380" s="121">
        <v>467</v>
      </c>
      <c r="V380" s="121">
        <v>2</v>
      </c>
    </row>
    <row r="381" spans="1:22" x14ac:dyDescent="0.3">
      <c r="A381" s="122" t="s">
        <v>1138</v>
      </c>
      <c r="B381" s="35" t="str">
        <f>VLOOKUP(A381,'Planning Periods'!$E$2:$N$540,10,FALSE)</f>
        <v>06/30/2014 - 06/30/2019</v>
      </c>
      <c r="C381" s="121">
        <v>2016</v>
      </c>
      <c r="D381" s="121" t="str">
        <f t="shared" si="5"/>
        <v>Clearlake 2016</v>
      </c>
      <c r="E381" s="121">
        <v>108</v>
      </c>
      <c r="F381" s="120">
        <v>0</v>
      </c>
      <c r="G381" s="121">
        <v>0</v>
      </c>
      <c r="H381" s="121">
        <v>0</v>
      </c>
      <c r="I381" s="109"/>
      <c r="J381" s="121">
        <v>67</v>
      </c>
      <c r="K381" s="120">
        <v>0</v>
      </c>
      <c r="L381" s="121">
        <v>0</v>
      </c>
      <c r="M381" s="121">
        <v>0</v>
      </c>
      <c r="N381" s="109"/>
      <c r="O381" s="121">
        <v>87</v>
      </c>
      <c r="P381" s="121">
        <v>1</v>
      </c>
      <c r="Q381" s="109"/>
      <c r="R381" s="121">
        <v>205</v>
      </c>
      <c r="S381" s="121">
        <v>0</v>
      </c>
      <c r="T381" s="109"/>
      <c r="U381" s="121">
        <v>467</v>
      </c>
      <c r="V381" s="121">
        <v>1</v>
      </c>
    </row>
    <row r="382" spans="1:22" x14ac:dyDescent="0.3">
      <c r="A382" s="122" t="s">
        <v>1138</v>
      </c>
      <c r="B382" s="35" t="str">
        <f>VLOOKUP(A382,'Planning Periods'!$E$2:$N$540,10,FALSE)</f>
        <v>06/30/2014 - 06/30/2019</v>
      </c>
      <c r="C382" s="121">
        <v>2017</v>
      </c>
      <c r="D382" s="121" t="str">
        <f t="shared" si="5"/>
        <v>Clearlake 2017</v>
      </c>
      <c r="E382" s="121">
        <v>108</v>
      </c>
      <c r="F382" s="120">
        <v>1</v>
      </c>
      <c r="G382" s="121">
        <v>0</v>
      </c>
      <c r="H382" s="121">
        <v>1</v>
      </c>
      <c r="I382" s="109"/>
      <c r="J382" s="121">
        <v>67</v>
      </c>
      <c r="K382" s="120">
        <v>1</v>
      </c>
      <c r="L382" s="121">
        <v>0</v>
      </c>
      <c r="M382" s="121">
        <v>1</v>
      </c>
      <c r="N382" s="109"/>
      <c r="O382" s="121">
        <v>87</v>
      </c>
      <c r="P382" s="121">
        <v>0</v>
      </c>
      <c r="Q382" s="109"/>
      <c r="R382" s="121">
        <v>205</v>
      </c>
      <c r="S382" s="121">
        <v>0</v>
      </c>
      <c r="T382" s="109"/>
      <c r="U382" s="121">
        <v>467</v>
      </c>
      <c r="V382" s="121">
        <v>2</v>
      </c>
    </row>
    <row r="383" spans="1:22" x14ac:dyDescent="0.3">
      <c r="A383" s="122" t="s">
        <v>805</v>
      </c>
      <c r="B383" s="35" t="str">
        <f>VLOOKUP(A383,'Planning Periods'!$E$2:$N$540,10,FALSE)</f>
        <v>01/31/2015 - 01/31/2023</v>
      </c>
      <c r="C383" s="121">
        <v>2014</v>
      </c>
      <c r="D383" s="121" t="str">
        <f t="shared" si="5"/>
        <v>Cloverdale 2014</v>
      </c>
      <c r="E383" s="121">
        <v>39</v>
      </c>
      <c r="F383" s="120">
        <v>0</v>
      </c>
      <c r="G383" s="121">
        <v>0</v>
      </c>
      <c r="H383" s="121">
        <v>0</v>
      </c>
      <c r="I383" s="109"/>
      <c r="J383" s="121">
        <v>29</v>
      </c>
      <c r="K383" s="120">
        <v>0</v>
      </c>
      <c r="L383" s="121">
        <v>0</v>
      </c>
      <c r="M383" s="121">
        <v>0</v>
      </c>
      <c r="N383" s="109"/>
      <c r="O383" s="121">
        <v>31</v>
      </c>
      <c r="P383" s="121">
        <v>0</v>
      </c>
      <c r="Q383" s="109"/>
      <c r="R383" s="121">
        <v>112</v>
      </c>
      <c r="S383" s="121">
        <v>0</v>
      </c>
      <c r="T383" s="109"/>
      <c r="U383" s="121">
        <v>211</v>
      </c>
      <c r="V383" s="121">
        <v>0</v>
      </c>
    </row>
    <row r="384" spans="1:22" x14ac:dyDescent="0.3">
      <c r="A384" s="122" t="s">
        <v>805</v>
      </c>
      <c r="B384" s="35" t="str">
        <f>VLOOKUP(A384,'Planning Periods'!$E$2:$N$540,10,FALSE)</f>
        <v>01/31/2015 - 01/31/2023</v>
      </c>
      <c r="C384" s="121">
        <v>2015</v>
      </c>
      <c r="D384" s="121" t="str">
        <f t="shared" si="5"/>
        <v>Cloverdale 2015</v>
      </c>
      <c r="E384" s="121">
        <v>39</v>
      </c>
      <c r="F384" s="120">
        <v>25</v>
      </c>
      <c r="G384" s="121">
        <v>25</v>
      </c>
      <c r="H384" s="121">
        <v>0</v>
      </c>
      <c r="I384" s="109"/>
      <c r="J384" s="121">
        <v>29</v>
      </c>
      <c r="K384" s="120">
        <v>7</v>
      </c>
      <c r="L384" s="121">
        <v>7</v>
      </c>
      <c r="M384" s="121">
        <v>0</v>
      </c>
      <c r="N384" s="109"/>
      <c r="O384" s="121">
        <v>31</v>
      </c>
      <c r="P384" s="121">
        <v>0</v>
      </c>
      <c r="Q384" s="109"/>
      <c r="R384" s="121">
        <v>112</v>
      </c>
      <c r="S384" s="121">
        <v>0</v>
      </c>
      <c r="T384" s="109"/>
      <c r="U384" s="121">
        <v>211</v>
      </c>
      <c r="V384" s="121">
        <v>32</v>
      </c>
    </row>
    <row r="385" spans="1:22" x14ac:dyDescent="0.3">
      <c r="A385" s="122" t="s">
        <v>805</v>
      </c>
      <c r="B385" s="35" t="str">
        <f>VLOOKUP(A385,'Planning Periods'!$E$2:$N$540,10,FALSE)</f>
        <v>01/31/2015 - 01/31/2023</v>
      </c>
      <c r="C385" s="121">
        <v>2016</v>
      </c>
      <c r="D385" s="121" t="str">
        <f t="shared" si="5"/>
        <v>Cloverdale 2016</v>
      </c>
      <c r="E385" s="121">
        <v>39</v>
      </c>
      <c r="F385" s="120">
        <v>0</v>
      </c>
      <c r="G385" s="121">
        <v>0</v>
      </c>
      <c r="H385" s="121">
        <v>0</v>
      </c>
      <c r="I385" s="109"/>
      <c r="J385" s="121">
        <v>29</v>
      </c>
      <c r="K385" s="120">
        <v>0</v>
      </c>
      <c r="L385" s="121">
        <v>0</v>
      </c>
      <c r="M385" s="121">
        <v>0</v>
      </c>
      <c r="N385" s="109"/>
      <c r="O385" s="121">
        <v>31</v>
      </c>
      <c r="P385" s="121">
        <v>2</v>
      </c>
      <c r="Q385" s="109"/>
      <c r="R385" s="121">
        <v>112</v>
      </c>
      <c r="S385" s="121">
        <v>13</v>
      </c>
      <c r="T385" s="109"/>
      <c r="U385" s="121">
        <v>211</v>
      </c>
      <c r="V385" s="121">
        <v>15</v>
      </c>
    </row>
    <row r="386" spans="1:22" x14ac:dyDescent="0.3">
      <c r="A386" s="122" t="s">
        <v>805</v>
      </c>
      <c r="B386" s="35" t="str">
        <f>VLOOKUP(A386,'Planning Periods'!$E$2:$N$540,10,FALSE)</f>
        <v>01/31/2015 - 01/31/2023</v>
      </c>
      <c r="C386" s="121">
        <v>2017</v>
      </c>
      <c r="D386" s="121" t="str">
        <f t="shared" si="5"/>
        <v>Cloverdale 2017</v>
      </c>
      <c r="E386" s="121">
        <v>39</v>
      </c>
      <c r="F386" s="120">
        <v>0</v>
      </c>
      <c r="G386" s="121">
        <v>0</v>
      </c>
      <c r="H386" s="121">
        <v>0</v>
      </c>
      <c r="I386" s="109"/>
      <c r="J386" s="121">
        <v>29</v>
      </c>
      <c r="K386" s="120">
        <v>0</v>
      </c>
      <c r="L386" s="121">
        <v>0</v>
      </c>
      <c r="M386" s="121">
        <v>0</v>
      </c>
      <c r="N386" s="109"/>
      <c r="O386" s="121">
        <v>31</v>
      </c>
      <c r="P386" s="121">
        <v>3</v>
      </c>
      <c r="Q386" s="109"/>
      <c r="R386" s="121">
        <v>112</v>
      </c>
      <c r="S386" s="121">
        <v>22</v>
      </c>
      <c r="T386" s="109"/>
      <c r="U386" s="121">
        <v>211</v>
      </c>
      <c r="V386" s="121">
        <v>25</v>
      </c>
    </row>
    <row r="387" spans="1:22" x14ac:dyDescent="0.3">
      <c r="A387" s="122" t="s">
        <v>1190</v>
      </c>
      <c r="B387" s="35" t="str">
        <f>VLOOKUP(A387,'Planning Periods'!$E$2:$N$540,10,FALSE)</f>
        <v>12/31/2015 - 12/31/2023</v>
      </c>
      <c r="C387" s="121">
        <v>2013</v>
      </c>
      <c r="D387" s="121" t="str">
        <f t="shared" si="5"/>
        <v>Clovis 2013</v>
      </c>
      <c r="E387" s="121"/>
      <c r="F387" s="120"/>
      <c r="G387" s="121"/>
      <c r="H387" s="121"/>
      <c r="I387" s="109"/>
      <c r="J387" s="121"/>
      <c r="K387" s="120"/>
      <c r="L387" s="121"/>
      <c r="M387" s="121"/>
      <c r="N387" s="109"/>
      <c r="O387" s="121"/>
      <c r="P387" s="121"/>
      <c r="Q387" s="109"/>
      <c r="R387" s="121"/>
      <c r="S387" s="121"/>
      <c r="T387" s="109"/>
      <c r="U387" s="121"/>
      <c r="V387" s="121"/>
    </row>
    <row r="388" spans="1:22" x14ac:dyDescent="0.3">
      <c r="A388" s="122" t="s">
        <v>1190</v>
      </c>
      <c r="B388" s="35" t="str">
        <f>VLOOKUP(A388,'Planning Periods'!$E$2:$N$540,10,FALSE)</f>
        <v>12/31/2015 - 12/31/2023</v>
      </c>
      <c r="C388" s="121">
        <v>2014</v>
      </c>
      <c r="D388" s="121" t="str">
        <f>CONCATENATE(A388," ",C388)</f>
        <v>Clovis 2014</v>
      </c>
      <c r="E388" s="121"/>
      <c r="F388" s="120"/>
      <c r="G388" s="121"/>
      <c r="H388" s="121"/>
      <c r="I388" s="109"/>
      <c r="J388" s="121"/>
      <c r="K388" s="120"/>
      <c r="L388" s="121"/>
      <c r="M388" s="121"/>
      <c r="N388" s="109"/>
      <c r="O388" s="121"/>
      <c r="P388" s="121"/>
      <c r="Q388" s="109"/>
      <c r="R388" s="121"/>
      <c r="S388" s="121"/>
      <c r="T388" s="109"/>
      <c r="U388" s="121"/>
      <c r="V388" s="121"/>
    </row>
    <row r="389" spans="1:22" x14ac:dyDescent="0.3">
      <c r="A389" s="122" t="s">
        <v>1190</v>
      </c>
      <c r="B389" s="35" t="str">
        <f>VLOOKUP(A389,'Planning Periods'!$E$2:$N$540,10,FALSE)</f>
        <v>12/31/2015 - 12/31/2023</v>
      </c>
      <c r="C389" s="121">
        <v>2015</v>
      </c>
      <c r="D389" s="121" t="str">
        <f t="shared" si="5"/>
        <v>Clovis 2015</v>
      </c>
      <c r="E389" s="121">
        <v>2321</v>
      </c>
      <c r="F389" s="120">
        <v>0</v>
      </c>
      <c r="G389" s="121">
        <v>0</v>
      </c>
      <c r="H389" s="121">
        <v>0</v>
      </c>
      <c r="I389" s="109"/>
      <c r="J389" s="121">
        <v>1145</v>
      </c>
      <c r="K389" s="120">
        <v>0</v>
      </c>
      <c r="L389" s="121">
        <v>0</v>
      </c>
      <c r="M389" s="121">
        <v>0</v>
      </c>
      <c r="N389" s="109"/>
      <c r="O389" s="121">
        <v>1018</v>
      </c>
      <c r="P389" s="121">
        <v>456</v>
      </c>
      <c r="Q389" s="109"/>
      <c r="R389" s="121">
        <v>1844</v>
      </c>
      <c r="S389" s="121">
        <v>1296</v>
      </c>
      <c r="T389" s="109"/>
      <c r="U389" s="121">
        <v>6328</v>
      </c>
      <c r="V389" s="121">
        <v>1752</v>
      </c>
    </row>
    <row r="390" spans="1:22" x14ac:dyDescent="0.3">
      <c r="A390" s="122" t="s">
        <v>1190</v>
      </c>
      <c r="B390" s="35" t="str">
        <f>VLOOKUP(A390,'Planning Periods'!$E$2:$N$540,10,FALSE)</f>
        <v>12/31/2015 - 12/31/2023</v>
      </c>
      <c r="C390" s="121">
        <v>2016</v>
      </c>
      <c r="D390" s="121" t="str">
        <f t="shared" si="5"/>
        <v>Clovis 2016</v>
      </c>
      <c r="E390" s="121">
        <v>2321</v>
      </c>
      <c r="F390" s="120">
        <v>0</v>
      </c>
      <c r="G390" s="121">
        <v>0</v>
      </c>
      <c r="H390" s="121">
        <v>0</v>
      </c>
      <c r="I390" s="109"/>
      <c r="J390" s="121">
        <v>1145</v>
      </c>
      <c r="K390" s="120">
        <v>5</v>
      </c>
      <c r="L390" s="121">
        <v>5</v>
      </c>
      <c r="M390" s="121">
        <v>0</v>
      </c>
      <c r="N390" s="109"/>
      <c r="O390" s="121">
        <v>1018</v>
      </c>
      <c r="P390" s="121">
        <v>395</v>
      </c>
      <c r="Q390" s="109"/>
      <c r="R390" s="121">
        <v>1844</v>
      </c>
      <c r="S390" s="121">
        <v>689</v>
      </c>
      <c r="T390" s="109"/>
      <c r="U390" s="121">
        <v>6328</v>
      </c>
      <c r="V390" s="121">
        <v>1089</v>
      </c>
    </row>
    <row r="391" spans="1:22" x14ac:dyDescent="0.3">
      <c r="A391" s="122" t="s">
        <v>1190</v>
      </c>
      <c r="B391" s="35" t="str">
        <f>VLOOKUP(A391,'Planning Periods'!$E$2:$N$540,10,FALSE)</f>
        <v>12/31/2015 - 12/31/2023</v>
      </c>
      <c r="C391" s="121">
        <v>2017</v>
      </c>
      <c r="D391" s="121" t="str">
        <f t="shared" si="5"/>
        <v>Clovis 2017</v>
      </c>
      <c r="E391" s="121">
        <v>2321</v>
      </c>
      <c r="F391" s="120">
        <v>0</v>
      </c>
      <c r="G391" s="121">
        <v>0</v>
      </c>
      <c r="H391" s="121">
        <v>0</v>
      </c>
      <c r="I391" s="109"/>
      <c r="J391" s="121">
        <v>1145</v>
      </c>
      <c r="K391" s="120">
        <v>20</v>
      </c>
      <c r="L391" s="121">
        <v>20</v>
      </c>
      <c r="M391" s="121">
        <v>0</v>
      </c>
      <c r="N391" s="109"/>
      <c r="O391" s="121">
        <v>1018</v>
      </c>
      <c r="P391" s="121">
        <v>480</v>
      </c>
      <c r="Q391" s="109"/>
      <c r="R391" s="121">
        <v>1844</v>
      </c>
      <c r="S391" s="121">
        <v>542</v>
      </c>
      <c r="T391" s="109"/>
      <c r="U391" s="121">
        <v>6328</v>
      </c>
      <c r="V391" s="121">
        <v>1042</v>
      </c>
    </row>
    <row r="392" spans="1:22" x14ac:dyDescent="0.3">
      <c r="A392" s="122" t="s">
        <v>955</v>
      </c>
      <c r="B392" s="35"/>
      <c r="C392" s="121">
        <v>2013</v>
      </c>
      <c r="D392" s="121" t="str">
        <f t="shared" si="5"/>
        <v>Coachella 2013</v>
      </c>
      <c r="E392" s="121"/>
      <c r="F392" s="120"/>
      <c r="G392" s="121"/>
      <c r="H392" s="121"/>
      <c r="I392" s="109"/>
      <c r="J392" s="121"/>
      <c r="K392" s="120"/>
      <c r="L392" s="121"/>
      <c r="M392" s="121"/>
      <c r="N392" s="109"/>
      <c r="O392" s="121"/>
      <c r="P392" s="121"/>
      <c r="Q392" s="109"/>
      <c r="R392" s="121"/>
      <c r="S392" s="121"/>
      <c r="T392" s="109"/>
      <c r="U392" s="121"/>
      <c r="V392" s="121"/>
    </row>
    <row r="393" spans="1:22" x14ac:dyDescent="0.3">
      <c r="A393" s="122" t="s">
        <v>955</v>
      </c>
      <c r="B393" s="35" t="str">
        <f>VLOOKUP(A393,'Planning Periods'!$E$2:$N$540,10,FALSE)</f>
        <v>10/15/2013 - 10/15/2021</v>
      </c>
      <c r="C393" s="121">
        <v>2014</v>
      </c>
      <c r="D393" s="121" t="str">
        <f t="shared" si="5"/>
        <v>Coachella 2014</v>
      </c>
      <c r="E393" s="121">
        <v>1555</v>
      </c>
      <c r="F393" s="120">
        <v>52</v>
      </c>
      <c r="G393" s="121">
        <v>52</v>
      </c>
      <c r="H393" s="121">
        <v>0</v>
      </c>
      <c r="I393" s="109"/>
      <c r="J393" s="121">
        <v>1059</v>
      </c>
      <c r="K393" s="120">
        <v>32</v>
      </c>
      <c r="L393" s="121">
        <v>32</v>
      </c>
      <c r="M393" s="121">
        <v>0</v>
      </c>
      <c r="N393" s="109"/>
      <c r="O393" s="121">
        <v>1212</v>
      </c>
      <c r="P393" s="121">
        <v>0</v>
      </c>
      <c r="Q393" s="109"/>
      <c r="R393" s="121">
        <v>2945</v>
      </c>
      <c r="S393" s="121">
        <v>64</v>
      </c>
      <c r="T393" s="109"/>
      <c r="U393" s="121">
        <v>1954</v>
      </c>
      <c r="V393" s="121">
        <v>148</v>
      </c>
    </row>
    <row r="394" spans="1:22" x14ac:dyDescent="0.3">
      <c r="A394" s="122" t="s">
        <v>955</v>
      </c>
      <c r="B394" s="35" t="str">
        <f>VLOOKUP(A394,'Planning Periods'!$E$2:$N$540,10,FALSE)</f>
        <v>10/15/2013 - 10/15/2021</v>
      </c>
      <c r="C394" s="121">
        <v>2015</v>
      </c>
      <c r="D394" s="121" t="str">
        <f t="shared" si="5"/>
        <v>Coachella 2015</v>
      </c>
      <c r="E394" s="121">
        <v>1555</v>
      </c>
      <c r="F394" s="120">
        <v>0</v>
      </c>
      <c r="G394" s="121">
        <v>0</v>
      </c>
      <c r="H394" s="121">
        <v>0</v>
      </c>
      <c r="I394" s="109"/>
      <c r="J394" s="121">
        <v>1059</v>
      </c>
      <c r="K394" s="120">
        <v>0</v>
      </c>
      <c r="L394" s="121">
        <v>0</v>
      </c>
      <c r="M394" s="121">
        <v>0</v>
      </c>
      <c r="N394" s="109"/>
      <c r="O394" s="121">
        <v>1212</v>
      </c>
      <c r="P394" s="121">
        <v>0</v>
      </c>
      <c r="Q394" s="109"/>
      <c r="R394" s="121">
        <v>2945</v>
      </c>
      <c r="S394" s="121">
        <v>24</v>
      </c>
      <c r="T394" s="109"/>
      <c r="U394" s="121">
        <v>1954</v>
      </c>
      <c r="V394" s="121">
        <v>24</v>
      </c>
    </row>
    <row r="395" spans="1:22" x14ac:dyDescent="0.3">
      <c r="A395" s="122" t="s">
        <v>955</v>
      </c>
      <c r="B395" s="35" t="str">
        <f>VLOOKUP(A395,'Planning Periods'!$E$2:$N$540,10,FALSE)</f>
        <v>10/15/2013 - 10/15/2021</v>
      </c>
      <c r="C395" s="121">
        <v>2016</v>
      </c>
      <c r="D395" s="121" t="str">
        <f t="shared" si="5"/>
        <v>Coachella 2016</v>
      </c>
      <c r="E395" s="121">
        <v>1555</v>
      </c>
      <c r="F395" s="120">
        <v>0</v>
      </c>
      <c r="G395" s="121">
        <v>0</v>
      </c>
      <c r="H395" s="121">
        <v>0</v>
      </c>
      <c r="I395" s="109"/>
      <c r="J395" s="121">
        <v>1059</v>
      </c>
      <c r="K395" s="120">
        <v>0</v>
      </c>
      <c r="L395" s="121">
        <v>0</v>
      </c>
      <c r="M395" s="121">
        <v>0</v>
      </c>
      <c r="N395" s="109"/>
      <c r="O395" s="121">
        <v>1212</v>
      </c>
      <c r="P395" s="121">
        <v>0</v>
      </c>
      <c r="Q395" s="109"/>
      <c r="R395" s="121">
        <v>2945</v>
      </c>
      <c r="S395" s="121">
        <v>0</v>
      </c>
      <c r="T395" s="109"/>
      <c r="U395" s="121">
        <v>1954</v>
      </c>
      <c r="V395" s="121">
        <v>0</v>
      </c>
    </row>
    <row r="396" spans="1:22" x14ac:dyDescent="0.3">
      <c r="A396" s="122" t="s">
        <v>955</v>
      </c>
      <c r="B396" s="35" t="str">
        <f>VLOOKUP(A396,'Planning Periods'!$E$2:$N$540,10,FALSE)</f>
        <v>10/15/2013 - 10/15/2021</v>
      </c>
      <c r="C396" s="121">
        <v>2017</v>
      </c>
      <c r="D396" s="121" t="str">
        <f t="shared" si="5"/>
        <v>Coachella 2017</v>
      </c>
      <c r="E396" s="121">
        <v>1555</v>
      </c>
      <c r="F396" s="120">
        <v>26</v>
      </c>
      <c r="G396" s="121">
        <v>26</v>
      </c>
      <c r="H396" s="121">
        <v>0</v>
      </c>
      <c r="I396" s="109"/>
      <c r="J396" s="121">
        <v>1059</v>
      </c>
      <c r="K396" s="120">
        <v>19</v>
      </c>
      <c r="L396" s="121">
        <v>19</v>
      </c>
      <c r="M396" s="121">
        <v>0</v>
      </c>
      <c r="N396" s="109"/>
      <c r="O396" s="121">
        <v>1212</v>
      </c>
      <c r="P396" s="121">
        <v>0</v>
      </c>
      <c r="Q396" s="109"/>
      <c r="R396" s="121">
        <v>2945</v>
      </c>
      <c r="S396" s="121">
        <v>0</v>
      </c>
      <c r="T396" s="109"/>
      <c r="U396" s="121">
        <v>1954</v>
      </c>
      <c r="V396" s="121">
        <v>45</v>
      </c>
    </row>
    <row r="397" spans="1:22" x14ac:dyDescent="0.3">
      <c r="A397" s="122" t="s">
        <v>1189</v>
      </c>
      <c r="B397" s="35" t="str">
        <f>VLOOKUP(A397,'Planning Periods'!$E$2:$N$540,10,FALSE)</f>
        <v>12/31/2015 - 12/31/2023</v>
      </c>
      <c r="C397" s="121">
        <v>2013</v>
      </c>
      <c r="D397" s="121" t="str">
        <f t="shared" si="5"/>
        <v>Coalinga 2013</v>
      </c>
      <c r="E397" s="121"/>
      <c r="F397" s="120"/>
      <c r="G397" s="121"/>
      <c r="H397" s="121"/>
      <c r="I397" s="109"/>
      <c r="J397" s="121"/>
      <c r="K397" s="120"/>
      <c r="L397" s="121"/>
      <c r="M397" s="121"/>
      <c r="N397" s="109"/>
      <c r="O397" s="121"/>
      <c r="P397" s="121"/>
      <c r="Q397" s="109"/>
      <c r="R397" s="121"/>
      <c r="S397" s="121"/>
      <c r="T397" s="109"/>
      <c r="U397" s="121"/>
      <c r="V397" s="121"/>
    </row>
    <row r="398" spans="1:22" x14ac:dyDescent="0.3">
      <c r="A398" s="122" t="s">
        <v>1189</v>
      </c>
      <c r="B398" s="35" t="str">
        <f>VLOOKUP(A398,'Planning Periods'!$E$2:$N$540,10,FALSE)</f>
        <v>12/31/2015 - 12/31/2023</v>
      </c>
      <c r="C398" s="121">
        <v>2014</v>
      </c>
      <c r="D398" s="121" t="str">
        <f t="shared" si="5"/>
        <v>Coalinga 2014</v>
      </c>
      <c r="E398" s="121"/>
      <c r="F398" s="120"/>
      <c r="G398" s="121"/>
      <c r="H398" s="121"/>
      <c r="I398" s="109"/>
      <c r="J398" s="121"/>
      <c r="K398" s="120"/>
      <c r="L398" s="121"/>
      <c r="M398" s="121"/>
      <c r="N398" s="109"/>
      <c r="O398" s="121"/>
      <c r="P398" s="121"/>
      <c r="Q398" s="109"/>
      <c r="R398" s="121"/>
      <c r="S398" s="121"/>
      <c r="T398" s="109"/>
      <c r="U398" s="121"/>
      <c r="V398" s="121"/>
    </row>
    <row r="399" spans="1:22" x14ac:dyDescent="0.3">
      <c r="A399" s="122" t="s">
        <v>1189</v>
      </c>
      <c r="B399" s="35" t="str">
        <f>VLOOKUP(A399,'Planning Periods'!$E$2:$N$540,10,FALSE)</f>
        <v>12/31/2015 - 12/31/2023</v>
      </c>
      <c r="C399" s="121">
        <v>2015</v>
      </c>
      <c r="D399" s="121" t="str">
        <f t="shared" si="5"/>
        <v>Coalinga 2015</v>
      </c>
      <c r="E399" s="121">
        <v>150</v>
      </c>
      <c r="F399" s="120">
        <v>36</v>
      </c>
      <c r="G399" s="121">
        <v>36</v>
      </c>
      <c r="H399" s="121">
        <v>0</v>
      </c>
      <c r="I399" s="109"/>
      <c r="J399" s="121">
        <v>115</v>
      </c>
      <c r="K399" s="120">
        <v>32</v>
      </c>
      <c r="L399" s="121">
        <v>32</v>
      </c>
      <c r="M399" s="121">
        <v>0</v>
      </c>
      <c r="N399" s="109"/>
      <c r="O399" s="121">
        <v>123</v>
      </c>
      <c r="P399" s="121">
        <v>24</v>
      </c>
      <c r="Q399" s="109"/>
      <c r="R399" s="121">
        <v>201</v>
      </c>
      <c r="S399" s="121">
        <v>15</v>
      </c>
      <c r="T399" s="109"/>
      <c r="U399" s="121">
        <v>589</v>
      </c>
      <c r="V399" s="121">
        <v>107</v>
      </c>
    </row>
    <row r="400" spans="1:22" x14ac:dyDescent="0.3">
      <c r="A400" s="122" t="s">
        <v>1189</v>
      </c>
      <c r="B400" s="35" t="str">
        <f>VLOOKUP(A400,'Planning Periods'!$E$2:$N$540,10,FALSE)</f>
        <v>12/31/2015 - 12/31/2023</v>
      </c>
      <c r="C400" s="121">
        <v>2016</v>
      </c>
      <c r="D400" s="121" t="str">
        <f t="shared" si="5"/>
        <v>Coalinga 2016</v>
      </c>
      <c r="E400" s="121">
        <v>150</v>
      </c>
      <c r="F400" s="120">
        <v>0</v>
      </c>
      <c r="G400" s="121">
        <v>0</v>
      </c>
      <c r="H400" s="121">
        <v>0</v>
      </c>
      <c r="I400" s="109"/>
      <c r="J400" s="121">
        <v>115</v>
      </c>
      <c r="K400" s="120">
        <v>0</v>
      </c>
      <c r="L400" s="121">
        <v>0</v>
      </c>
      <c r="M400" s="121">
        <v>0</v>
      </c>
      <c r="N400" s="109"/>
      <c r="O400" s="121">
        <v>123</v>
      </c>
      <c r="P400" s="121">
        <v>0</v>
      </c>
      <c r="Q400" s="109"/>
      <c r="R400" s="121">
        <v>201</v>
      </c>
      <c r="S400" s="121">
        <v>0</v>
      </c>
      <c r="T400" s="109"/>
      <c r="U400" s="121">
        <v>589</v>
      </c>
      <c r="V400" s="121">
        <v>0</v>
      </c>
    </row>
    <row r="401" spans="1:22" x14ac:dyDescent="0.3">
      <c r="A401" s="122" t="s">
        <v>1189</v>
      </c>
      <c r="B401" s="35" t="str">
        <f>VLOOKUP(A401,'Planning Periods'!$E$2:$N$540,10,FALSE)</f>
        <v>12/31/2015 - 12/31/2023</v>
      </c>
      <c r="C401" s="121">
        <v>2017</v>
      </c>
      <c r="D401" s="121" t="str">
        <f t="shared" si="5"/>
        <v>Coalinga 2017</v>
      </c>
      <c r="E401" s="121">
        <v>150</v>
      </c>
      <c r="F401" s="120">
        <v>0</v>
      </c>
      <c r="G401" s="121">
        <v>0</v>
      </c>
      <c r="H401" s="121">
        <v>0</v>
      </c>
      <c r="I401" s="109"/>
      <c r="J401" s="121">
        <v>115</v>
      </c>
      <c r="K401" s="120">
        <v>0</v>
      </c>
      <c r="L401" s="121">
        <v>0</v>
      </c>
      <c r="M401" s="121">
        <v>0</v>
      </c>
      <c r="N401" s="109"/>
      <c r="O401" s="121">
        <v>123</v>
      </c>
      <c r="P401" s="121">
        <v>3</v>
      </c>
      <c r="Q401" s="109"/>
      <c r="R401" s="121">
        <v>201</v>
      </c>
      <c r="S401" s="121">
        <v>39</v>
      </c>
      <c r="T401" s="109"/>
      <c r="U401" s="121">
        <v>589</v>
      </c>
      <c r="V401" s="121">
        <v>42</v>
      </c>
    </row>
    <row r="402" spans="1:22" x14ac:dyDescent="0.3">
      <c r="A402" s="122" t="s">
        <v>967</v>
      </c>
      <c r="B402" s="35" t="str">
        <f>VLOOKUP(A402,'Planning Periods'!$E$2:$N$540,10,FALSE)</f>
        <v>10/31/2013 - 10/31/2021</v>
      </c>
      <c r="C402" s="121">
        <v>2013</v>
      </c>
      <c r="D402" s="121" t="str">
        <f t="shared" si="5"/>
        <v>Colfax 2013</v>
      </c>
      <c r="E402" s="121">
        <v>11</v>
      </c>
      <c r="F402" s="120">
        <v>0</v>
      </c>
      <c r="G402" s="121">
        <v>0</v>
      </c>
      <c r="H402" s="121">
        <v>0</v>
      </c>
      <c r="I402" s="109"/>
      <c r="J402" s="121">
        <v>10</v>
      </c>
      <c r="K402" s="120">
        <v>0</v>
      </c>
      <c r="L402" s="121">
        <v>0</v>
      </c>
      <c r="M402" s="121">
        <v>0</v>
      </c>
      <c r="N402" s="109"/>
      <c r="O402" s="121">
        <v>12</v>
      </c>
      <c r="P402" s="121">
        <v>0</v>
      </c>
      <c r="Q402" s="109"/>
      <c r="R402" s="121">
        <v>36</v>
      </c>
      <c r="S402" s="121">
        <v>0</v>
      </c>
      <c r="T402" s="109"/>
      <c r="U402" s="121">
        <v>69</v>
      </c>
      <c r="V402" s="121">
        <v>0</v>
      </c>
    </row>
    <row r="403" spans="1:22" x14ac:dyDescent="0.3">
      <c r="A403" s="122" t="s">
        <v>967</v>
      </c>
      <c r="B403" s="35" t="str">
        <f>VLOOKUP(A403,'Planning Periods'!$E$2:$N$540,10,FALSE)</f>
        <v>10/31/2013 - 10/31/2021</v>
      </c>
      <c r="C403" s="121">
        <v>2014</v>
      </c>
      <c r="D403" s="121" t="str">
        <f t="shared" si="5"/>
        <v>Colfax 2014</v>
      </c>
      <c r="E403" s="121"/>
      <c r="F403" s="120"/>
      <c r="G403" s="121"/>
      <c r="H403" s="121"/>
      <c r="I403" s="109"/>
      <c r="J403" s="121"/>
      <c r="K403" s="120"/>
      <c r="L403" s="121"/>
      <c r="M403" s="121"/>
      <c r="N403" s="109"/>
      <c r="O403" s="121"/>
      <c r="P403" s="121"/>
      <c r="Q403" s="109"/>
      <c r="R403" s="121"/>
      <c r="S403" s="121"/>
      <c r="T403" s="109"/>
      <c r="U403" s="121"/>
      <c r="V403" s="121"/>
    </row>
    <row r="404" spans="1:22" x14ac:dyDescent="0.3">
      <c r="A404" s="122" t="s">
        <v>967</v>
      </c>
      <c r="B404" s="35" t="str">
        <f>VLOOKUP(A404,'Planning Periods'!$E$2:$N$540,10,FALSE)</f>
        <v>10/31/2013 - 10/31/2021</v>
      </c>
      <c r="C404" s="121">
        <v>2015</v>
      </c>
      <c r="D404" s="121" t="str">
        <f t="shared" si="5"/>
        <v>Colfax 2015</v>
      </c>
      <c r="E404" s="121"/>
      <c r="F404" s="120"/>
      <c r="G404" s="121"/>
      <c r="H404" s="121"/>
      <c r="I404" s="109"/>
      <c r="J404" s="121"/>
      <c r="K404" s="120"/>
      <c r="L404" s="121"/>
      <c r="M404" s="121"/>
      <c r="N404" s="109"/>
      <c r="O404" s="121"/>
      <c r="P404" s="121"/>
      <c r="Q404" s="109"/>
      <c r="R404" s="121"/>
      <c r="S404" s="121"/>
      <c r="T404" s="109"/>
      <c r="U404" s="121"/>
      <c r="V404" s="121"/>
    </row>
    <row r="405" spans="1:22" x14ac:dyDescent="0.3">
      <c r="A405" s="122" t="s">
        <v>967</v>
      </c>
      <c r="B405" s="35" t="str">
        <f>VLOOKUP(A405,'Planning Periods'!$E$2:$N$540,10,FALSE)</f>
        <v>10/31/2013 - 10/31/2021</v>
      </c>
      <c r="C405" s="121">
        <v>2016</v>
      </c>
      <c r="D405" s="121" t="str">
        <f t="shared" si="5"/>
        <v>Colfax 2016</v>
      </c>
      <c r="E405" s="121"/>
      <c r="F405" s="120"/>
      <c r="G405" s="121"/>
      <c r="H405" s="121"/>
      <c r="I405" s="109"/>
      <c r="J405" s="121"/>
      <c r="K405" s="120"/>
      <c r="L405" s="121"/>
      <c r="M405" s="121"/>
      <c r="N405" s="109"/>
      <c r="O405" s="121"/>
      <c r="P405" s="121"/>
      <c r="Q405" s="109"/>
      <c r="R405" s="121"/>
      <c r="S405" s="121"/>
      <c r="T405" s="109"/>
      <c r="U405" s="121"/>
      <c r="V405" s="121"/>
    </row>
    <row r="406" spans="1:22" x14ac:dyDescent="0.3">
      <c r="A406" s="122" t="s">
        <v>967</v>
      </c>
      <c r="B406" s="35" t="str">
        <f>VLOOKUP(A406,'Planning Periods'!$E$2:$N$540,10,FALSE)</f>
        <v>10/31/2013 - 10/31/2021</v>
      </c>
      <c r="C406" s="121">
        <v>2017</v>
      </c>
      <c r="D406" s="121" t="str">
        <f t="shared" si="5"/>
        <v>Colfax 2017</v>
      </c>
      <c r="E406" s="121">
        <v>11</v>
      </c>
      <c r="F406" s="120">
        <v>0</v>
      </c>
      <c r="G406" s="121">
        <v>0</v>
      </c>
      <c r="H406" s="121">
        <v>0</v>
      </c>
      <c r="I406" s="109"/>
      <c r="J406" s="121">
        <v>10</v>
      </c>
      <c r="K406" s="120">
        <v>0</v>
      </c>
      <c r="L406" s="121">
        <v>0</v>
      </c>
      <c r="M406" s="121">
        <v>0</v>
      </c>
      <c r="N406" s="109"/>
      <c r="O406" s="121">
        <v>12</v>
      </c>
      <c r="P406" s="121">
        <v>0</v>
      </c>
      <c r="Q406" s="109"/>
      <c r="R406" s="121">
        <v>36</v>
      </c>
      <c r="S406" s="121">
        <v>0</v>
      </c>
      <c r="T406" s="109"/>
      <c r="U406" s="121">
        <v>69</v>
      </c>
      <c r="V406" s="121">
        <v>0</v>
      </c>
    </row>
    <row r="407" spans="1:22" x14ac:dyDescent="0.3">
      <c r="A407" s="122" t="s">
        <v>1332</v>
      </c>
      <c r="B407" s="35" t="str">
        <f>VLOOKUP(A407,'Planning Periods'!$E$2:$N$540,10,FALSE)</f>
        <v>01/31/2015 - 01/31/2023</v>
      </c>
      <c r="C407" s="121">
        <v>2014</v>
      </c>
      <c r="D407" s="121" t="str">
        <f t="shared" si="5"/>
        <v>Colma 2014</v>
      </c>
      <c r="E407" s="121">
        <v>20</v>
      </c>
      <c r="F407" s="120">
        <v>0</v>
      </c>
      <c r="G407" s="121">
        <v>0</v>
      </c>
      <c r="H407" s="121">
        <v>0</v>
      </c>
      <c r="I407" s="109"/>
      <c r="J407" s="121">
        <v>8</v>
      </c>
      <c r="K407" s="120">
        <v>0</v>
      </c>
      <c r="L407" s="121">
        <v>0</v>
      </c>
      <c r="M407" s="121">
        <v>0</v>
      </c>
      <c r="N407" s="109"/>
      <c r="O407" s="121">
        <v>9</v>
      </c>
      <c r="P407" s="121">
        <v>0</v>
      </c>
      <c r="Q407" s="109"/>
      <c r="R407" s="121">
        <v>22</v>
      </c>
      <c r="S407" s="121">
        <v>0</v>
      </c>
      <c r="T407" s="109"/>
      <c r="U407" s="121">
        <v>59</v>
      </c>
      <c r="V407" s="121">
        <v>0</v>
      </c>
    </row>
    <row r="408" spans="1:22" x14ac:dyDescent="0.3">
      <c r="A408" s="122" t="s">
        <v>1332</v>
      </c>
      <c r="B408" s="35" t="str">
        <f>VLOOKUP(A408,'Planning Periods'!$E$2:$N$540,10,FALSE)</f>
        <v>01/31/2015 - 01/31/2023</v>
      </c>
      <c r="C408" s="121">
        <v>2015</v>
      </c>
      <c r="D408" s="121" t="str">
        <f t="shared" si="5"/>
        <v>Colma 2015</v>
      </c>
      <c r="E408" s="121">
        <v>20</v>
      </c>
      <c r="F408" s="120">
        <v>0</v>
      </c>
      <c r="G408" s="121">
        <v>0</v>
      </c>
      <c r="H408" s="121">
        <v>0</v>
      </c>
      <c r="I408" s="109"/>
      <c r="J408" s="121">
        <v>8</v>
      </c>
      <c r="K408" s="120">
        <v>0</v>
      </c>
      <c r="L408" s="121">
        <v>0</v>
      </c>
      <c r="M408" s="121">
        <v>0</v>
      </c>
      <c r="N408" s="109"/>
      <c r="O408" s="121">
        <v>9</v>
      </c>
      <c r="P408" s="121">
        <v>0</v>
      </c>
      <c r="Q408" s="109"/>
      <c r="R408" s="121">
        <v>22</v>
      </c>
      <c r="S408" s="121">
        <v>0</v>
      </c>
      <c r="T408" s="109"/>
      <c r="U408" s="121">
        <v>59</v>
      </c>
      <c r="V408" s="121">
        <v>0</v>
      </c>
    </row>
    <row r="409" spans="1:22" x14ac:dyDescent="0.3">
      <c r="A409" s="122" t="s">
        <v>1332</v>
      </c>
      <c r="B409" s="35" t="str">
        <f>VLOOKUP(A409,'Planning Periods'!$E$2:$N$540,10,FALSE)</f>
        <v>01/31/2015 - 01/31/2023</v>
      </c>
      <c r="C409" s="121">
        <v>2016</v>
      </c>
      <c r="D409" s="121" t="str">
        <f t="shared" ref="D409:D475" si="6">CONCATENATE(A409," ",C409)</f>
        <v>Colma 2016</v>
      </c>
      <c r="E409" s="121">
        <v>20</v>
      </c>
      <c r="F409" s="120">
        <v>0</v>
      </c>
      <c r="G409" s="121">
        <v>0</v>
      </c>
      <c r="H409" s="121">
        <v>0</v>
      </c>
      <c r="I409" s="109"/>
      <c r="J409" s="121">
        <v>8</v>
      </c>
      <c r="K409" s="120">
        <v>0</v>
      </c>
      <c r="L409" s="121">
        <v>0</v>
      </c>
      <c r="M409" s="121">
        <v>0</v>
      </c>
      <c r="N409" s="109"/>
      <c r="O409" s="121">
        <v>9</v>
      </c>
      <c r="P409" s="121">
        <v>0</v>
      </c>
      <c r="Q409" s="109"/>
      <c r="R409" s="121">
        <v>22</v>
      </c>
      <c r="S409" s="121">
        <v>0</v>
      </c>
      <c r="T409" s="109"/>
      <c r="U409" s="121">
        <v>59</v>
      </c>
      <c r="V409" s="121">
        <v>0</v>
      </c>
    </row>
    <row r="410" spans="1:22" x14ac:dyDescent="0.3">
      <c r="A410" s="122" t="s">
        <v>1332</v>
      </c>
      <c r="B410" s="35" t="str">
        <f>VLOOKUP(A410,'Planning Periods'!$E$2:$N$540,10,FALSE)</f>
        <v>01/31/2015 - 01/31/2023</v>
      </c>
      <c r="C410" s="121">
        <v>2017</v>
      </c>
      <c r="D410" s="121" t="str">
        <f t="shared" si="6"/>
        <v>Colma 2017</v>
      </c>
      <c r="E410" s="121">
        <v>20</v>
      </c>
      <c r="F410" s="120">
        <v>0</v>
      </c>
      <c r="G410" s="121">
        <v>0</v>
      </c>
      <c r="H410" s="121">
        <v>0</v>
      </c>
      <c r="I410" s="109"/>
      <c r="J410" s="121">
        <v>8</v>
      </c>
      <c r="K410" s="120">
        <v>0</v>
      </c>
      <c r="L410" s="121">
        <v>0</v>
      </c>
      <c r="M410" s="121">
        <v>0</v>
      </c>
      <c r="N410" s="109"/>
      <c r="O410" s="121">
        <v>9</v>
      </c>
      <c r="P410" s="121">
        <v>0</v>
      </c>
      <c r="Q410" s="109"/>
      <c r="R410" s="121">
        <v>22</v>
      </c>
      <c r="S410" s="121">
        <v>6</v>
      </c>
      <c r="T410" s="109"/>
      <c r="U410" s="121">
        <v>59</v>
      </c>
      <c r="V410" s="121">
        <v>6</v>
      </c>
    </row>
    <row r="411" spans="1:22" x14ac:dyDescent="0.3">
      <c r="A411" s="122" t="s">
        <v>921</v>
      </c>
      <c r="B411" s="35"/>
      <c r="C411" s="121">
        <v>2013</v>
      </c>
      <c r="D411" s="121" t="str">
        <f t="shared" si="6"/>
        <v>Colton 2013</v>
      </c>
      <c r="E411" s="121"/>
      <c r="F411" s="120"/>
      <c r="G411" s="121"/>
      <c r="H411" s="121"/>
      <c r="I411" s="109"/>
      <c r="J411" s="121"/>
      <c r="K411" s="120"/>
      <c r="L411" s="121"/>
      <c r="M411" s="121"/>
      <c r="N411" s="109"/>
      <c r="O411" s="121"/>
      <c r="P411" s="121"/>
      <c r="Q411" s="109"/>
      <c r="R411" s="121"/>
      <c r="S411" s="121"/>
      <c r="T411" s="109"/>
      <c r="U411" s="121"/>
      <c r="V411" s="121"/>
    </row>
    <row r="412" spans="1:22" x14ac:dyDescent="0.3">
      <c r="A412" s="122" t="s">
        <v>921</v>
      </c>
      <c r="B412" s="35" t="str">
        <f>VLOOKUP(A412,'Planning Periods'!$E$2:$N$540,10,FALSE)</f>
        <v>10/15/2013 - 10/15/2021</v>
      </c>
      <c r="C412" s="121">
        <v>2014</v>
      </c>
      <c r="D412" s="121" t="str">
        <f t="shared" si="6"/>
        <v>Colton 2014</v>
      </c>
      <c r="E412" s="121">
        <v>443</v>
      </c>
      <c r="F412" s="120">
        <v>0</v>
      </c>
      <c r="G412" s="121">
        <v>0</v>
      </c>
      <c r="H412" s="121">
        <v>0</v>
      </c>
      <c r="I412" s="109"/>
      <c r="J412" s="121">
        <v>302</v>
      </c>
      <c r="K412" s="120">
        <v>0</v>
      </c>
      <c r="L412" s="121">
        <v>0</v>
      </c>
      <c r="M412" s="121">
        <v>0</v>
      </c>
      <c r="N412" s="109"/>
      <c r="O412" s="121">
        <v>347</v>
      </c>
      <c r="P412" s="121">
        <v>5</v>
      </c>
      <c r="Q412" s="109"/>
      <c r="R412" s="121">
        <v>831</v>
      </c>
      <c r="S412" s="121">
        <v>23</v>
      </c>
      <c r="T412" s="109"/>
      <c r="U412" s="121">
        <v>1923</v>
      </c>
      <c r="V412" s="121">
        <v>28</v>
      </c>
    </row>
    <row r="413" spans="1:22" x14ac:dyDescent="0.3">
      <c r="A413" s="122" t="s">
        <v>921</v>
      </c>
      <c r="B413" s="35" t="str">
        <f>VLOOKUP(A413,'Planning Periods'!$E$2:$N$540,10,FALSE)</f>
        <v>10/15/2013 - 10/15/2021</v>
      </c>
      <c r="C413" s="121">
        <v>2015</v>
      </c>
      <c r="D413" s="121" t="str">
        <f t="shared" si="6"/>
        <v>Colton 2015</v>
      </c>
      <c r="E413" s="121">
        <v>443</v>
      </c>
      <c r="F413" s="120">
        <v>0</v>
      </c>
      <c r="G413" s="121">
        <v>0</v>
      </c>
      <c r="H413" s="121">
        <v>0</v>
      </c>
      <c r="I413" s="109"/>
      <c r="J413" s="121">
        <v>302</v>
      </c>
      <c r="K413" s="120">
        <v>0</v>
      </c>
      <c r="L413" s="121">
        <v>0</v>
      </c>
      <c r="M413" s="121">
        <v>0</v>
      </c>
      <c r="N413" s="109"/>
      <c r="O413" s="121">
        <v>347</v>
      </c>
      <c r="P413" s="121">
        <v>3</v>
      </c>
      <c r="Q413" s="109"/>
      <c r="R413" s="121">
        <v>831</v>
      </c>
      <c r="S413" s="121">
        <v>13</v>
      </c>
      <c r="T413" s="109"/>
      <c r="U413" s="121">
        <v>1923</v>
      </c>
      <c r="V413" s="121">
        <v>16</v>
      </c>
    </row>
    <row r="414" spans="1:22" x14ac:dyDescent="0.3">
      <c r="A414" s="122" t="s">
        <v>921</v>
      </c>
      <c r="B414" s="35" t="str">
        <f>VLOOKUP(A414,'Planning Periods'!$E$2:$N$540,10,FALSE)</f>
        <v>10/15/2013 - 10/15/2021</v>
      </c>
      <c r="C414" s="121">
        <v>2016</v>
      </c>
      <c r="D414" s="121" t="str">
        <f t="shared" si="6"/>
        <v>Colton 2016</v>
      </c>
      <c r="E414" s="121">
        <v>443</v>
      </c>
      <c r="F414" s="120">
        <v>0</v>
      </c>
      <c r="G414" s="121">
        <v>0</v>
      </c>
      <c r="H414" s="121">
        <v>0</v>
      </c>
      <c r="I414" s="109"/>
      <c r="J414" s="121">
        <v>302</v>
      </c>
      <c r="K414" s="120">
        <v>0</v>
      </c>
      <c r="L414" s="121">
        <v>0</v>
      </c>
      <c r="M414" s="121">
        <v>0</v>
      </c>
      <c r="N414" s="109"/>
      <c r="O414" s="121">
        <v>347</v>
      </c>
      <c r="P414" s="121">
        <v>3</v>
      </c>
      <c r="Q414" s="109"/>
      <c r="R414" s="121">
        <v>831</v>
      </c>
      <c r="S414" s="121">
        <v>6</v>
      </c>
      <c r="T414" s="109"/>
      <c r="U414" s="121">
        <v>1923</v>
      </c>
      <c r="V414" s="121">
        <v>9</v>
      </c>
    </row>
    <row r="415" spans="1:22" x14ac:dyDescent="0.3">
      <c r="A415" s="122" t="s">
        <v>921</v>
      </c>
      <c r="B415" s="35" t="str">
        <f>VLOOKUP(A415,'Planning Periods'!$E$2:$N$540,10,FALSE)</f>
        <v>10/15/2013 - 10/15/2021</v>
      </c>
      <c r="C415" s="121">
        <v>2017</v>
      </c>
      <c r="D415" s="121" t="str">
        <f t="shared" si="6"/>
        <v>Colton 2017</v>
      </c>
      <c r="E415" s="121">
        <v>443</v>
      </c>
      <c r="F415" s="120">
        <v>0</v>
      </c>
      <c r="G415" s="121">
        <v>0</v>
      </c>
      <c r="H415" s="121">
        <v>0</v>
      </c>
      <c r="I415" s="109"/>
      <c r="J415" s="121">
        <v>302</v>
      </c>
      <c r="K415" s="120">
        <v>0</v>
      </c>
      <c r="L415" s="121">
        <v>0</v>
      </c>
      <c r="M415" s="121">
        <v>0</v>
      </c>
      <c r="N415" s="109"/>
      <c r="O415" s="121">
        <v>347</v>
      </c>
      <c r="P415" s="121">
        <v>2</v>
      </c>
      <c r="Q415" s="109"/>
      <c r="R415" s="121">
        <v>831</v>
      </c>
      <c r="S415" s="121">
        <v>16</v>
      </c>
      <c r="T415" s="109"/>
      <c r="U415" s="121">
        <v>1923</v>
      </c>
      <c r="V415" s="121">
        <v>18</v>
      </c>
    </row>
    <row r="416" spans="1:22" x14ac:dyDescent="0.3">
      <c r="A416" t="s">
        <v>1216</v>
      </c>
      <c r="B416" s="35" t="str">
        <f>VLOOKUP(A416,'Planning Periods'!$E$2:$N$540,10,FALSE)</f>
        <v>06/30/2014 - 06/30/2019</v>
      </c>
      <c r="C416" s="121">
        <v>2014</v>
      </c>
      <c r="D416" s="121" t="str">
        <f t="shared" si="6"/>
        <v>Colusa 2014</v>
      </c>
      <c r="E416" s="120">
        <v>0</v>
      </c>
      <c r="F416" s="120">
        <v>0</v>
      </c>
      <c r="G416" s="120">
        <v>0</v>
      </c>
      <c r="H416" s="120">
        <v>0</v>
      </c>
      <c r="I416" s="120">
        <v>0</v>
      </c>
      <c r="J416" s="120">
        <v>0</v>
      </c>
      <c r="K416" s="120">
        <v>0</v>
      </c>
      <c r="L416" s="120">
        <v>0</v>
      </c>
      <c r="M416" s="120">
        <v>0</v>
      </c>
      <c r="N416" s="120">
        <v>0</v>
      </c>
      <c r="O416" s="120">
        <v>0</v>
      </c>
      <c r="P416" s="120">
        <v>0</v>
      </c>
      <c r="Q416" s="120">
        <v>0</v>
      </c>
      <c r="R416" s="120">
        <v>0</v>
      </c>
      <c r="S416" s="120">
        <v>0</v>
      </c>
      <c r="T416" s="120">
        <v>0</v>
      </c>
      <c r="U416" s="120">
        <v>0</v>
      </c>
      <c r="V416" s="120">
        <v>0</v>
      </c>
    </row>
    <row r="417" spans="1:22" x14ac:dyDescent="0.3">
      <c r="A417" t="s">
        <v>1216</v>
      </c>
      <c r="B417" s="35" t="str">
        <f>VLOOKUP(A417,'Planning Periods'!$E$2:$N$540,10,FALSE)</f>
        <v>06/30/2014 - 06/30/2019</v>
      </c>
      <c r="C417" s="121">
        <v>2015</v>
      </c>
      <c r="D417" s="121" t="str">
        <f t="shared" si="6"/>
        <v>Colusa 2015</v>
      </c>
    </row>
    <row r="418" spans="1:22" x14ac:dyDescent="0.3">
      <c r="A418" t="s">
        <v>1216</v>
      </c>
      <c r="B418" s="35" t="str">
        <f>VLOOKUP(A418,'Planning Periods'!$E$2:$N$540,10,FALSE)</f>
        <v>06/30/2014 - 06/30/2019</v>
      </c>
      <c r="C418" s="121">
        <v>2016</v>
      </c>
      <c r="D418" s="121" t="str">
        <f t="shared" si="6"/>
        <v>Colusa 2016</v>
      </c>
    </row>
    <row r="419" spans="1:22" x14ac:dyDescent="0.3">
      <c r="A419" t="s">
        <v>1216</v>
      </c>
      <c r="B419" s="35" t="str">
        <f>VLOOKUP(A419,'Planning Periods'!$E$2:$N$540,10,FALSE)</f>
        <v>06/30/2014 - 06/30/2019</v>
      </c>
      <c r="C419" s="121">
        <v>2017</v>
      </c>
      <c r="D419" s="121" t="str">
        <f t="shared" si="6"/>
        <v>Colusa 2017</v>
      </c>
    </row>
    <row r="420" spans="1:22" x14ac:dyDescent="0.3">
      <c r="A420" s="122" t="s">
        <v>704</v>
      </c>
      <c r="B420" s="35" t="str">
        <f>VLOOKUP(A420,'Planning Periods'!$E$2:$N$540,10,FALSE)</f>
        <v>06/30/2014 - 06/30/2019</v>
      </c>
      <c r="C420" s="121">
        <v>2014</v>
      </c>
      <c r="D420" s="121" t="str">
        <f t="shared" si="6"/>
        <v>Colusa County - Unincorporated 2014</v>
      </c>
      <c r="E420" s="121">
        <v>107</v>
      </c>
      <c r="F420" s="120">
        <v>2</v>
      </c>
      <c r="G420" s="121">
        <v>0</v>
      </c>
      <c r="H420" s="121">
        <v>2</v>
      </c>
      <c r="I420" s="109"/>
      <c r="J420" s="121">
        <v>91</v>
      </c>
      <c r="K420" s="120">
        <v>1</v>
      </c>
      <c r="L420" s="121">
        <v>0</v>
      </c>
      <c r="M420" s="121">
        <v>1</v>
      </c>
      <c r="N420" s="109"/>
      <c r="O420" s="121">
        <v>91</v>
      </c>
      <c r="P420" s="121">
        <v>32</v>
      </c>
      <c r="Q420" s="109"/>
      <c r="R420" s="121">
        <v>210</v>
      </c>
      <c r="S420" s="121">
        <v>25</v>
      </c>
      <c r="T420" s="109"/>
      <c r="U420" s="121">
        <v>499</v>
      </c>
      <c r="V420" s="121">
        <v>60</v>
      </c>
    </row>
    <row r="421" spans="1:22" x14ac:dyDescent="0.3">
      <c r="A421" s="122" t="s">
        <v>704</v>
      </c>
      <c r="B421" s="35" t="str">
        <f>VLOOKUP(A421,'Planning Periods'!$E$2:$N$540,10,FALSE)</f>
        <v>06/30/2014 - 06/30/2019</v>
      </c>
      <c r="C421" s="121">
        <v>2015</v>
      </c>
      <c r="D421" s="121" t="str">
        <f t="shared" si="6"/>
        <v>Colusa County - Unincorporated 2015</v>
      </c>
      <c r="E421" s="121">
        <v>107</v>
      </c>
      <c r="F421" s="120">
        <v>1</v>
      </c>
      <c r="G421" s="121">
        <v>1</v>
      </c>
      <c r="H421" s="121">
        <v>0</v>
      </c>
      <c r="I421" s="109"/>
      <c r="J421" s="121">
        <v>91</v>
      </c>
      <c r="K421" s="120">
        <v>1</v>
      </c>
      <c r="L421" s="121">
        <v>0</v>
      </c>
      <c r="M421" s="121">
        <v>1</v>
      </c>
      <c r="N421" s="109"/>
      <c r="O421" s="121">
        <v>91</v>
      </c>
      <c r="P421" s="121">
        <v>30</v>
      </c>
      <c r="Q421" s="109"/>
      <c r="R421" s="121">
        <v>210</v>
      </c>
      <c r="S421" s="121">
        <v>13</v>
      </c>
      <c r="T421" s="109"/>
      <c r="U421" s="121">
        <v>499</v>
      </c>
      <c r="V421" s="121">
        <v>45</v>
      </c>
    </row>
    <row r="422" spans="1:22" x14ac:dyDescent="0.3">
      <c r="A422" s="122" t="s">
        <v>704</v>
      </c>
      <c r="B422" s="35" t="str">
        <f>VLOOKUP(A422,'Planning Periods'!$E$2:$N$540,10,FALSE)</f>
        <v>06/30/2014 - 06/30/2019</v>
      </c>
      <c r="C422" s="121">
        <v>2016</v>
      </c>
      <c r="D422" s="121" t="str">
        <f t="shared" si="6"/>
        <v>Colusa County - Unincorporated 2016</v>
      </c>
      <c r="E422" s="121">
        <v>107</v>
      </c>
      <c r="F422" s="120">
        <v>0</v>
      </c>
      <c r="G422" s="121">
        <v>0</v>
      </c>
      <c r="H422" s="121">
        <v>0</v>
      </c>
      <c r="I422" s="109"/>
      <c r="J422" s="121">
        <v>91</v>
      </c>
      <c r="K422" s="120">
        <v>2</v>
      </c>
      <c r="L422" s="121">
        <v>0</v>
      </c>
      <c r="M422" s="121">
        <v>2</v>
      </c>
      <c r="N422" s="109"/>
      <c r="O422" s="121">
        <v>91</v>
      </c>
      <c r="P422" s="121">
        <v>7</v>
      </c>
      <c r="Q422" s="109"/>
      <c r="R422" s="121">
        <v>210</v>
      </c>
      <c r="S422" s="121">
        <v>2</v>
      </c>
      <c r="T422" s="109"/>
      <c r="U422" s="121">
        <v>499</v>
      </c>
      <c r="V422" s="121">
        <v>11</v>
      </c>
    </row>
    <row r="423" spans="1:22" x14ac:dyDescent="0.3">
      <c r="A423" s="122" t="s">
        <v>704</v>
      </c>
      <c r="B423" s="35" t="str">
        <f>VLOOKUP(A423,'Planning Periods'!$E$2:$N$540,10,FALSE)</f>
        <v>06/30/2014 - 06/30/2019</v>
      </c>
      <c r="C423" s="121">
        <v>2017</v>
      </c>
      <c r="D423" s="121" t="str">
        <f t="shared" si="6"/>
        <v>Colusa County - Unincorporated 2017</v>
      </c>
      <c r="E423" s="121">
        <v>107</v>
      </c>
      <c r="F423" s="120">
        <v>2</v>
      </c>
      <c r="G423" s="121">
        <v>0</v>
      </c>
      <c r="H423" s="121">
        <v>2</v>
      </c>
      <c r="I423" s="109"/>
      <c r="J423" s="121">
        <v>91</v>
      </c>
      <c r="K423" s="120">
        <v>1</v>
      </c>
      <c r="L423" s="121">
        <v>0</v>
      </c>
      <c r="M423" s="121">
        <v>1</v>
      </c>
      <c r="N423" s="109"/>
      <c r="O423" s="121">
        <v>91</v>
      </c>
      <c r="P423" s="121">
        <v>0</v>
      </c>
      <c r="Q423" s="109"/>
      <c r="R423" s="121">
        <v>210</v>
      </c>
      <c r="S423" s="121">
        <v>6</v>
      </c>
      <c r="T423" s="109"/>
      <c r="U423" s="121">
        <v>499</v>
      </c>
      <c r="V423" s="121">
        <v>9</v>
      </c>
    </row>
    <row r="424" spans="1:22" x14ac:dyDescent="0.3">
      <c r="A424" t="s">
        <v>1116</v>
      </c>
      <c r="B424" s="35"/>
      <c r="C424" s="121">
        <v>2013</v>
      </c>
      <c r="D424" s="121" t="str">
        <f t="shared" si="6"/>
        <v>Commerce 2013</v>
      </c>
      <c r="E424" s="121"/>
      <c r="F424" s="120"/>
      <c r="G424" s="121"/>
      <c r="H424" s="121"/>
      <c r="I424" s="109"/>
      <c r="J424" s="121"/>
      <c r="K424" s="120"/>
      <c r="L424" s="121"/>
      <c r="M424" s="121"/>
      <c r="N424" s="109"/>
      <c r="O424" s="121"/>
      <c r="P424" s="121"/>
      <c r="Q424" s="109"/>
      <c r="R424" s="121"/>
      <c r="S424" s="121"/>
      <c r="T424" s="109"/>
      <c r="U424" s="121"/>
      <c r="V424" s="121"/>
    </row>
    <row r="425" spans="1:22" x14ac:dyDescent="0.3">
      <c r="A425" t="s">
        <v>1116</v>
      </c>
      <c r="B425" s="35" t="str">
        <f>VLOOKUP(A425,'Planning Periods'!$E$2:$N$540,10,FALSE)</f>
        <v>10/15/2013 - 10/15/2021</v>
      </c>
      <c r="C425" s="121">
        <v>2014</v>
      </c>
      <c r="D425" s="121" t="str">
        <f t="shared" si="6"/>
        <v>Commerce 2014</v>
      </c>
      <c r="E425" s="120">
        <v>0</v>
      </c>
      <c r="F425" s="120">
        <v>0</v>
      </c>
      <c r="G425" s="120">
        <v>0</v>
      </c>
      <c r="H425" s="120">
        <v>0</v>
      </c>
      <c r="I425" s="120">
        <v>0</v>
      </c>
      <c r="J425" s="120">
        <v>0</v>
      </c>
      <c r="K425" s="120">
        <v>0</v>
      </c>
      <c r="L425" s="120">
        <v>0</v>
      </c>
      <c r="M425" s="120">
        <v>0</v>
      </c>
      <c r="N425" s="120">
        <v>0</v>
      </c>
      <c r="O425" s="120">
        <v>0</v>
      </c>
      <c r="P425" s="120">
        <v>0</v>
      </c>
      <c r="Q425" s="120">
        <v>0</v>
      </c>
      <c r="R425" s="120">
        <v>0</v>
      </c>
      <c r="S425" s="120">
        <v>0</v>
      </c>
      <c r="T425" s="120">
        <v>0</v>
      </c>
      <c r="U425" s="120">
        <v>0</v>
      </c>
      <c r="V425" s="120">
        <v>0</v>
      </c>
    </row>
    <row r="426" spans="1:22" x14ac:dyDescent="0.3">
      <c r="A426" t="s">
        <v>1116</v>
      </c>
      <c r="B426" s="35" t="str">
        <f>VLOOKUP(A426,'Planning Periods'!$E$2:$N$540,10,FALSE)</f>
        <v>10/15/2013 - 10/15/2021</v>
      </c>
      <c r="C426" s="121">
        <v>2015</v>
      </c>
      <c r="D426" s="121" t="str">
        <f t="shared" si="6"/>
        <v>Commerce 2015</v>
      </c>
    </row>
    <row r="427" spans="1:22" x14ac:dyDescent="0.3">
      <c r="A427" t="s">
        <v>1116</v>
      </c>
      <c r="B427" s="35" t="str">
        <f>VLOOKUP(A427,'Planning Periods'!$E$2:$N$540,10,FALSE)</f>
        <v>10/15/2013 - 10/15/2021</v>
      </c>
      <c r="C427" s="121">
        <v>2016</v>
      </c>
      <c r="D427" s="121" t="str">
        <f t="shared" si="6"/>
        <v>Commerce 2016</v>
      </c>
    </row>
    <row r="428" spans="1:22" x14ac:dyDescent="0.3">
      <c r="A428" t="s">
        <v>1116</v>
      </c>
      <c r="B428" s="35" t="str">
        <f>VLOOKUP(A428,'Planning Periods'!$E$2:$N$540,10,FALSE)</f>
        <v>10/15/2013 - 10/15/2021</v>
      </c>
      <c r="C428" s="121">
        <v>2017</v>
      </c>
      <c r="D428" s="121" t="str">
        <f t="shared" si="6"/>
        <v>Commerce 2017</v>
      </c>
    </row>
    <row r="429" spans="1:22" x14ac:dyDescent="0.3">
      <c r="A429" t="s">
        <v>1115</v>
      </c>
      <c r="B429" s="35"/>
      <c r="C429" s="121">
        <v>2013</v>
      </c>
      <c r="D429" s="121" t="str">
        <f t="shared" si="6"/>
        <v>Compton 2013</v>
      </c>
    </row>
    <row r="430" spans="1:22" x14ac:dyDescent="0.3">
      <c r="A430" t="s">
        <v>1115</v>
      </c>
      <c r="B430" s="35" t="str">
        <f>VLOOKUP(A430,'Planning Periods'!$E$2:$N$540,10,FALSE)</f>
        <v>10/15/2013 - 10/15/2021</v>
      </c>
      <c r="C430" s="121">
        <v>2014</v>
      </c>
      <c r="D430" s="121" t="str">
        <f t="shared" si="6"/>
        <v>Compton 2014</v>
      </c>
      <c r="E430" s="120">
        <v>0</v>
      </c>
      <c r="F430" s="120">
        <v>0</v>
      </c>
      <c r="G430" s="120">
        <v>0</v>
      </c>
      <c r="H430" s="120">
        <v>0</v>
      </c>
      <c r="I430" s="120">
        <v>0</v>
      </c>
      <c r="J430" s="120">
        <v>0</v>
      </c>
      <c r="K430" s="120">
        <v>0</v>
      </c>
      <c r="L430" s="120">
        <v>0</v>
      </c>
      <c r="M430" s="120">
        <v>0</v>
      </c>
      <c r="N430" s="120">
        <v>0</v>
      </c>
      <c r="O430" s="120">
        <v>0</v>
      </c>
      <c r="P430" s="120">
        <v>0</v>
      </c>
      <c r="Q430" s="120">
        <v>0</v>
      </c>
      <c r="R430" s="120">
        <v>0</v>
      </c>
      <c r="S430" s="120">
        <v>0</v>
      </c>
      <c r="T430" s="120">
        <v>0</v>
      </c>
      <c r="U430" s="120">
        <v>0</v>
      </c>
      <c r="V430" s="120">
        <v>0</v>
      </c>
    </row>
    <row r="431" spans="1:22" x14ac:dyDescent="0.3">
      <c r="A431" t="s">
        <v>1115</v>
      </c>
      <c r="B431" s="35" t="str">
        <f>VLOOKUP(A431,'Planning Periods'!$E$2:$N$540,10,FALSE)</f>
        <v>10/15/2013 - 10/15/2021</v>
      </c>
      <c r="C431" s="121">
        <v>2015</v>
      </c>
      <c r="D431" s="121" t="str">
        <f t="shared" si="6"/>
        <v>Compton 2015</v>
      </c>
    </row>
    <row r="432" spans="1:22" x14ac:dyDescent="0.3">
      <c r="A432" t="s">
        <v>1115</v>
      </c>
      <c r="B432" s="35" t="str">
        <f>VLOOKUP(A432,'Planning Periods'!$E$2:$N$540,10,FALSE)</f>
        <v>10/15/2013 - 10/15/2021</v>
      </c>
      <c r="C432" s="121">
        <v>2016</v>
      </c>
      <c r="D432" s="121" t="str">
        <f t="shared" si="6"/>
        <v>Compton 2016</v>
      </c>
    </row>
    <row r="433" spans="1:22" x14ac:dyDescent="0.3">
      <c r="A433" t="s">
        <v>1115</v>
      </c>
      <c r="B433" s="35" t="str">
        <f>VLOOKUP(A433,'Planning Periods'!$E$2:$N$540,10,FALSE)</f>
        <v>10/15/2013 - 10/15/2021</v>
      </c>
      <c r="C433" s="121">
        <v>2017</v>
      </c>
      <c r="D433" s="121" t="str">
        <f t="shared" si="6"/>
        <v>Compton 2017</v>
      </c>
    </row>
    <row r="434" spans="1:22" x14ac:dyDescent="0.3">
      <c r="A434" s="122" t="s">
        <v>1211</v>
      </c>
      <c r="B434" s="35" t="str">
        <f>VLOOKUP(A434,'Planning Periods'!$E$2:$N$540,10,FALSE)</f>
        <v>01/31/2015 - 01/31/2023</v>
      </c>
      <c r="C434" s="121">
        <v>2014</v>
      </c>
      <c r="D434" s="121" t="str">
        <f t="shared" si="6"/>
        <v>Concord 2014</v>
      </c>
      <c r="E434" s="121">
        <v>798</v>
      </c>
      <c r="F434" s="120">
        <v>0</v>
      </c>
      <c r="G434" s="121">
        <v>0</v>
      </c>
      <c r="H434" s="121">
        <v>0</v>
      </c>
      <c r="I434" s="109"/>
      <c r="J434" s="121">
        <v>444</v>
      </c>
      <c r="K434" s="120">
        <v>0</v>
      </c>
      <c r="L434" s="121">
        <v>0</v>
      </c>
      <c r="M434" s="121">
        <v>0</v>
      </c>
      <c r="N434" s="109"/>
      <c r="O434" s="121">
        <v>559</v>
      </c>
      <c r="P434" s="121">
        <v>0</v>
      </c>
      <c r="Q434" s="109"/>
      <c r="R434" s="121">
        <v>1677</v>
      </c>
      <c r="S434" s="121">
        <v>15</v>
      </c>
      <c r="T434" s="109"/>
      <c r="U434" s="121">
        <v>3478</v>
      </c>
      <c r="V434" s="121">
        <v>15</v>
      </c>
    </row>
    <row r="435" spans="1:22" x14ac:dyDescent="0.3">
      <c r="A435" s="122" t="s">
        <v>1211</v>
      </c>
      <c r="B435" s="35" t="str">
        <f>VLOOKUP(A435,'Planning Periods'!$E$2:$N$540,10,FALSE)</f>
        <v>01/31/2015 - 01/31/2023</v>
      </c>
      <c r="C435" s="121">
        <v>2015</v>
      </c>
      <c r="D435" s="121" t="str">
        <f t="shared" si="6"/>
        <v>Concord 2015</v>
      </c>
      <c r="E435" s="121">
        <v>798</v>
      </c>
      <c r="F435" s="120">
        <v>0</v>
      </c>
      <c r="G435" s="121">
        <v>0</v>
      </c>
      <c r="H435" s="121">
        <v>0</v>
      </c>
      <c r="I435" s="109"/>
      <c r="J435" s="121">
        <v>444</v>
      </c>
      <c r="K435" s="120">
        <v>0</v>
      </c>
      <c r="L435" s="121">
        <v>0</v>
      </c>
      <c r="M435" s="121">
        <v>0</v>
      </c>
      <c r="N435" s="109"/>
      <c r="O435" s="121">
        <v>559</v>
      </c>
      <c r="P435" s="121">
        <v>4</v>
      </c>
      <c r="Q435" s="109"/>
      <c r="R435" s="121">
        <v>1677</v>
      </c>
      <c r="S435" s="121">
        <v>33</v>
      </c>
      <c r="T435" s="109"/>
      <c r="U435" s="121">
        <v>3478</v>
      </c>
      <c r="V435" s="121">
        <v>37</v>
      </c>
    </row>
    <row r="436" spans="1:22" x14ac:dyDescent="0.3">
      <c r="A436" s="122" t="s">
        <v>1211</v>
      </c>
      <c r="B436" s="35" t="str">
        <f>VLOOKUP(A436,'Planning Periods'!$E$2:$N$540,10,FALSE)</f>
        <v>01/31/2015 - 01/31/2023</v>
      </c>
      <c r="C436" s="121">
        <v>2016</v>
      </c>
      <c r="D436" s="121" t="str">
        <f t="shared" si="6"/>
        <v>Concord 2016</v>
      </c>
      <c r="E436" s="121">
        <v>798</v>
      </c>
      <c r="F436" s="120">
        <v>19</v>
      </c>
      <c r="G436" s="121">
        <v>19</v>
      </c>
      <c r="H436" s="121">
        <v>0</v>
      </c>
      <c r="I436" s="109"/>
      <c r="J436" s="121">
        <v>444</v>
      </c>
      <c r="K436" s="120">
        <v>3</v>
      </c>
      <c r="L436" s="121">
        <v>3</v>
      </c>
      <c r="M436" s="121">
        <v>0</v>
      </c>
      <c r="N436" s="109"/>
      <c r="O436" s="121">
        <v>559</v>
      </c>
      <c r="P436" s="121">
        <v>0</v>
      </c>
      <c r="Q436" s="109"/>
      <c r="R436" s="121">
        <v>1677</v>
      </c>
      <c r="S436" s="121">
        <v>55</v>
      </c>
      <c r="T436" s="109"/>
      <c r="U436" s="121">
        <v>3478</v>
      </c>
      <c r="V436" s="121">
        <v>77</v>
      </c>
    </row>
    <row r="437" spans="1:22" x14ac:dyDescent="0.3">
      <c r="A437" s="122" t="s">
        <v>1211</v>
      </c>
      <c r="B437" s="35" t="str">
        <f>VLOOKUP(A437,'Planning Periods'!$E$2:$N$540,10,FALSE)</f>
        <v>01/31/2015 - 01/31/2023</v>
      </c>
      <c r="C437" s="121">
        <v>2017</v>
      </c>
      <c r="D437" s="121" t="str">
        <f t="shared" si="6"/>
        <v>Concord 2017</v>
      </c>
      <c r="E437" s="121">
        <v>798</v>
      </c>
      <c r="F437" s="120">
        <v>0</v>
      </c>
      <c r="G437" s="121">
        <v>0</v>
      </c>
      <c r="H437" s="121">
        <v>0</v>
      </c>
      <c r="I437" s="109"/>
      <c r="J437" s="121">
        <v>444</v>
      </c>
      <c r="K437" s="120">
        <v>0</v>
      </c>
      <c r="L437" s="121">
        <v>0</v>
      </c>
      <c r="M437" s="121">
        <v>0</v>
      </c>
      <c r="N437" s="109"/>
      <c r="O437" s="121">
        <v>559</v>
      </c>
      <c r="P437" s="121">
        <v>0</v>
      </c>
      <c r="Q437" s="109"/>
      <c r="R437" s="121">
        <v>1677</v>
      </c>
      <c r="S437" s="121">
        <v>53</v>
      </c>
      <c r="T437" s="109"/>
      <c r="U437" s="121">
        <v>3478</v>
      </c>
      <c r="V437" s="121">
        <v>53</v>
      </c>
    </row>
    <row r="438" spans="1:22" x14ac:dyDescent="0.3">
      <c r="A438" s="122" t="s">
        <v>697</v>
      </c>
      <c r="B438" s="35" t="str">
        <f>VLOOKUP(A438,'Planning Periods'!$E$2:$N$540,10,FALSE)</f>
        <v>01/31/2015 - 01/31/2023</v>
      </c>
      <c r="C438" s="121">
        <v>2014</v>
      </c>
      <c r="D438" s="121" t="str">
        <f t="shared" si="6"/>
        <v>Contra Costa County - Unincorporated 2014</v>
      </c>
      <c r="E438" s="121"/>
      <c r="F438" s="120"/>
      <c r="G438" s="121"/>
      <c r="H438" s="121"/>
      <c r="I438" s="109"/>
      <c r="J438" s="121"/>
      <c r="K438" s="120"/>
      <c r="L438" s="121"/>
      <c r="M438" s="121"/>
      <c r="N438" s="109"/>
      <c r="O438" s="121"/>
      <c r="P438" s="121"/>
      <c r="Q438" s="109"/>
      <c r="R438" s="121"/>
      <c r="S438" s="121"/>
      <c r="T438" s="109"/>
      <c r="U438" s="121"/>
      <c r="V438" s="121"/>
    </row>
    <row r="439" spans="1:22" x14ac:dyDescent="0.3">
      <c r="A439" s="122" t="s">
        <v>697</v>
      </c>
      <c r="B439" s="35" t="str">
        <f>VLOOKUP(A439,'Planning Periods'!$E$2:$N$540,10,FALSE)</f>
        <v>01/31/2015 - 01/31/2023</v>
      </c>
      <c r="C439" s="121">
        <v>2015</v>
      </c>
      <c r="D439" s="121" t="str">
        <f t="shared" si="6"/>
        <v>Contra Costa County - Unincorporated 2015</v>
      </c>
      <c r="E439" s="121">
        <v>374</v>
      </c>
      <c r="F439" s="120">
        <v>0</v>
      </c>
      <c r="G439" s="121">
        <v>0</v>
      </c>
      <c r="H439" s="121">
        <v>0</v>
      </c>
      <c r="I439" s="109"/>
      <c r="J439" s="121">
        <v>218</v>
      </c>
      <c r="K439" s="120">
        <v>8</v>
      </c>
      <c r="L439" s="121">
        <v>0</v>
      </c>
      <c r="M439" s="121">
        <v>8</v>
      </c>
      <c r="N439" s="109"/>
      <c r="O439" s="121">
        <v>243</v>
      </c>
      <c r="P439" s="121">
        <v>65</v>
      </c>
      <c r="Q439" s="109"/>
      <c r="R439" s="121">
        <v>532</v>
      </c>
      <c r="S439" s="121">
        <v>276</v>
      </c>
      <c r="T439" s="109"/>
      <c r="U439" s="121">
        <v>1367</v>
      </c>
      <c r="V439" s="121">
        <v>349</v>
      </c>
    </row>
    <row r="440" spans="1:22" x14ac:dyDescent="0.3">
      <c r="A440" s="122" t="s">
        <v>697</v>
      </c>
      <c r="B440" s="35" t="str">
        <f>VLOOKUP(A440,'Planning Periods'!$E$2:$N$540,10,FALSE)</f>
        <v>01/31/2015 - 01/31/2023</v>
      </c>
      <c r="C440" s="121">
        <v>2016</v>
      </c>
      <c r="D440" s="121" t="str">
        <f t="shared" si="6"/>
        <v>Contra Costa County - Unincorporated 2016</v>
      </c>
      <c r="E440" s="121">
        <v>374</v>
      </c>
      <c r="F440" s="120">
        <v>0</v>
      </c>
      <c r="G440" s="121">
        <v>0</v>
      </c>
      <c r="H440" s="121">
        <v>0</v>
      </c>
      <c r="I440" s="109"/>
      <c r="J440" s="121">
        <v>218</v>
      </c>
      <c r="K440" s="120">
        <v>0</v>
      </c>
      <c r="L440" s="121">
        <v>0</v>
      </c>
      <c r="M440" s="121">
        <v>0</v>
      </c>
      <c r="N440" s="109"/>
      <c r="O440" s="121">
        <v>243</v>
      </c>
      <c r="P440" s="121">
        <v>28</v>
      </c>
      <c r="Q440" s="109"/>
      <c r="R440" s="121">
        <v>532</v>
      </c>
      <c r="S440" s="121">
        <v>201</v>
      </c>
      <c r="T440" s="109"/>
      <c r="U440" s="121">
        <v>1367</v>
      </c>
      <c r="V440" s="121">
        <v>229</v>
      </c>
    </row>
    <row r="441" spans="1:22" x14ac:dyDescent="0.3">
      <c r="A441" s="122" t="s">
        <v>697</v>
      </c>
      <c r="B441" s="35" t="str">
        <f>VLOOKUP(A441,'Planning Periods'!$E$2:$N$540,10,FALSE)</f>
        <v>01/31/2015 - 01/31/2023</v>
      </c>
      <c r="C441" s="121">
        <v>2017</v>
      </c>
      <c r="D441" s="121" t="str">
        <f t="shared" si="6"/>
        <v>Contra Costa County - Unincorporated 2017</v>
      </c>
      <c r="E441" s="121">
        <v>374</v>
      </c>
      <c r="F441" s="120">
        <v>0</v>
      </c>
      <c r="G441" s="121">
        <v>0</v>
      </c>
      <c r="H441" s="121">
        <v>0</v>
      </c>
      <c r="I441" s="109"/>
      <c r="J441" s="121">
        <v>218</v>
      </c>
      <c r="K441" s="120">
        <v>3</v>
      </c>
      <c r="L441" s="121">
        <v>3</v>
      </c>
      <c r="M441" s="121">
        <v>0</v>
      </c>
      <c r="N441" s="109"/>
      <c r="O441" s="121">
        <v>243</v>
      </c>
      <c r="P441" s="121">
        <v>31</v>
      </c>
      <c r="Q441" s="109"/>
      <c r="R441" s="121">
        <v>532</v>
      </c>
      <c r="S441" s="121">
        <v>244</v>
      </c>
      <c r="T441" s="109"/>
      <c r="U441" s="121">
        <v>1367</v>
      </c>
      <c r="V441" s="121">
        <v>278</v>
      </c>
    </row>
    <row r="442" spans="1:22" x14ac:dyDescent="0.3">
      <c r="A442" t="s">
        <v>1142</v>
      </c>
      <c r="B442" s="35" t="str">
        <f>VLOOKUP(A442,'Planning Periods'!$E$2:$N$540,10,FALSE)</f>
        <v>01/31/2016 - 01/31/2024</v>
      </c>
      <c r="C442" s="121">
        <v>2014</v>
      </c>
      <c r="D442" s="121" t="str">
        <f t="shared" si="6"/>
        <v>Corcoran 2014</v>
      </c>
      <c r="E442" s="120">
        <v>0</v>
      </c>
      <c r="F442" s="120">
        <v>0</v>
      </c>
      <c r="G442" s="120">
        <v>0</v>
      </c>
      <c r="H442" s="120">
        <v>0</v>
      </c>
      <c r="I442" s="120">
        <v>0</v>
      </c>
      <c r="J442" s="120">
        <v>0</v>
      </c>
      <c r="K442" s="120">
        <v>0</v>
      </c>
      <c r="L442" s="120">
        <v>0</v>
      </c>
      <c r="M442" s="120">
        <v>0</v>
      </c>
      <c r="N442" s="120">
        <v>0</v>
      </c>
      <c r="O442" s="120">
        <v>0</v>
      </c>
      <c r="P442" s="120">
        <v>0</v>
      </c>
      <c r="Q442" s="120">
        <v>0</v>
      </c>
      <c r="R442" s="120">
        <v>0</v>
      </c>
      <c r="S442" s="120">
        <v>0</v>
      </c>
      <c r="T442" s="120">
        <v>0</v>
      </c>
      <c r="U442" s="120">
        <v>0</v>
      </c>
      <c r="V442" s="120">
        <v>0</v>
      </c>
    </row>
    <row r="443" spans="1:22" x14ac:dyDescent="0.3">
      <c r="A443" t="s">
        <v>1142</v>
      </c>
      <c r="B443" s="35" t="str">
        <f>VLOOKUP(A443,'Planning Periods'!$E$2:$N$540,10,FALSE)</f>
        <v>01/31/2016 - 01/31/2024</v>
      </c>
      <c r="C443" s="121">
        <v>2015</v>
      </c>
      <c r="D443" s="121" t="str">
        <f t="shared" si="6"/>
        <v>Corcoran 2015</v>
      </c>
    </row>
    <row r="444" spans="1:22" x14ac:dyDescent="0.3">
      <c r="A444" t="s">
        <v>1142</v>
      </c>
      <c r="B444" s="35" t="str">
        <f>VLOOKUP(A444,'Planning Periods'!$E$2:$N$540,10,FALSE)</f>
        <v>01/31/2016 - 01/31/2024</v>
      </c>
      <c r="C444" s="121">
        <v>2016</v>
      </c>
      <c r="D444" s="121" t="str">
        <f t="shared" si="6"/>
        <v>Corcoran 2016</v>
      </c>
    </row>
    <row r="445" spans="1:22" x14ac:dyDescent="0.3">
      <c r="A445" t="s">
        <v>1142</v>
      </c>
      <c r="B445" s="35" t="str">
        <f>VLOOKUP(A445,'Planning Periods'!$E$2:$N$540,10,FALSE)</f>
        <v>01/31/2016 - 01/31/2024</v>
      </c>
      <c r="C445" s="121">
        <v>2017</v>
      </c>
      <c r="D445" s="121" t="str">
        <f t="shared" si="6"/>
        <v>Corcoran 2017</v>
      </c>
    </row>
    <row r="446" spans="1:22" x14ac:dyDescent="0.3">
      <c r="A446" t="s">
        <v>784</v>
      </c>
      <c r="B446" s="35" t="str">
        <f>VLOOKUP(A446,'Planning Periods'!$E$2:$N$540,10,FALSE)</f>
        <v>06/30/2014 - 06/30/2019</v>
      </c>
      <c r="C446" s="121">
        <v>2014</v>
      </c>
      <c r="D446" s="121" t="str">
        <f t="shared" si="6"/>
        <v>Corning 2014</v>
      </c>
      <c r="E446" s="120">
        <v>0</v>
      </c>
      <c r="F446" s="120">
        <v>0</v>
      </c>
      <c r="G446" s="120">
        <v>0</v>
      </c>
      <c r="H446" s="120">
        <v>0</v>
      </c>
      <c r="I446" s="120">
        <v>0</v>
      </c>
      <c r="J446" s="120">
        <v>0</v>
      </c>
      <c r="K446" s="120">
        <v>0</v>
      </c>
      <c r="L446" s="120">
        <v>0</v>
      </c>
      <c r="M446" s="120">
        <v>0</v>
      </c>
      <c r="N446" s="120">
        <v>0</v>
      </c>
      <c r="O446" s="120">
        <v>0</v>
      </c>
      <c r="P446" s="120">
        <v>0</v>
      </c>
      <c r="Q446" s="120">
        <v>0</v>
      </c>
      <c r="R446" s="120">
        <v>0</v>
      </c>
      <c r="S446" s="120">
        <v>0</v>
      </c>
      <c r="T446" s="120">
        <v>0</v>
      </c>
      <c r="U446" s="120">
        <v>0</v>
      </c>
      <c r="V446" s="120">
        <v>0</v>
      </c>
    </row>
    <row r="447" spans="1:22" x14ac:dyDescent="0.3">
      <c r="A447" t="s">
        <v>784</v>
      </c>
      <c r="B447" s="35" t="str">
        <f>VLOOKUP(A447,'Planning Periods'!$E$2:$N$540,10,FALSE)</f>
        <v>06/30/2014 - 06/30/2019</v>
      </c>
      <c r="C447" s="121">
        <v>2015</v>
      </c>
      <c r="D447" s="121" t="str">
        <f t="shared" si="6"/>
        <v>Corning 2015</v>
      </c>
    </row>
    <row r="448" spans="1:22" x14ac:dyDescent="0.3">
      <c r="A448" t="s">
        <v>784</v>
      </c>
      <c r="B448" s="35" t="str">
        <f>VLOOKUP(A448,'Planning Periods'!$E$2:$N$540,10,FALSE)</f>
        <v>06/30/2014 - 06/30/2019</v>
      </c>
      <c r="C448" s="121">
        <v>2016</v>
      </c>
      <c r="D448" s="121" t="str">
        <f t="shared" si="6"/>
        <v>Corning 2016</v>
      </c>
    </row>
    <row r="449" spans="1:22" x14ac:dyDescent="0.3">
      <c r="A449" t="s">
        <v>784</v>
      </c>
      <c r="B449" s="35" t="str">
        <f>VLOOKUP(A449,'Planning Periods'!$E$2:$N$540,10,FALSE)</f>
        <v>06/30/2014 - 06/30/2019</v>
      </c>
      <c r="C449" s="121">
        <v>2017</v>
      </c>
      <c r="D449" s="121" t="str">
        <f t="shared" si="6"/>
        <v>Corning 2017</v>
      </c>
    </row>
    <row r="450" spans="1:22" x14ac:dyDescent="0.3">
      <c r="A450" s="122" t="s">
        <v>954</v>
      </c>
      <c r="B450" s="35"/>
      <c r="C450" s="121">
        <v>2013</v>
      </c>
      <c r="D450" s="121" t="str">
        <f t="shared" si="6"/>
        <v>Corona 2013</v>
      </c>
    </row>
    <row r="451" spans="1:22" x14ac:dyDescent="0.3">
      <c r="A451" s="122" t="s">
        <v>954</v>
      </c>
      <c r="B451" s="35" t="str">
        <f>VLOOKUP(A451,'Planning Periods'!$E$2:$N$540,10,FALSE)</f>
        <v>10/15/2013 - 10/15/2021</v>
      </c>
      <c r="C451" s="121">
        <v>2014</v>
      </c>
      <c r="D451" s="121" t="str">
        <f t="shared" si="6"/>
        <v>Corona 2014</v>
      </c>
      <c r="E451" s="121">
        <v>192</v>
      </c>
      <c r="F451" s="120">
        <v>53</v>
      </c>
      <c r="G451" s="121">
        <v>53</v>
      </c>
      <c r="H451" s="121">
        <v>0</v>
      </c>
      <c r="I451" s="109"/>
      <c r="J451" s="121">
        <v>128</v>
      </c>
      <c r="K451" s="120">
        <v>18</v>
      </c>
      <c r="L451" s="121">
        <v>18</v>
      </c>
      <c r="M451" s="121">
        <v>0</v>
      </c>
      <c r="N451" s="109"/>
      <c r="O451" s="121">
        <v>142</v>
      </c>
      <c r="P451" s="121">
        <v>3</v>
      </c>
      <c r="Q451" s="109"/>
      <c r="R451" s="121">
        <v>308</v>
      </c>
      <c r="S451" s="121">
        <v>622</v>
      </c>
      <c r="T451" s="109"/>
      <c r="U451" s="121">
        <v>770</v>
      </c>
      <c r="V451" s="121">
        <v>696</v>
      </c>
    </row>
    <row r="452" spans="1:22" x14ac:dyDescent="0.3">
      <c r="A452" s="122" t="s">
        <v>954</v>
      </c>
      <c r="B452" s="35" t="str">
        <f>VLOOKUP(A452,'Planning Periods'!$E$2:$N$540,10,FALSE)</f>
        <v>10/15/2013 - 10/15/2021</v>
      </c>
      <c r="C452" s="121">
        <v>2015</v>
      </c>
      <c r="D452" s="121" t="str">
        <f t="shared" si="6"/>
        <v>Corona 2015</v>
      </c>
      <c r="E452" s="121">
        <v>192</v>
      </c>
      <c r="F452" s="120">
        <v>0</v>
      </c>
      <c r="G452" s="121">
        <v>0</v>
      </c>
      <c r="H452" s="121">
        <v>0</v>
      </c>
      <c r="I452" s="109"/>
      <c r="J452" s="121">
        <v>128</v>
      </c>
      <c r="K452" s="120">
        <v>0</v>
      </c>
      <c r="L452" s="121">
        <v>0</v>
      </c>
      <c r="M452" s="121">
        <v>0</v>
      </c>
      <c r="N452" s="109"/>
      <c r="O452" s="121">
        <v>142</v>
      </c>
      <c r="P452" s="121">
        <v>2</v>
      </c>
      <c r="Q452" s="109"/>
      <c r="R452" s="121">
        <v>308</v>
      </c>
      <c r="S452" s="121">
        <v>559</v>
      </c>
      <c r="T452" s="109"/>
      <c r="U452" s="121">
        <v>770</v>
      </c>
      <c r="V452" s="121">
        <v>561</v>
      </c>
    </row>
    <row r="453" spans="1:22" x14ac:dyDescent="0.3">
      <c r="A453" s="122" t="s">
        <v>954</v>
      </c>
      <c r="B453" s="35" t="str">
        <f>VLOOKUP(A453,'Planning Periods'!$E$2:$N$540,10,FALSE)</f>
        <v>10/15/2013 - 10/15/2021</v>
      </c>
      <c r="C453" s="121">
        <v>2016</v>
      </c>
      <c r="D453" s="121" t="str">
        <f t="shared" si="6"/>
        <v>Corona 2016</v>
      </c>
      <c r="E453" s="121">
        <v>192</v>
      </c>
      <c r="F453" s="120">
        <v>0</v>
      </c>
      <c r="G453" s="121">
        <v>0</v>
      </c>
      <c r="H453" s="121">
        <v>0</v>
      </c>
      <c r="I453" s="109"/>
      <c r="J453" s="121">
        <v>128</v>
      </c>
      <c r="K453" s="120">
        <v>0</v>
      </c>
      <c r="L453" s="121">
        <v>0</v>
      </c>
      <c r="M453" s="121">
        <v>0</v>
      </c>
      <c r="N453" s="109"/>
      <c r="O453" s="121">
        <v>142</v>
      </c>
      <c r="P453" s="121">
        <v>57</v>
      </c>
      <c r="Q453" s="109"/>
      <c r="R453" s="121">
        <v>308</v>
      </c>
      <c r="S453" s="121">
        <v>8</v>
      </c>
      <c r="T453" s="109"/>
      <c r="U453" s="121">
        <v>770</v>
      </c>
      <c r="V453" s="121">
        <v>65</v>
      </c>
    </row>
    <row r="454" spans="1:22" x14ac:dyDescent="0.3">
      <c r="A454" s="122" t="s">
        <v>954</v>
      </c>
      <c r="B454" s="35" t="str">
        <f>VLOOKUP(A454,'Planning Periods'!$E$2:$N$540,10,FALSE)</f>
        <v>10/15/2013 - 10/15/2021</v>
      </c>
      <c r="C454" s="121">
        <v>2017</v>
      </c>
      <c r="D454" s="121" t="str">
        <f t="shared" si="6"/>
        <v>Corona 2017</v>
      </c>
      <c r="E454" s="121">
        <v>192</v>
      </c>
      <c r="F454" s="120">
        <v>0</v>
      </c>
      <c r="G454" s="121">
        <v>0</v>
      </c>
      <c r="H454" s="121">
        <v>0</v>
      </c>
      <c r="I454" s="109"/>
      <c r="J454" s="121">
        <v>128</v>
      </c>
      <c r="K454" s="120">
        <v>0</v>
      </c>
      <c r="L454" s="121">
        <v>0</v>
      </c>
      <c r="M454" s="121">
        <v>0</v>
      </c>
      <c r="N454" s="109"/>
      <c r="O454" s="121">
        <v>142</v>
      </c>
      <c r="P454" s="121">
        <v>4</v>
      </c>
      <c r="Q454" s="109"/>
      <c r="R454" s="121">
        <v>308</v>
      </c>
      <c r="S454" s="121">
        <v>207</v>
      </c>
      <c r="T454" s="109"/>
      <c r="U454" s="121">
        <v>770</v>
      </c>
      <c r="V454" s="121">
        <v>211</v>
      </c>
    </row>
    <row r="455" spans="1:22" x14ac:dyDescent="0.3">
      <c r="A455" s="122" t="s">
        <v>901</v>
      </c>
      <c r="B455" s="35" t="str">
        <f>VLOOKUP(A455,'Planning Periods'!$E$2:$N$540,10,FALSE)</f>
        <v>04/30/2013 - 04/30/2021</v>
      </c>
      <c r="C455" s="121">
        <v>2013</v>
      </c>
      <c r="D455" s="121" t="str">
        <f t="shared" si="6"/>
        <v>Coronado 2013</v>
      </c>
      <c r="E455" s="121">
        <v>13</v>
      </c>
      <c r="F455" s="120">
        <v>0</v>
      </c>
      <c r="G455" s="121">
        <v>0</v>
      </c>
      <c r="H455" s="121">
        <v>0</v>
      </c>
      <c r="I455" s="109"/>
      <c r="J455" s="121">
        <v>9</v>
      </c>
      <c r="K455" s="120">
        <v>0</v>
      </c>
      <c r="L455" s="121">
        <v>0</v>
      </c>
      <c r="M455" s="121">
        <v>0</v>
      </c>
      <c r="N455" s="109"/>
      <c r="O455" s="121">
        <v>9</v>
      </c>
      <c r="P455" s="121">
        <v>0</v>
      </c>
      <c r="Q455" s="109"/>
      <c r="R455" s="121">
        <v>19</v>
      </c>
      <c r="S455" s="121">
        <v>113</v>
      </c>
      <c r="T455" s="109"/>
      <c r="U455" s="121">
        <v>50</v>
      </c>
      <c r="V455" s="121">
        <v>113</v>
      </c>
    </row>
    <row r="456" spans="1:22" x14ac:dyDescent="0.3">
      <c r="A456" s="122" t="s">
        <v>901</v>
      </c>
      <c r="B456" s="35" t="str">
        <f>VLOOKUP(A456,'Planning Periods'!$E$2:$N$540,10,FALSE)</f>
        <v>04/30/2013 - 04/30/2021</v>
      </c>
      <c r="C456" s="121">
        <v>2014</v>
      </c>
      <c r="D456" s="121" t="str">
        <f t="shared" si="6"/>
        <v>Coronado 2014</v>
      </c>
      <c r="E456" s="121">
        <v>13</v>
      </c>
      <c r="F456" s="120">
        <v>0</v>
      </c>
      <c r="G456" s="121">
        <v>0</v>
      </c>
      <c r="H456" s="121">
        <v>0</v>
      </c>
      <c r="I456" s="109"/>
      <c r="J456" s="121">
        <v>9</v>
      </c>
      <c r="K456" s="120">
        <v>0</v>
      </c>
      <c r="L456" s="121">
        <v>0</v>
      </c>
      <c r="M456" s="121">
        <v>0</v>
      </c>
      <c r="N456" s="109"/>
      <c r="O456" s="121">
        <v>9</v>
      </c>
      <c r="P456" s="121">
        <v>0</v>
      </c>
      <c r="Q456" s="109"/>
      <c r="R456" s="121">
        <v>19</v>
      </c>
      <c r="S456" s="121">
        <v>37</v>
      </c>
      <c r="T456" s="109"/>
      <c r="U456" s="121">
        <v>50</v>
      </c>
      <c r="V456" s="121">
        <v>37</v>
      </c>
    </row>
    <row r="457" spans="1:22" x14ac:dyDescent="0.3">
      <c r="A457" s="122" t="s">
        <v>901</v>
      </c>
      <c r="B457" s="35" t="str">
        <f>VLOOKUP(A457,'Planning Periods'!$E$2:$N$540,10,FALSE)</f>
        <v>04/30/2013 - 04/30/2021</v>
      </c>
      <c r="C457" s="121">
        <v>2015</v>
      </c>
      <c r="D457" s="121" t="str">
        <f t="shared" si="6"/>
        <v>Coronado 2015</v>
      </c>
      <c r="E457" s="121">
        <v>13</v>
      </c>
      <c r="F457" s="120">
        <v>0</v>
      </c>
      <c r="G457" s="121">
        <v>0</v>
      </c>
      <c r="H457" s="121">
        <v>0</v>
      </c>
      <c r="I457" s="109"/>
      <c r="J457" s="121">
        <v>9</v>
      </c>
      <c r="K457" s="120">
        <v>0</v>
      </c>
      <c r="L457" s="121">
        <v>0</v>
      </c>
      <c r="M457" s="121">
        <v>0</v>
      </c>
      <c r="N457" s="109"/>
      <c r="O457" s="121">
        <v>9</v>
      </c>
      <c r="P457" s="121">
        <v>0</v>
      </c>
      <c r="Q457" s="109"/>
      <c r="R457" s="121">
        <v>19</v>
      </c>
      <c r="S457" s="121">
        <v>53</v>
      </c>
      <c r="T457" s="109"/>
      <c r="U457" s="121">
        <v>50</v>
      </c>
      <c r="V457" s="121">
        <v>53</v>
      </c>
    </row>
    <row r="458" spans="1:22" x14ac:dyDescent="0.3">
      <c r="A458" s="122" t="s">
        <v>901</v>
      </c>
      <c r="B458" s="35" t="str">
        <f>VLOOKUP(A458,'Planning Periods'!$E$2:$N$540,10,FALSE)</f>
        <v>04/30/2013 - 04/30/2021</v>
      </c>
      <c r="C458" s="121">
        <v>2016</v>
      </c>
      <c r="D458" s="121" t="str">
        <f t="shared" si="6"/>
        <v>Coronado 2016</v>
      </c>
      <c r="E458" s="121">
        <v>13</v>
      </c>
      <c r="F458" s="120">
        <v>0</v>
      </c>
      <c r="G458" s="121">
        <v>0</v>
      </c>
      <c r="H458" s="121">
        <v>0</v>
      </c>
      <c r="I458" s="109"/>
      <c r="J458" s="121">
        <v>9</v>
      </c>
      <c r="K458" s="120">
        <v>0</v>
      </c>
      <c r="L458" s="121">
        <v>0</v>
      </c>
      <c r="M458" s="121">
        <v>0</v>
      </c>
      <c r="N458" s="109"/>
      <c r="O458" s="121">
        <v>9</v>
      </c>
      <c r="P458" s="121">
        <v>0</v>
      </c>
      <c r="Q458" s="109"/>
      <c r="R458" s="121">
        <v>19</v>
      </c>
      <c r="S458" s="121">
        <v>63</v>
      </c>
      <c r="T458" s="109"/>
      <c r="U458" s="121">
        <v>50</v>
      </c>
      <c r="V458" s="121">
        <v>63</v>
      </c>
    </row>
    <row r="459" spans="1:22" x14ac:dyDescent="0.3">
      <c r="A459" s="122" t="s">
        <v>901</v>
      </c>
      <c r="B459" s="35" t="str">
        <f>VLOOKUP(A459,'Planning Periods'!$E$2:$N$540,10,FALSE)</f>
        <v>04/30/2013 - 04/30/2021</v>
      </c>
      <c r="C459" s="121">
        <v>2017</v>
      </c>
      <c r="D459" s="121" t="str">
        <f t="shared" si="6"/>
        <v>Coronado 2017</v>
      </c>
      <c r="E459" s="121">
        <v>13</v>
      </c>
      <c r="F459" s="120">
        <v>0</v>
      </c>
      <c r="G459" s="121">
        <v>0</v>
      </c>
      <c r="H459" s="121">
        <v>0</v>
      </c>
      <c r="I459" s="109"/>
      <c r="J459" s="121">
        <v>9</v>
      </c>
      <c r="K459" s="120">
        <v>0</v>
      </c>
      <c r="L459" s="121">
        <v>0</v>
      </c>
      <c r="M459" s="121">
        <v>0</v>
      </c>
      <c r="N459" s="109"/>
      <c r="O459" s="121">
        <v>9</v>
      </c>
      <c r="P459" s="121">
        <v>0</v>
      </c>
      <c r="Q459" s="109"/>
      <c r="R459" s="121">
        <v>19</v>
      </c>
      <c r="S459" s="121">
        <v>36</v>
      </c>
      <c r="T459" s="109"/>
      <c r="U459" s="121">
        <v>50</v>
      </c>
      <c r="V459" s="121">
        <v>36</v>
      </c>
    </row>
    <row r="460" spans="1:22" x14ac:dyDescent="0.3">
      <c r="A460" s="122" t="s">
        <v>1319</v>
      </c>
      <c r="B460" s="35" t="str">
        <f>VLOOKUP(A460,'Planning Periods'!$E$2:$N$540,10,FALSE)</f>
        <v>01/31/2015 - 01/31/2023</v>
      </c>
      <c r="C460" s="121">
        <v>2014</v>
      </c>
      <c r="D460" s="121" t="str">
        <f t="shared" si="6"/>
        <v>Corte Madera 2014</v>
      </c>
      <c r="E460" s="121"/>
      <c r="F460" s="120"/>
      <c r="G460" s="121"/>
      <c r="H460" s="121"/>
      <c r="I460" s="109"/>
      <c r="J460" s="121"/>
      <c r="K460" s="120"/>
      <c r="L460" s="121"/>
      <c r="M460" s="121"/>
      <c r="N460" s="109"/>
      <c r="O460" s="121"/>
      <c r="P460" s="121"/>
      <c r="Q460" s="109"/>
      <c r="R460" s="121"/>
      <c r="S460" s="121"/>
      <c r="T460" s="109"/>
      <c r="U460" s="121"/>
      <c r="V460" s="121"/>
    </row>
    <row r="461" spans="1:22" x14ac:dyDescent="0.3">
      <c r="A461" s="122" t="s">
        <v>1319</v>
      </c>
      <c r="B461" s="35" t="str">
        <f>VLOOKUP(A461,'Planning Periods'!$E$2:$N$540,10,FALSE)</f>
        <v>01/31/2015 - 01/31/2023</v>
      </c>
      <c r="C461" s="121">
        <v>2015</v>
      </c>
      <c r="D461" s="121" t="str">
        <f t="shared" si="6"/>
        <v>Corte Madera 2015</v>
      </c>
      <c r="E461" s="121">
        <v>22</v>
      </c>
      <c r="F461" s="120">
        <v>5</v>
      </c>
      <c r="G461" s="121">
        <v>5</v>
      </c>
      <c r="H461" s="121">
        <v>0</v>
      </c>
      <c r="I461" s="109"/>
      <c r="J461" s="121">
        <v>13</v>
      </c>
      <c r="K461" s="120">
        <v>12</v>
      </c>
      <c r="L461" s="121">
        <v>12</v>
      </c>
      <c r="M461" s="121">
        <v>0</v>
      </c>
      <c r="N461" s="109"/>
      <c r="O461" s="121">
        <v>13</v>
      </c>
      <c r="P461" s="121">
        <v>2</v>
      </c>
      <c r="Q461" s="109"/>
      <c r="R461" s="121">
        <v>24</v>
      </c>
      <c r="S461" s="121">
        <v>164</v>
      </c>
      <c r="T461" s="109"/>
      <c r="U461" s="121">
        <v>72</v>
      </c>
      <c r="V461" s="121">
        <v>183</v>
      </c>
    </row>
    <row r="462" spans="1:22" x14ac:dyDescent="0.3">
      <c r="A462" s="122" t="s">
        <v>1319</v>
      </c>
      <c r="B462" s="35" t="str">
        <f>VLOOKUP(A462,'Planning Periods'!$E$2:$N$540,10,FALSE)</f>
        <v>01/31/2015 - 01/31/2023</v>
      </c>
      <c r="C462" s="121">
        <v>2016</v>
      </c>
      <c r="D462" s="121" t="str">
        <f t="shared" si="6"/>
        <v>Corte Madera 2016</v>
      </c>
      <c r="E462" s="121">
        <v>22</v>
      </c>
      <c r="F462" s="120">
        <v>2</v>
      </c>
      <c r="G462" s="121">
        <v>2</v>
      </c>
      <c r="H462" s="121">
        <v>0</v>
      </c>
      <c r="I462" s="109"/>
      <c r="J462" s="121">
        <v>13</v>
      </c>
      <c r="K462" s="120">
        <v>1</v>
      </c>
      <c r="L462" s="121">
        <v>1</v>
      </c>
      <c r="M462" s="121">
        <v>0</v>
      </c>
      <c r="N462" s="109"/>
      <c r="O462" s="121">
        <v>13</v>
      </c>
      <c r="P462" s="121">
        <v>1</v>
      </c>
      <c r="Q462" s="109"/>
      <c r="R462" s="121">
        <v>24</v>
      </c>
      <c r="S462" s="121">
        <v>13</v>
      </c>
      <c r="T462" s="109"/>
      <c r="U462" s="121">
        <v>72</v>
      </c>
      <c r="V462" s="121">
        <v>17</v>
      </c>
    </row>
    <row r="463" spans="1:22" x14ac:dyDescent="0.3">
      <c r="A463" s="122" t="s">
        <v>1319</v>
      </c>
      <c r="B463" s="35" t="str">
        <f>VLOOKUP(A463,'Planning Periods'!$E$2:$N$540,10,FALSE)</f>
        <v>01/31/2015 - 01/31/2023</v>
      </c>
      <c r="C463" s="121">
        <v>2017</v>
      </c>
      <c r="D463" s="121" t="str">
        <f t="shared" si="6"/>
        <v>Corte Madera 2017</v>
      </c>
      <c r="E463" s="121">
        <v>22</v>
      </c>
      <c r="F463" s="120">
        <v>0</v>
      </c>
      <c r="G463" s="121">
        <v>0</v>
      </c>
      <c r="H463" s="121">
        <v>0</v>
      </c>
      <c r="I463" s="109"/>
      <c r="J463" s="121">
        <v>13</v>
      </c>
      <c r="K463" s="120">
        <v>0</v>
      </c>
      <c r="L463" s="121">
        <v>0</v>
      </c>
      <c r="M463" s="121">
        <v>0</v>
      </c>
      <c r="N463" s="109"/>
      <c r="O463" s="121">
        <v>13</v>
      </c>
      <c r="P463" s="121">
        <v>2</v>
      </c>
      <c r="Q463" s="109"/>
      <c r="R463" s="121">
        <v>24</v>
      </c>
      <c r="S463" s="121">
        <v>2</v>
      </c>
      <c r="T463" s="109"/>
      <c r="U463" s="121">
        <v>72</v>
      </c>
      <c r="V463" s="121">
        <v>4</v>
      </c>
    </row>
    <row r="464" spans="1:22" x14ac:dyDescent="0.3">
      <c r="A464" s="122" t="s">
        <v>998</v>
      </c>
      <c r="B464" s="35"/>
      <c r="C464" s="121">
        <v>2013</v>
      </c>
      <c r="D464" s="121" t="str">
        <f t="shared" si="6"/>
        <v>Costa Mesa 2013</v>
      </c>
      <c r="E464" s="121"/>
      <c r="F464" s="120"/>
      <c r="G464" s="121"/>
      <c r="H464" s="121"/>
      <c r="I464" s="109"/>
      <c r="J464" s="121"/>
      <c r="K464" s="120"/>
      <c r="L464" s="121"/>
      <c r="M464" s="121"/>
      <c r="N464" s="109"/>
      <c r="O464" s="121"/>
      <c r="P464" s="121"/>
      <c r="Q464" s="109"/>
      <c r="R464" s="121"/>
      <c r="S464" s="121"/>
      <c r="T464" s="109"/>
      <c r="U464" s="121"/>
      <c r="V464" s="121"/>
    </row>
    <row r="465" spans="1:22" x14ac:dyDescent="0.3">
      <c r="A465" s="122" t="s">
        <v>998</v>
      </c>
      <c r="B465" s="35" t="str">
        <f>VLOOKUP(A465,'Planning Periods'!$E$2:$N$540,10,FALSE)</f>
        <v>10/15/2013 - 10/15/2021</v>
      </c>
      <c r="C465" s="121">
        <v>2014</v>
      </c>
      <c r="D465" s="121" t="str">
        <f t="shared" si="6"/>
        <v>Costa Mesa 2014</v>
      </c>
      <c r="E465" s="121">
        <v>1</v>
      </c>
      <c r="F465" s="120">
        <v>0</v>
      </c>
      <c r="G465" s="121">
        <v>0</v>
      </c>
      <c r="H465" s="121">
        <v>0</v>
      </c>
      <c r="I465" s="109"/>
      <c r="J465" s="121">
        <v>1</v>
      </c>
      <c r="K465" s="120">
        <v>0</v>
      </c>
      <c r="L465" s="121">
        <v>0</v>
      </c>
      <c r="M465" s="121">
        <v>0</v>
      </c>
      <c r="N465" s="109"/>
      <c r="O465" s="121">
        <v>0</v>
      </c>
      <c r="P465" s="121">
        <v>50</v>
      </c>
      <c r="Q465" s="109"/>
      <c r="R465" s="121">
        <v>0</v>
      </c>
      <c r="S465" s="121">
        <v>50</v>
      </c>
      <c r="T465" s="109"/>
      <c r="U465" s="121">
        <v>2</v>
      </c>
      <c r="V465" s="121">
        <v>100</v>
      </c>
    </row>
    <row r="466" spans="1:22" x14ac:dyDescent="0.3">
      <c r="A466" s="122" t="s">
        <v>998</v>
      </c>
      <c r="B466" s="35" t="str">
        <f>VLOOKUP(A466,'Planning Periods'!$E$2:$N$540,10,FALSE)</f>
        <v>10/15/2013 - 10/15/2021</v>
      </c>
      <c r="C466" s="121">
        <v>2015</v>
      </c>
      <c r="D466" s="121" t="str">
        <f t="shared" si="6"/>
        <v>Costa Mesa 2015</v>
      </c>
      <c r="E466" s="121">
        <v>1</v>
      </c>
      <c r="F466" s="120">
        <v>0</v>
      </c>
      <c r="G466" s="121">
        <v>0</v>
      </c>
      <c r="H466" s="121">
        <v>0</v>
      </c>
      <c r="I466" s="109"/>
      <c r="J466" s="121">
        <v>1</v>
      </c>
      <c r="K466" s="120">
        <v>0</v>
      </c>
      <c r="L466" s="121">
        <v>0</v>
      </c>
      <c r="M466" s="121">
        <v>0</v>
      </c>
      <c r="N466" s="109"/>
      <c r="O466" s="121">
        <v>0</v>
      </c>
      <c r="P466" s="121">
        <v>0</v>
      </c>
      <c r="Q466" s="109"/>
      <c r="R466" s="121">
        <v>0</v>
      </c>
      <c r="S466" s="121">
        <v>93</v>
      </c>
      <c r="T466" s="109"/>
      <c r="U466" s="121">
        <v>2</v>
      </c>
      <c r="V466" s="121">
        <v>93</v>
      </c>
    </row>
    <row r="467" spans="1:22" x14ac:dyDescent="0.3">
      <c r="A467" s="122" t="s">
        <v>998</v>
      </c>
      <c r="B467" s="35" t="str">
        <f>VLOOKUP(A467,'Planning Periods'!$E$2:$N$540,10,FALSE)</f>
        <v>10/15/2013 - 10/15/2021</v>
      </c>
      <c r="C467" s="121">
        <v>2016</v>
      </c>
      <c r="D467" s="121" t="str">
        <f t="shared" si="6"/>
        <v>Costa Mesa 2016</v>
      </c>
      <c r="E467" s="121">
        <v>1</v>
      </c>
      <c r="F467" s="120">
        <v>0</v>
      </c>
      <c r="G467" s="121">
        <v>0</v>
      </c>
      <c r="H467" s="121">
        <v>0</v>
      </c>
      <c r="I467" s="109"/>
      <c r="J467" s="121">
        <v>1</v>
      </c>
      <c r="K467" s="120">
        <v>0</v>
      </c>
      <c r="L467" s="121">
        <v>0</v>
      </c>
      <c r="M467" s="121">
        <v>0</v>
      </c>
      <c r="N467" s="109"/>
      <c r="O467" s="121">
        <v>0</v>
      </c>
      <c r="P467" s="121">
        <v>0</v>
      </c>
      <c r="Q467" s="109"/>
      <c r="R467" s="121">
        <v>0</v>
      </c>
      <c r="S467" s="121">
        <v>115</v>
      </c>
      <c r="T467" s="109"/>
      <c r="U467" s="121">
        <v>2</v>
      </c>
      <c r="V467" s="121">
        <v>115</v>
      </c>
    </row>
    <row r="468" spans="1:22" x14ac:dyDescent="0.3">
      <c r="A468" s="122" t="s">
        <v>998</v>
      </c>
      <c r="B468" s="35" t="str">
        <f>VLOOKUP(A468,'Planning Periods'!$E$2:$N$540,10,FALSE)</f>
        <v>10/15/2013 - 10/15/2021</v>
      </c>
      <c r="C468" s="121">
        <v>2017</v>
      </c>
      <c r="D468" s="121" t="str">
        <f t="shared" si="6"/>
        <v>Costa Mesa 2017</v>
      </c>
      <c r="E468" s="121">
        <v>1</v>
      </c>
      <c r="F468" s="120">
        <v>0</v>
      </c>
      <c r="G468" s="121">
        <v>0</v>
      </c>
      <c r="H468" s="121">
        <v>0</v>
      </c>
      <c r="I468" s="109"/>
      <c r="J468" s="121">
        <v>1</v>
      </c>
      <c r="K468" s="120">
        <v>0</v>
      </c>
      <c r="L468" s="121">
        <v>0</v>
      </c>
      <c r="M468" s="121">
        <v>0</v>
      </c>
      <c r="N468" s="109"/>
      <c r="O468" s="121">
        <v>0</v>
      </c>
      <c r="P468" s="121">
        <v>0</v>
      </c>
      <c r="Q468" s="109"/>
      <c r="R468" s="121">
        <v>0</v>
      </c>
      <c r="S468" s="121">
        <v>260</v>
      </c>
      <c r="T468" s="109"/>
      <c r="U468" s="121">
        <v>2</v>
      </c>
      <c r="V468" s="121">
        <v>260</v>
      </c>
    </row>
    <row r="469" spans="1:22" x14ac:dyDescent="0.3">
      <c r="A469" s="122" t="s">
        <v>804</v>
      </c>
      <c r="B469" s="35" t="str">
        <f>VLOOKUP(A469,'Planning Periods'!$E$2:$N$540,10,FALSE)</f>
        <v>01/31/2015 - 01/31/2023</v>
      </c>
      <c r="C469" s="121">
        <v>2014</v>
      </c>
      <c r="D469" s="121" t="str">
        <f t="shared" si="6"/>
        <v>Cotati 2014</v>
      </c>
      <c r="E469" s="121"/>
      <c r="F469" s="120"/>
      <c r="G469" s="121"/>
      <c r="H469" s="121"/>
      <c r="I469" s="109"/>
      <c r="J469" s="121"/>
      <c r="K469" s="120"/>
      <c r="L469" s="121"/>
      <c r="M469" s="121"/>
      <c r="N469" s="109"/>
      <c r="O469" s="121"/>
      <c r="P469" s="121"/>
      <c r="Q469" s="109"/>
      <c r="R469" s="121"/>
      <c r="S469" s="121"/>
      <c r="T469" s="109"/>
      <c r="U469" s="121"/>
      <c r="V469" s="121"/>
    </row>
    <row r="470" spans="1:22" x14ac:dyDescent="0.3">
      <c r="A470" s="122" t="s">
        <v>804</v>
      </c>
      <c r="B470" s="35" t="str">
        <f>VLOOKUP(A470,'Planning Periods'!$E$2:$N$540,10,FALSE)</f>
        <v>01/31/2015 - 01/31/2023</v>
      </c>
      <c r="C470" s="121">
        <v>2015</v>
      </c>
      <c r="D470" s="121" t="str">
        <f t="shared" si="6"/>
        <v>Cotati 2015</v>
      </c>
      <c r="E470" s="121"/>
      <c r="F470" s="120"/>
      <c r="G470" s="121"/>
      <c r="H470" s="121"/>
      <c r="I470" s="109"/>
      <c r="J470" s="121"/>
      <c r="K470" s="120"/>
      <c r="L470" s="121"/>
      <c r="M470" s="121"/>
      <c r="N470" s="109"/>
      <c r="O470" s="121"/>
      <c r="P470" s="121"/>
      <c r="Q470" s="109"/>
      <c r="R470" s="121"/>
      <c r="S470" s="121"/>
      <c r="T470" s="109"/>
      <c r="U470" s="121"/>
      <c r="V470" s="121"/>
    </row>
    <row r="471" spans="1:22" x14ac:dyDescent="0.3">
      <c r="A471" s="122" t="s">
        <v>804</v>
      </c>
      <c r="B471" s="35" t="str">
        <f>VLOOKUP(A471,'Planning Periods'!$E$2:$N$540,10,FALSE)</f>
        <v>01/31/2015 - 01/31/2023</v>
      </c>
      <c r="C471" s="121">
        <v>2016</v>
      </c>
      <c r="D471" s="121" t="str">
        <f t="shared" si="6"/>
        <v>Cotati 2016</v>
      </c>
      <c r="E471" s="121">
        <v>35</v>
      </c>
      <c r="F471" s="120">
        <v>1</v>
      </c>
      <c r="G471" s="121">
        <v>1</v>
      </c>
      <c r="H471" s="121">
        <v>0</v>
      </c>
      <c r="I471" s="109"/>
      <c r="J471" s="121">
        <v>18</v>
      </c>
      <c r="K471" s="120">
        <v>3</v>
      </c>
      <c r="L471" s="121">
        <v>3</v>
      </c>
      <c r="M471" s="121">
        <v>0</v>
      </c>
      <c r="N471" s="109"/>
      <c r="O471" s="121">
        <v>18</v>
      </c>
      <c r="P471" s="121">
        <v>0</v>
      </c>
      <c r="Q471" s="109"/>
      <c r="R471" s="121">
        <v>66</v>
      </c>
      <c r="S471" s="121">
        <v>16</v>
      </c>
      <c r="T471" s="109"/>
      <c r="U471" s="121">
        <v>137</v>
      </c>
      <c r="V471" s="121">
        <v>20</v>
      </c>
    </row>
    <row r="472" spans="1:22" x14ac:dyDescent="0.3">
      <c r="A472" s="122" t="s">
        <v>804</v>
      </c>
      <c r="B472" s="35" t="str">
        <f>VLOOKUP(A472,'Planning Periods'!$E$2:$N$540,10,FALSE)</f>
        <v>01/31/2015 - 01/31/2023</v>
      </c>
      <c r="C472" s="121">
        <v>2017</v>
      </c>
      <c r="D472" s="121" t="str">
        <f t="shared" si="6"/>
        <v>Cotati 2017</v>
      </c>
      <c r="E472" s="121">
        <v>35</v>
      </c>
      <c r="F472" s="120">
        <v>3</v>
      </c>
      <c r="G472" s="121">
        <v>3</v>
      </c>
      <c r="H472" s="121">
        <v>0</v>
      </c>
      <c r="I472" s="109"/>
      <c r="J472" s="121">
        <v>18</v>
      </c>
      <c r="K472" s="120">
        <v>10</v>
      </c>
      <c r="L472" s="121">
        <v>0</v>
      </c>
      <c r="M472" s="121">
        <v>10</v>
      </c>
      <c r="N472" s="109"/>
      <c r="O472" s="121">
        <v>18</v>
      </c>
      <c r="P472" s="121">
        <v>11</v>
      </c>
      <c r="Q472" s="109"/>
      <c r="R472" s="121">
        <v>66</v>
      </c>
      <c r="S472" s="121">
        <v>22</v>
      </c>
      <c r="T472" s="109"/>
      <c r="U472" s="121">
        <v>137</v>
      </c>
      <c r="V472" s="121">
        <v>46</v>
      </c>
    </row>
    <row r="473" spans="1:22" x14ac:dyDescent="0.3">
      <c r="A473" t="s">
        <v>1114</v>
      </c>
      <c r="B473" s="35"/>
      <c r="C473" s="121">
        <v>2013</v>
      </c>
      <c r="D473" s="121" t="str">
        <f t="shared" si="6"/>
        <v>Covina 2013</v>
      </c>
      <c r="E473" s="121"/>
      <c r="F473" s="120"/>
      <c r="G473" s="121"/>
      <c r="H473" s="121"/>
      <c r="I473" s="109"/>
      <c r="J473" s="121"/>
      <c r="K473" s="120"/>
      <c r="L473" s="121"/>
      <c r="M473" s="121"/>
      <c r="N473" s="109"/>
      <c r="O473" s="121"/>
      <c r="P473" s="121"/>
      <c r="Q473" s="109"/>
      <c r="R473" s="121"/>
      <c r="S473" s="121"/>
      <c r="T473" s="109"/>
      <c r="U473" s="121"/>
      <c r="V473" s="121"/>
    </row>
    <row r="474" spans="1:22" x14ac:dyDescent="0.3">
      <c r="A474" t="s">
        <v>1114</v>
      </c>
      <c r="B474" s="35" t="str">
        <f>VLOOKUP(A474,'Planning Periods'!$E$2:$N$540,10,FALSE)</f>
        <v>10/15/2013 - 10/15/2021</v>
      </c>
      <c r="C474" s="121">
        <v>2014</v>
      </c>
      <c r="D474" s="121" t="str">
        <f t="shared" si="6"/>
        <v>Covina 2014</v>
      </c>
      <c r="E474" s="120">
        <v>0</v>
      </c>
      <c r="F474" s="120">
        <v>0</v>
      </c>
      <c r="G474" s="120">
        <v>0</v>
      </c>
      <c r="H474" s="120">
        <v>0</v>
      </c>
      <c r="I474" s="120">
        <v>0</v>
      </c>
      <c r="J474" s="120">
        <v>0</v>
      </c>
      <c r="K474" s="120">
        <v>0</v>
      </c>
      <c r="L474" s="120">
        <v>0</v>
      </c>
      <c r="M474" s="120">
        <v>0</v>
      </c>
      <c r="N474" s="120">
        <v>0</v>
      </c>
      <c r="O474" s="120">
        <v>0</v>
      </c>
      <c r="P474" s="120">
        <v>0</v>
      </c>
      <c r="Q474" s="120">
        <v>0</v>
      </c>
      <c r="R474" s="120">
        <v>0</v>
      </c>
      <c r="S474" s="120">
        <v>0</v>
      </c>
      <c r="T474" s="120">
        <v>0</v>
      </c>
      <c r="U474" s="120">
        <v>0</v>
      </c>
      <c r="V474" s="120">
        <v>0</v>
      </c>
    </row>
    <row r="475" spans="1:22" x14ac:dyDescent="0.3">
      <c r="A475" t="s">
        <v>1114</v>
      </c>
      <c r="B475" s="35" t="str">
        <f>VLOOKUP(A475,'Planning Periods'!$E$2:$N$540,10,FALSE)</f>
        <v>10/15/2013 - 10/15/2021</v>
      </c>
      <c r="C475" s="121">
        <v>2015</v>
      </c>
      <c r="D475" s="121" t="str">
        <f t="shared" si="6"/>
        <v>Covina 2015</v>
      </c>
    </row>
    <row r="476" spans="1:22" x14ac:dyDescent="0.3">
      <c r="A476" t="s">
        <v>1114</v>
      </c>
      <c r="B476" s="35" t="str">
        <f>VLOOKUP(A476,'Planning Periods'!$E$2:$N$540,10,FALSE)</f>
        <v>10/15/2013 - 10/15/2021</v>
      </c>
      <c r="C476" s="121">
        <v>2016</v>
      </c>
      <c r="D476" s="121" t="str">
        <f t="shared" ref="D476:D542" si="7">CONCATENATE(A476," ",C476)</f>
        <v>Covina 2016</v>
      </c>
    </row>
    <row r="477" spans="1:22" x14ac:dyDescent="0.3">
      <c r="A477" t="s">
        <v>1114</v>
      </c>
      <c r="B477" s="35" t="str">
        <f>VLOOKUP(A477,'Planning Periods'!$E$2:$N$540,10,FALSE)</f>
        <v>10/15/2013 - 10/15/2021</v>
      </c>
      <c r="C477" s="121">
        <v>2017</v>
      </c>
      <c r="D477" s="121" t="str">
        <f t="shared" si="7"/>
        <v>Covina 2017</v>
      </c>
    </row>
    <row r="478" spans="1:22" x14ac:dyDescent="0.3">
      <c r="A478" t="s">
        <v>1194</v>
      </c>
      <c r="B478" s="35" t="str">
        <f>VLOOKUP(A478,'Planning Periods'!$E$2:$N$540,10,FALSE)</f>
        <v>06/30/2014 - 06/30/2019</v>
      </c>
      <c r="C478" s="121">
        <v>2014</v>
      </c>
      <c r="D478" s="121" t="str">
        <f t="shared" si="7"/>
        <v>Crescent City 2014</v>
      </c>
      <c r="E478" s="120">
        <v>0</v>
      </c>
      <c r="F478" s="120">
        <v>0</v>
      </c>
      <c r="G478" s="120">
        <v>0</v>
      </c>
      <c r="H478" s="120">
        <v>0</v>
      </c>
      <c r="I478" s="120">
        <v>0</v>
      </c>
      <c r="J478" s="120">
        <v>0</v>
      </c>
      <c r="K478" s="120">
        <v>0</v>
      </c>
      <c r="L478" s="120">
        <v>0</v>
      </c>
      <c r="M478" s="120">
        <v>0</v>
      </c>
      <c r="N478" s="120">
        <v>0</v>
      </c>
      <c r="O478" s="120">
        <v>0</v>
      </c>
      <c r="P478" s="120">
        <v>0</v>
      </c>
      <c r="Q478" s="120">
        <v>0</v>
      </c>
      <c r="R478" s="120">
        <v>0</v>
      </c>
      <c r="S478" s="120">
        <v>0</v>
      </c>
      <c r="T478" s="120">
        <v>0</v>
      </c>
      <c r="U478" s="120">
        <v>0</v>
      </c>
      <c r="V478" s="120">
        <v>0</v>
      </c>
    </row>
    <row r="479" spans="1:22" x14ac:dyDescent="0.3">
      <c r="A479" t="s">
        <v>1194</v>
      </c>
      <c r="B479" s="35" t="str">
        <f>VLOOKUP(A479,'Planning Periods'!$E$2:$N$540,10,FALSE)</f>
        <v>06/30/2014 - 06/30/2019</v>
      </c>
      <c r="C479" s="121">
        <v>2015</v>
      </c>
      <c r="D479" s="121" t="str">
        <f t="shared" si="7"/>
        <v>Crescent City 2015</v>
      </c>
    </row>
    <row r="480" spans="1:22" x14ac:dyDescent="0.3">
      <c r="A480" t="s">
        <v>1194</v>
      </c>
      <c r="B480" s="35" t="str">
        <f>VLOOKUP(A480,'Planning Periods'!$E$2:$N$540,10,FALSE)</f>
        <v>06/30/2014 - 06/30/2019</v>
      </c>
      <c r="C480" s="121">
        <v>2016</v>
      </c>
      <c r="D480" s="121" t="str">
        <f t="shared" si="7"/>
        <v>Crescent City 2016</v>
      </c>
    </row>
    <row r="481" spans="1:22" x14ac:dyDescent="0.3">
      <c r="A481" t="s">
        <v>1194</v>
      </c>
      <c r="B481" s="35" t="str">
        <f>VLOOKUP(A481,'Planning Periods'!$E$2:$N$540,10,FALSE)</f>
        <v>06/30/2014 - 06/30/2019</v>
      </c>
      <c r="C481" s="121">
        <v>2017</v>
      </c>
      <c r="D481" s="121" t="str">
        <f t="shared" si="7"/>
        <v>Crescent City 2017</v>
      </c>
    </row>
    <row r="482" spans="1:22" x14ac:dyDescent="0.3">
      <c r="A482" s="122" t="s">
        <v>1113</v>
      </c>
      <c r="B482" s="35"/>
      <c r="C482" s="121">
        <v>2013</v>
      </c>
      <c r="D482" s="121" t="str">
        <f t="shared" si="7"/>
        <v>Cudahy 2013</v>
      </c>
    </row>
    <row r="483" spans="1:22" x14ac:dyDescent="0.3">
      <c r="A483" s="122" t="s">
        <v>1113</v>
      </c>
      <c r="B483" s="35" t="str">
        <f>VLOOKUP(A483,'Planning Periods'!$E$2:$N$540,10,FALSE)</f>
        <v>10/15/2013 - 10/15/2021</v>
      </c>
      <c r="C483" s="121">
        <v>2014</v>
      </c>
      <c r="D483" s="121" t="str">
        <f t="shared" si="7"/>
        <v>Cudahy 2014</v>
      </c>
      <c r="E483" s="121">
        <v>94</v>
      </c>
      <c r="F483" s="120">
        <v>0</v>
      </c>
      <c r="G483" s="121">
        <v>0</v>
      </c>
      <c r="H483" s="121">
        <v>0</v>
      </c>
      <c r="I483" s="109"/>
      <c r="J483" s="121">
        <v>60</v>
      </c>
      <c r="K483" s="120">
        <v>0</v>
      </c>
      <c r="L483" s="121">
        <v>0</v>
      </c>
      <c r="M483" s="121">
        <v>0</v>
      </c>
      <c r="N483" s="109"/>
      <c r="O483" s="121">
        <v>67</v>
      </c>
      <c r="P483" s="121">
        <v>0</v>
      </c>
      <c r="Q483" s="109"/>
      <c r="R483" s="121">
        <v>180</v>
      </c>
      <c r="S483" s="121">
        <v>0</v>
      </c>
      <c r="T483" s="109"/>
      <c r="U483" s="121">
        <v>401</v>
      </c>
      <c r="V483" s="121">
        <v>0</v>
      </c>
    </row>
    <row r="484" spans="1:22" x14ac:dyDescent="0.3">
      <c r="A484" s="122" t="s">
        <v>1113</v>
      </c>
      <c r="B484" s="35" t="str">
        <f>VLOOKUP(A484,'Planning Periods'!$E$2:$N$540,10,FALSE)</f>
        <v>10/15/2013 - 10/15/2021</v>
      </c>
      <c r="C484" s="121">
        <v>2015</v>
      </c>
      <c r="D484" s="121" t="str">
        <f t="shared" si="7"/>
        <v>Cudahy 2015</v>
      </c>
      <c r="E484" s="121"/>
      <c r="F484" s="120"/>
      <c r="G484" s="121"/>
      <c r="H484" s="121"/>
      <c r="I484" s="109"/>
      <c r="J484" s="121"/>
      <c r="K484" s="120"/>
      <c r="L484" s="121"/>
      <c r="M484" s="121"/>
      <c r="N484" s="109"/>
      <c r="O484" s="121"/>
      <c r="P484" s="121"/>
      <c r="Q484" s="109"/>
      <c r="R484" s="121"/>
      <c r="S484" s="121"/>
      <c r="T484" s="109"/>
      <c r="U484" s="121"/>
      <c r="V484" s="121"/>
    </row>
    <row r="485" spans="1:22" x14ac:dyDescent="0.3">
      <c r="A485" s="122" t="s">
        <v>1113</v>
      </c>
      <c r="B485" s="35" t="str">
        <f>VLOOKUP(A485,'Planning Periods'!$E$2:$N$540,10,FALSE)</f>
        <v>10/15/2013 - 10/15/2021</v>
      </c>
      <c r="C485" s="121">
        <v>2016</v>
      </c>
      <c r="D485" s="121" t="str">
        <f t="shared" si="7"/>
        <v>Cudahy 2016</v>
      </c>
      <c r="E485" s="121">
        <v>94</v>
      </c>
      <c r="F485" s="120">
        <v>0</v>
      </c>
      <c r="G485" s="121">
        <v>0</v>
      </c>
      <c r="H485" s="121">
        <v>0</v>
      </c>
      <c r="I485" s="109"/>
      <c r="J485" s="121">
        <v>60</v>
      </c>
      <c r="K485" s="120">
        <v>0</v>
      </c>
      <c r="L485" s="121">
        <v>0</v>
      </c>
      <c r="M485" s="121">
        <v>0</v>
      </c>
      <c r="N485" s="109"/>
      <c r="O485" s="121">
        <v>67</v>
      </c>
      <c r="P485" s="121">
        <v>0</v>
      </c>
      <c r="Q485" s="109"/>
      <c r="R485" s="121">
        <v>180</v>
      </c>
      <c r="S485" s="121">
        <v>0</v>
      </c>
      <c r="T485" s="109"/>
      <c r="U485" s="121">
        <v>401</v>
      </c>
      <c r="V485" s="121">
        <v>0</v>
      </c>
    </row>
    <row r="486" spans="1:22" x14ac:dyDescent="0.3">
      <c r="A486" s="122" t="s">
        <v>1113</v>
      </c>
      <c r="B486" s="35" t="str">
        <f>VLOOKUP(A486,'Planning Periods'!$E$2:$N$540,10,FALSE)</f>
        <v>10/15/2013 - 10/15/2021</v>
      </c>
      <c r="C486" s="121">
        <v>2017</v>
      </c>
      <c r="D486" s="121" t="str">
        <f t="shared" si="7"/>
        <v>Cudahy 2017</v>
      </c>
      <c r="E486" s="121"/>
      <c r="F486" s="120"/>
      <c r="G486" s="121"/>
      <c r="H486" s="121"/>
      <c r="I486" s="109"/>
      <c r="J486" s="121"/>
      <c r="K486" s="120"/>
      <c r="L486" s="121"/>
      <c r="M486" s="121"/>
      <c r="N486" s="109"/>
      <c r="O486" s="121"/>
      <c r="P486" s="121"/>
      <c r="Q486" s="109"/>
      <c r="R486" s="121"/>
      <c r="S486" s="121"/>
      <c r="T486" s="109"/>
      <c r="U486" s="121"/>
      <c r="V486" s="121"/>
    </row>
    <row r="487" spans="1:22" x14ac:dyDescent="0.3">
      <c r="A487" s="122" t="s">
        <v>1112</v>
      </c>
      <c r="B487" s="35"/>
      <c r="C487" s="121">
        <v>2013</v>
      </c>
      <c r="D487" s="121" t="str">
        <f t="shared" si="7"/>
        <v>Culver City 2013</v>
      </c>
      <c r="E487" s="121"/>
      <c r="F487" s="120"/>
      <c r="G487" s="121"/>
      <c r="H487" s="121"/>
      <c r="I487" s="109"/>
      <c r="J487" s="121"/>
      <c r="K487" s="120"/>
      <c r="L487" s="121"/>
      <c r="M487" s="121"/>
      <c r="N487" s="109"/>
      <c r="O487" s="121"/>
      <c r="P487" s="121"/>
      <c r="Q487" s="109"/>
      <c r="R487" s="121"/>
      <c r="S487" s="121"/>
      <c r="T487" s="109"/>
      <c r="U487" s="121"/>
      <c r="V487" s="121"/>
    </row>
    <row r="488" spans="1:22" x14ac:dyDescent="0.3">
      <c r="A488" s="122" t="s">
        <v>1112</v>
      </c>
      <c r="B488" s="35" t="str">
        <f>VLOOKUP(A488,'Planning Periods'!$E$2:$N$540,10,FALSE)</f>
        <v>10/15/2013 - 10/15/2021</v>
      </c>
      <c r="C488" s="121">
        <v>2014</v>
      </c>
      <c r="D488" s="121" t="str">
        <f t="shared" si="7"/>
        <v>Culver City 2014</v>
      </c>
      <c r="E488" s="121"/>
      <c r="F488" s="120"/>
      <c r="G488" s="121"/>
      <c r="H488" s="121"/>
      <c r="I488" s="109"/>
      <c r="J488" s="121"/>
      <c r="K488" s="120"/>
      <c r="L488" s="121"/>
      <c r="M488" s="121"/>
      <c r="N488" s="109"/>
      <c r="O488" s="121"/>
      <c r="P488" s="121"/>
      <c r="Q488" s="109"/>
      <c r="R488" s="121"/>
      <c r="S488" s="121"/>
      <c r="T488" s="109"/>
      <c r="U488" s="121"/>
      <c r="V488" s="121"/>
    </row>
    <row r="489" spans="1:22" x14ac:dyDescent="0.3">
      <c r="A489" s="122" t="s">
        <v>1112</v>
      </c>
      <c r="B489" s="35" t="str">
        <f>VLOOKUP(A489,'Planning Periods'!$E$2:$N$540,10,FALSE)</f>
        <v>10/15/2013 - 10/15/2021</v>
      </c>
      <c r="C489" s="121">
        <v>2015</v>
      </c>
      <c r="D489" s="121" t="str">
        <f t="shared" si="7"/>
        <v>Culver City 2015</v>
      </c>
      <c r="E489" s="121"/>
      <c r="F489" s="120"/>
      <c r="G489" s="121"/>
      <c r="H489" s="121"/>
      <c r="I489" s="109"/>
      <c r="J489" s="121"/>
      <c r="K489" s="120"/>
      <c r="L489" s="121"/>
      <c r="M489" s="121"/>
      <c r="N489" s="109"/>
      <c r="O489" s="121"/>
      <c r="P489" s="121"/>
      <c r="Q489" s="109"/>
      <c r="R489" s="121"/>
      <c r="S489" s="121"/>
      <c r="T489" s="109"/>
      <c r="U489" s="121"/>
      <c r="V489" s="121"/>
    </row>
    <row r="490" spans="1:22" x14ac:dyDescent="0.3">
      <c r="A490" s="122" t="s">
        <v>1112</v>
      </c>
      <c r="B490" s="35" t="str">
        <f>VLOOKUP(A490,'Planning Periods'!$E$2:$N$540,10,FALSE)</f>
        <v>10/15/2013 - 10/15/2021</v>
      </c>
      <c r="C490" s="121">
        <v>2016</v>
      </c>
      <c r="D490" s="121" t="str">
        <f t="shared" si="7"/>
        <v>Culver City 2016</v>
      </c>
      <c r="E490" s="121"/>
      <c r="F490" s="120"/>
      <c r="G490" s="121"/>
      <c r="H490" s="121"/>
      <c r="I490" s="109"/>
      <c r="J490" s="121"/>
      <c r="K490" s="120"/>
      <c r="L490" s="121"/>
      <c r="M490" s="121"/>
      <c r="N490" s="109"/>
      <c r="O490" s="121"/>
      <c r="P490" s="121"/>
      <c r="Q490" s="109"/>
      <c r="R490" s="121"/>
      <c r="S490" s="121"/>
      <c r="T490" s="109"/>
      <c r="U490" s="121"/>
      <c r="V490" s="121"/>
    </row>
    <row r="491" spans="1:22" x14ac:dyDescent="0.3">
      <c r="A491" s="122" t="s">
        <v>1112</v>
      </c>
      <c r="B491" s="35" t="str">
        <f>VLOOKUP(A491,'Planning Periods'!$E$2:$N$540,10,FALSE)</f>
        <v>10/15/2013 - 10/15/2021</v>
      </c>
      <c r="C491" s="121">
        <v>2017</v>
      </c>
      <c r="D491" s="121" t="str">
        <f t="shared" si="7"/>
        <v>Culver City 2017</v>
      </c>
      <c r="E491" s="121">
        <v>48</v>
      </c>
      <c r="F491" s="120">
        <v>6</v>
      </c>
      <c r="G491" s="121">
        <v>6</v>
      </c>
      <c r="H491" s="121">
        <v>0</v>
      </c>
      <c r="I491" s="109"/>
      <c r="J491" s="121">
        <v>29</v>
      </c>
      <c r="K491" s="120">
        <v>0</v>
      </c>
      <c r="L491" s="121">
        <v>0</v>
      </c>
      <c r="M491" s="121">
        <v>0</v>
      </c>
      <c r="N491" s="109"/>
      <c r="O491" s="121">
        <v>31</v>
      </c>
      <c r="P491" s="121">
        <v>0</v>
      </c>
      <c r="Q491" s="109"/>
      <c r="R491" s="121">
        <v>77</v>
      </c>
      <c r="S491" s="121">
        <v>83</v>
      </c>
      <c r="T491" s="109"/>
      <c r="U491" s="121">
        <v>185</v>
      </c>
      <c r="V491" s="121">
        <v>89</v>
      </c>
    </row>
    <row r="492" spans="1:22" x14ac:dyDescent="0.3">
      <c r="A492" s="122" t="s">
        <v>845</v>
      </c>
      <c r="B492" s="35" t="str">
        <f>VLOOKUP(A492,'Planning Periods'!$E$2:$N$540,10,FALSE)</f>
        <v>01/31/2015 - 01/31/2023</v>
      </c>
      <c r="C492" s="121">
        <v>2014</v>
      </c>
      <c r="D492" s="121" t="str">
        <f t="shared" si="7"/>
        <v>Cupertino 2014</v>
      </c>
      <c r="E492" s="121"/>
      <c r="F492" s="120"/>
      <c r="G492" s="121"/>
      <c r="H492" s="121"/>
      <c r="I492" s="109"/>
      <c r="J492" s="121"/>
      <c r="K492" s="120"/>
      <c r="L492" s="121"/>
      <c r="M492" s="121"/>
      <c r="N492" s="109"/>
      <c r="O492" s="121"/>
      <c r="P492" s="121"/>
      <c r="Q492" s="109"/>
      <c r="R492" s="121"/>
      <c r="S492" s="121"/>
      <c r="T492" s="109"/>
      <c r="U492" s="121"/>
      <c r="V492" s="121"/>
    </row>
    <row r="493" spans="1:22" x14ac:dyDescent="0.3">
      <c r="A493" s="122" t="s">
        <v>845</v>
      </c>
      <c r="B493" s="35" t="str">
        <f>VLOOKUP(A493,'Planning Periods'!$E$2:$N$540,10,FALSE)</f>
        <v>01/31/2015 - 01/31/2023</v>
      </c>
      <c r="C493" s="121">
        <v>2015</v>
      </c>
      <c r="D493" s="121" t="str">
        <f t="shared" si="7"/>
        <v>Cupertino 2015</v>
      </c>
      <c r="E493" s="121">
        <v>356</v>
      </c>
      <c r="F493" s="120">
        <v>0</v>
      </c>
      <c r="G493" s="121">
        <v>0</v>
      </c>
      <c r="H493" s="121">
        <v>0</v>
      </c>
      <c r="I493" s="109"/>
      <c r="J493" s="121">
        <v>207</v>
      </c>
      <c r="K493" s="120">
        <v>0</v>
      </c>
      <c r="L493" s="121">
        <v>0</v>
      </c>
      <c r="M493" s="121">
        <v>0</v>
      </c>
      <c r="N493" s="109"/>
      <c r="O493" s="121">
        <v>231</v>
      </c>
      <c r="P493" s="121">
        <v>12</v>
      </c>
      <c r="Q493" s="109"/>
      <c r="R493" s="121">
        <v>270</v>
      </c>
      <c r="S493" s="121">
        <v>164</v>
      </c>
      <c r="T493" s="109"/>
      <c r="U493" s="121">
        <v>1064</v>
      </c>
      <c r="V493" s="121">
        <v>176</v>
      </c>
    </row>
    <row r="494" spans="1:22" x14ac:dyDescent="0.3">
      <c r="A494" s="122" t="s">
        <v>845</v>
      </c>
      <c r="B494" s="35" t="str">
        <f>VLOOKUP(A494,'Planning Periods'!$E$2:$N$540,10,FALSE)</f>
        <v>01/31/2015 - 01/31/2023</v>
      </c>
      <c r="C494" s="121">
        <v>2016</v>
      </c>
      <c r="D494" s="121" t="str">
        <f t="shared" si="7"/>
        <v>Cupertino 2016</v>
      </c>
      <c r="E494" s="121">
        <v>356</v>
      </c>
      <c r="F494" s="120">
        <v>0</v>
      </c>
      <c r="G494" s="121">
        <v>0</v>
      </c>
      <c r="H494" s="121">
        <v>0</v>
      </c>
      <c r="I494" s="109"/>
      <c r="J494" s="121">
        <v>207</v>
      </c>
      <c r="K494" s="120">
        <v>0</v>
      </c>
      <c r="L494" s="121">
        <v>0</v>
      </c>
      <c r="M494" s="121">
        <v>0</v>
      </c>
      <c r="N494" s="109"/>
      <c r="O494" s="121">
        <v>231</v>
      </c>
      <c r="P494" s="121">
        <v>17</v>
      </c>
      <c r="Q494" s="109"/>
      <c r="R494" s="121">
        <v>270</v>
      </c>
      <c r="S494" s="121">
        <v>8</v>
      </c>
      <c r="T494" s="109"/>
      <c r="U494" s="121">
        <v>1064</v>
      </c>
      <c r="V494" s="121">
        <v>25</v>
      </c>
    </row>
    <row r="495" spans="1:22" x14ac:dyDescent="0.3">
      <c r="A495" s="122" t="s">
        <v>845</v>
      </c>
      <c r="B495" s="35" t="str">
        <f>VLOOKUP(A495,'Planning Periods'!$E$2:$N$540,10,FALSE)</f>
        <v>01/31/2015 - 01/31/2023</v>
      </c>
      <c r="C495" s="121">
        <v>2017</v>
      </c>
      <c r="D495" s="121" t="str">
        <f t="shared" si="7"/>
        <v>Cupertino 2017</v>
      </c>
      <c r="E495" s="121">
        <v>356</v>
      </c>
      <c r="F495" s="120">
        <v>0</v>
      </c>
      <c r="G495" s="121">
        <v>0</v>
      </c>
      <c r="H495" s="121">
        <v>0</v>
      </c>
      <c r="I495" s="109"/>
      <c r="J495" s="121">
        <v>207</v>
      </c>
      <c r="K495" s="120">
        <v>0</v>
      </c>
      <c r="L495" s="121">
        <v>0</v>
      </c>
      <c r="M495" s="121">
        <v>0</v>
      </c>
      <c r="N495" s="109"/>
      <c r="O495" s="121">
        <v>231</v>
      </c>
      <c r="P495" s="121">
        <v>12</v>
      </c>
      <c r="Q495" s="109"/>
      <c r="R495" s="121">
        <v>270</v>
      </c>
      <c r="S495" s="121">
        <v>16</v>
      </c>
      <c r="T495" s="109"/>
      <c r="U495" s="121">
        <v>1064</v>
      </c>
      <c r="V495" s="121">
        <v>28</v>
      </c>
    </row>
    <row r="496" spans="1:22" x14ac:dyDescent="0.3">
      <c r="A496" s="122" t="s">
        <v>997</v>
      </c>
      <c r="B496" s="35"/>
      <c r="C496" s="121">
        <v>2013</v>
      </c>
      <c r="D496" s="121" t="str">
        <f t="shared" si="7"/>
        <v>Cypress 2013</v>
      </c>
      <c r="E496" s="121"/>
      <c r="F496" s="120"/>
      <c r="G496" s="121"/>
      <c r="H496" s="121"/>
      <c r="I496" s="109"/>
      <c r="J496" s="121"/>
      <c r="K496" s="120"/>
      <c r="L496" s="121"/>
      <c r="M496" s="121"/>
      <c r="N496" s="109"/>
      <c r="O496" s="121"/>
      <c r="P496" s="121"/>
      <c r="Q496" s="109"/>
      <c r="R496" s="121"/>
      <c r="S496" s="121"/>
      <c r="T496" s="109"/>
      <c r="U496" s="121"/>
      <c r="V496" s="121"/>
    </row>
    <row r="497" spans="1:22" x14ac:dyDescent="0.3">
      <c r="A497" s="122" t="s">
        <v>997</v>
      </c>
      <c r="B497" s="35" t="str">
        <f>VLOOKUP(A497,'Planning Periods'!$E$2:$N$540,10,FALSE)</f>
        <v>10/15/2013 - 10/15/2021</v>
      </c>
      <c r="C497" s="121">
        <v>2014</v>
      </c>
      <c r="D497" s="121" t="str">
        <f t="shared" si="7"/>
        <v>Cypress 2014</v>
      </c>
      <c r="E497" s="121">
        <v>71</v>
      </c>
      <c r="F497" s="120">
        <v>0</v>
      </c>
      <c r="G497" s="121">
        <v>0</v>
      </c>
      <c r="H497" s="121">
        <v>0</v>
      </c>
      <c r="I497" s="109"/>
      <c r="J497" s="121">
        <v>50</v>
      </c>
      <c r="K497" s="120">
        <v>0</v>
      </c>
      <c r="L497" s="121">
        <v>0</v>
      </c>
      <c r="M497" s="121">
        <v>0</v>
      </c>
      <c r="N497" s="109"/>
      <c r="O497" s="121">
        <v>56</v>
      </c>
      <c r="P497" s="121">
        <v>0</v>
      </c>
      <c r="Q497" s="109"/>
      <c r="R497" s="121">
        <v>131</v>
      </c>
      <c r="S497" s="121">
        <v>39</v>
      </c>
      <c r="T497" s="109"/>
      <c r="U497" s="121">
        <v>308</v>
      </c>
      <c r="V497" s="121">
        <v>39</v>
      </c>
    </row>
    <row r="498" spans="1:22" x14ac:dyDescent="0.3">
      <c r="A498" s="122" t="s">
        <v>997</v>
      </c>
      <c r="B498" s="35" t="str">
        <f>VLOOKUP(A498,'Planning Periods'!$E$2:$N$540,10,FALSE)</f>
        <v>10/15/2013 - 10/15/2021</v>
      </c>
      <c r="C498" s="121">
        <v>2015</v>
      </c>
      <c r="D498" s="121" t="str">
        <f t="shared" si="7"/>
        <v>Cypress 2015</v>
      </c>
      <c r="E498" s="121">
        <v>71</v>
      </c>
      <c r="F498" s="120">
        <v>5</v>
      </c>
      <c r="G498" s="121">
        <v>5</v>
      </c>
      <c r="H498" s="121">
        <v>0</v>
      </c>
      <c r="I498" s="109"/>
      <c r="J498" s="121">
        <v>50</v>
      </c>
      <c r="K498" s="120">
        <v>3</v>
      </c>
      <c r="L498" s="121">
        <v>3</v>
      </c>
      <c r="M498" s="121">
        <v>0</v>
      </c>
      <c r="N498" s="109"/>
      <c r="O498" s="121">
        <v>56</v>
      </c>
      <c r="P498" s="121">
        <v>2</v>
      </c>
      <c r="Q498" s="109"/>
      <c r="R498" s="121">
        <v>131</v>
      </c>
      <c r="S498" s="121">
        <v>5</v>
      </c>
      <c r="T498" s="109"/>
      <c r="U498" s="121">
        <v>308</v>
      </c>
      <c r="V498" s="121">
        <v>15</v>
      </c>
    </row>
    <row r="499" spans="1:22" x14ac:dyDescent="0.3">
      <c r="A499" s="122" t="s">
        <v>997</v>
      </c>
      <c r="B499" s="35" t="str">
        <f>VLOOKUP(A499,'Planning Periods'!$E$2:$N$540,10,FALSE)</f>
        <v>10/15/2013 - 10/15/2021</v>
      </c>
      <c r="C499" s="121">
        <v>2016</v>
      </c>
      <c r="D499" s="121" t="str">
        <f t="shared" si="7"/>
        <v>Cypress 2016</v>
      </c>
      <c r="E499" s="121">
        <v>71</v>
      </c>
      <c r="F499" s="120">
        <v>0</v>
      </c>
      <c r="G499" s="121">
        <v>0</v>
      </c>
      <c r="H499" s="121">
        <v>0</v>
      </c>
      <c r="I499" s="109"/>
      <c r="J499" s="121">
        <v>50</v>
      </c>
      <c r="K499" s="120">
        <v>3</v>
      </c>
      <c r="L499" s="121">
        <v>3</v>
      </c>
      <c r="M499" s="121">
        <v>0</v>
      </c>
      <c r="N499" s="109"/>
      <c r="O499" s="121">
        <v>56</v>
      </c>
      <c r="P499" s="121">
        <v>4</v>
      </c>
      <c r="Q499" s="109"/>
      <c r="R499" s="121">
        <v>131</v>
      </c>
      <c r="S499" s="121">
        <v>132</v>
      </c>
      <c r="T499" s="109"/>
      <c r="U499" s="121">
        <v>308</v>
      </c>
      <c r="V499" s="121">
        <v>139</v>
      </c>
    </row>
    <row r="500" spans="1:22" x14ac:dyDescent="0.3">
      <c r="A500" s="122" t="s">
        <v>997</v>
      </c>
      <c r="B500" s="35" t="str">
        <f>VLOOKUP(A500,'Planning Periods'!$E$2:$N$540,10,FALSE)</f>
        <v>10/15/2013 - 10/15/2021</v>
      </c>
      <c r="C500" s="121">
        <v>2017</v>
      </c>
      <c r="D500" s="121" t="str">
        <f t="shared" si="7"/>
        <v>Cypress 2017</v>
      </c>
      <c r="E500" s="121">
        <v>71</v>
      </c>
      <c r="F500" s="120">
        <v>4</v>
      </c>
      <c r="G500" s="121">
        <v>4</v>
      </c>
      <c r="H500" s="121">
        <v>0</v>
      </c>
      <c r="I500" s="109"/>
      <c r="J500" s="121">
        <v>50</v>
      </c>
      <c r="K500" s="120">
        <v>2</v>
      </c>
      <c r="L500" s="121">
        <v>2</v>
      </c>
      <c r="M500" s="121">
        <v>0</v>
      </c>
      <c r="N500" s="109"/>
      <c r="O500" s="121">
        <v>56</v>
      </c>
      <c r="P500" s="121">
        <v>0</v>
      </c>
      <c r="Q500" s="109"/>
      <c r="R500" s="121">
        <v>131</v>
      </c>
      <c r="S500" s="121">
        <v>144</v>
      </c>
      <c r="T500" s="109"/>
      <c r="U500" s="121">
        <v>308</v>
      </c>
      <c r="V500" s="121">
        <v>150</v>
      </c>
    </row>
    <row r="501" spans="1:22" x14ac:dyDescent="0.3">
      <c r="A501" s="122" t="s">
        <v>866</v>
      </c>
      <c r="B501" s="35" t="str">
        <f>VLOOKUP(A501,'Planning Periods'!$E$2:$N$540,10,FALSE)</f>
        <v>01/31/2015 - 01/31/2023</v>
      </c>
      <c r="C501" s="121">
        <v>2014</v>
      </c>
      <c r="D501" s="121" t="str">
        <f t="shared" si="7"/>
        <v>Daly City 2014</v>
      </c>
      <c r="E501" s="121">
        <v>400</v>
      </c>
      <c r="F501" s="120">
        <v>0</v>
      </c>
      <c r="G501" s="121">
        <v>0</v>
      </c>
      <c r="H501" s="121">
        <v>0</v>
      </c>
      <c r="I501" s="109"/>
      <c r="J501" s="121">
        <v>188</v>
      </c>
      <c r="K501" s="120">
        <v>0</v>
      </c>
      <c r="L501" s="121">
        <v>0</v>
      </c>
      <c r="M501" s="121">
        <v>0</v>
      </c>
      <c r="N501" s="109"/>
      <c r="O501" s="121">
        <v>221</v>
      </c>
      <c r="P501" s="121">
        <v>10</v>
      </c>
      <c r="Q501" s="109"/>
      <c r="R501" s="121">
        <v>541</v>
      </c>
      <c r="S501" s="121">
        <v>10</v>
      </c>
      <c r="T501" s="109"/>
      <c r="U501" s="121">
        <v>1350</v>
      </c>
      <c r="V501" s="121">
        <v>20</v>
      </c>
    </row>
    <row r="502" spans="1:22" x14ac:dyDescent="0.3">
      <c r="A502" s="122" t="s">
        <v>866</v>
      </c>
      <c r="B502" s="35" t="str">
        <f>VLOOKUP(A502,'Planning Periods'!$E$2:$N$540,10,FALSE)</f>
        <v>01/31/2015 - 01/31/2023</v>
      </c>
      <c r="C502" s="121">
        <v>2015</v>
      </c>
      <c r="D502" s="121" t="str">
        <f t="shared" si="7"/>
        <v>Daly City 2015</v>
      </c>
      <c r="E502" s="121">
        <v>400</v>
      </c>
      <c r="F502" s="120">
        <v>38</v>
      </c>
      <c r="G502" s="121">
        <v>38</v>
      </c>
      <c r="H502" s="121">
        <v>0</v>
      </c>
      <c r="I502" s="109"/>
      <c r="J502" s="121">
        <v>188</v>
      </c>
      <c r="K502" s="120">
        <v>15</v>
      </c>
      <c r="L502" s="121">
        <v>15</v>
      </c>
      <c r="M502" s="121">
        <v>0</v>
      </c>
      <c r="N502" s="109"/>
      <c r="O502" s="121">
        <v>221</v>
      </c>
      <c r="P502" s="121">
        <v>14</v>
      </c>
      <c r="Q502" s="109"/>
      <c r="R502" s="121">
        <v>541</v>
      </c>
      <c r="S502" s="121">
        <v>89</v>
      </c>
      <c r="T502" s="109"/>
      <c r="U502" s="121">
        <v>1350</v>
      </c>
      <c r="V502" s="121">
        <v>156</v>
      </c>
    </row>
    <row r="503" spans="1:22" x14ac:dyDescent="0.3">
      <c r="A503" s="122" t="s">
        <v>866</v>
      </c>
      <c r="B503" s="35" t="str">
        <f>VLOOKUP(A503,'Planning Periods'!$E$2:$N$540,10,FALSE)</f>
        <v>01/31/2015 - 01/31/2023</v>
      </c>
      <c r="C503" s="121">
        <v>2016</v>
      </c>
      <c r="D503" s="121" t="str">
        <f t="shared" si="7"/>
        <v>Daly City 2016</v>
      </c>
      <c r="E503" s="121">
        <v>400</v>
      </c>
      <c r="F503" s="120">
        <v>0</v>
      </c>
      <c r="G503" s="121">
        <v>0</v>
      </c>
      <c r="H503" s="121">
        <v>0</v>
      </c>
      <c r="I503" s="109"/>
      <c r="J503" s="121">
        <v>188</v>
      </c>
      <c r="K503" s="120">
        <v>7</v>
      </c>
      <c r="L503" s="121">
        <v>7</v>
      </c>
      <c r="M503" s="121">
        <v>0</v>
      </c>
      <c r="N503" s="109"/>
      <c r="O503" s="121">
        <v>221</v>
      </c>
      <c r="P503" s="121">
        <v>17</v>
      </c>
      <c r="Q503" s="109"/>
      <c r="R503" s="121">
        <v>541</v>
      </c>
      <c r="S503" s="121">
        <v>140</v>
      </c>
      <c r="T503" s="109"/>
      <c r="U503" s="121">
        <v>1350</v>
      </c>
      <c r="V503" s="121">
        <v>164</v>
      </c>
    </row>
    <row r="504" spans="1:22" x14ac:dyDescent="0.3">
      <c r="A504" s="122" t="s">
        <v>866</v>
      </c>
      <c r="B504" s="35" t="str">
        <f>VLOOKUP(A504,'Planning Periods'!$E$2:$N$540,10,FALSE)</f>
        <v>01/31/2015 - 01/31/2023</v>
      </c>
      <c r="C504" s="121">
        <v>2017</v>
      </c>
      <c r="D504" s="121" t="str">
        <f t="shared" si="7"/>
        <v>Daly City 2017</v>
      </c>
      <c r="E504" s="121">
        <v>400</v>
      </c>
      <c r="F504" s="120">
        <v>21</v>
      </c>
      <c r="G504" s="121">
        <v>21</v>
      </c>
      <c r="H504" s="121">
        <v>0</v>
      </c>
      <c r="I504" s="109"/>
      <c r="J504" s="121">
        <v>188</v>
      </c>
      <c r="K504" s="120">
        <v>200</v>
      </c>
      <c r="L504" s="121">
        <v>183</v>
      </c>
      <c r="M504" s="121">
        <v>17</v>
      </c>
      <c r="N504" s="109"/>
      <c r="O504" s="121">
        <v>221</v>
      </c>
      <c r="P504" s="121">
        <v>18</v>
      </c>
      <c r="Q504" s="109"/>
      <c r="R504" s="121">
        <v>541</v>
      </c>
      <c r="S504" s="121">
        <v>17</v>
      </c>
      <c r="T504" s="109"/>
      <c r="U504" s="121">
        <v>1350</v>
      </c>
      <c r="V504" s="121">
        <v>256</v>
      </c>
    </row>
    <row r="505" spans="1:22" x14ac:dyDescent="0.3">
      <c r="A505" s="122" t="s">
        <v>996</v>
      </c>
      <c r="B505" s="35"/>
      <c r="C505" s="121">
        <v>2013</v>
      </c>
      <c r="D505" s="121" t="str">
        <f t="shared" si="7"/>
        <v>Dana Point 2013</v>
      </c>
      <c r="E505" s="121"/>
      <c r="F505" s="120"/>
      <c r="G505" s="121"/>
      <c r="H505" s="121"/>
      <c r="I505" s="109"/>
      <c r="J505" s="121"/>
      <c r="K505" s="120"/>
      <c r="L505" s="121"/>
      <c r="M505" s="121"/>
      <c r="N505" s="109"/>
      <c r="O505" s="121"/>
      <c r="P505" s="121"/>
      <c r="Q505" s="109"/>
      <c r="R505" s="121"/>
      <c r="S505" s="121"/>
      <c r="T505" s="109"/>
      <c r="U505" s="121"/>
      <c r="V505" s="121"/>
    </row>
    <row r="506" spans="1:22" x14ac:dyDescent="0.3">
      <c r="A506" s="122" t="s">
        <v>996</v>
      </c>
      <c r="B506" s="35" t="str">
        <f>VLOOKUP(A506,'Planning Periods'!$E$2:$N$540,10,FALSE)</f>
        <v>10/15/2013 - 10/15/2021</v>
      </c>
      <c r="C506" s="121">
        <v>2014</v>
      </c>
      <c r="D506" s="121" t="str">
        <f t="shared" si="7"/>
        <v>Dana Point 2014</v>
      </c>
      <c r="E506" s="121">
        <v>76</v>
      </c>
      <c r="F506" s="120">
        <v>0</v>
      </c>
      <c r="G506" s="121">
        <v>0</v>
      </c>
      <c r="H506" s="121">
        <v>0</v>
      </c>
      <c r="I506" s="109"/>
      <c r="J506" s="121">
        <v>53</v>
      </c>
      <c r="K506" s="120">
        <v>0</v>
      </c>
      <c r="L506" s="121">
        <v>0</v>
      </c>
      <c r="M506" s="121">
        <v>0</v>
      </c>
      <c r="N506" s="109"/>
      <c r="O506" s="121">
        <v>61</v>
      </c>
      <c r="P506" s="121">
        <v>3</v>
      </c>
      <c r="Q506" s="109"/>
      <c r="R506" s="121">
        <v>137</v>
      </c>
      <c r="S506" s="121">
        <v>12</v>
      </c>
      <c r="T506" s="109"/>
      <c r="U506" s="121">
        <v>327</v>
      </c>
      <c r="V506" s="121">
        <v>15</v>
      </c>
    </row>
    <row r="507" spans="1:22" x14ac:dyDescent="0.3">
      <c r="A507" s="122" t="s">
        <v>996</v>
      </c>
      <c r="B507" s="35" t="str">
        <f>VLOOKUP(A507,'Planning Periods'!$E$2:$N$540,10,FALSE)</f>
        <v>10/15/2013 - 10/15/2021</v>
      </c>
      <c r="C507" s="121">
        <v>2015</v>
      </c>
      <c r="D507" s="121" t="str">
        <f t="shared" si="7"/>
        <v>Dana Point 2015</v>
      </c>
      <c r="E507" s="121">
        <v>76</v>
      </c>
      <c r="F507" s="120">
        <v>0</v>
      </c>
      <c r="G507" s="121">
        <v>0</v>
      </c>
      <c r="H507" s="121">
        <v>0</v>
      </c>
      <c r="I507" s="109"/>
      <c r="J507" s="121">
        <v>53</v>
      </c>
      <c r="K507" s="120">
        <v>0</v>
      </c>
      <c r="L507" s="121">
        <v>0</v>
      </c>
      <c r="M507" s="121">
        <v>0</v>
      </c>
      <c r="N507" s="109"/>
      <c r="O507" s="121">
        <v>61</v>
      </c>
      <c r="P507" s="121">
        <v>2</v>
      </c>
      <c r="Q507" s="109"/>
      <c r="R507" s="121">
        <v>137</v>
      </c>
      <c r="S507" s="121">
        <v>36</v>
      </c>
      <c r="T507" s="109"/>
      <c r="U507" s="121">
        <v>327</v>
      </c>
      <c r="V507" s="121">
        <v>38</v>
      </c>
    </row>
    <row r="508" spans="1:22" x14ac:dyDescent="0.3">
      <c r="A508" s="122" t="s">
        <v>996</v>
      </c>
      <c r="B508" s="35" t="str">
        <f>VLOOKUP(A508,'Planning Periods'!$E$2:$N$540,10,FALSE)</f>
        <v>10/15/2013 - 10/15/2021</v>
      </c>
      <c r="C508" s="121">
        <v>2016</v>
      </c>
      <c r="D508" s="121" t="str">
        <f t="shared" si="7"/>
        <v>Dana Point 2016</v>
      </c>
      <c r="E508" s="121">
        <v>76</v>
      </c>
      <c r="F508" s="120">
        <v>0</v>
      </c>
      <c r="G508" s="121">
        <v>0</v>
      </c>
      <c r="H508" s="121">
        <v>0</v>
      </c>
      <c r="I508" s="109"/>
      <c r="J508" s="121">
        <v>53</v>
      </c>
      <c r="K508" s="120">
        <v>0</v>
      </c>
      <c r="L508" s="121">
        <v>0</v>
      </c>
      <c r="M508" s="121">
        <v>0</v>
      </c>
      <c r="N508" s="109"/>
      <c r="O508" s="121">
        <v>61</v>
      </c>
      <c r="P508" s="121">
        <v>4</v>
      </c>
      <c r="Q508" s="109"/>
      <c r="R508" s="121">
        <v>137</v>
      </c>
      <c r="S508" s="121">
        <v>34</v>
      </c>
      <c r="T508" s="109"/>
      <c r="U508" s="121">
        <v>327</v>
      </c>
      <c r="V508" s="121">
        <v>38</v>
      </c>
    </row>
    <row r="509" spans="1:22" x14ac:dyDescent="0.3">
      <c r="A509" s="122" t="s">
        <v>996</v>
      </c>
      <c r="B509" s="35" t="str">
        <f>VLOOKUP(A509,'Planning Periods'!$E$2:$N$540,10,FALSE)</f>
        <v>10/15/2013 - 10/15/2021</v>
      </c>
      <c r="C509" s="121">
        <v>2017</v>
      </c>
      <c r="D509" s="121" t="str">
        <f t="shared" si="7"/>
        <v>Dana Point 2017</v>
      </c>
      <c r="E509" s="121">
        <v>76</v>
      </c>
      <c r="F509" s="120">
        <v>0</v>
      </c>
      <c r="G509" s="121">
        <v>0</v>
      </c>
      <c r="H509" s="121">
        <v>0</v>
      </c>
      <c r="I509" s="109"/>
      <c r="J509" s="121">
        <v>53</v>
      </c>
      <c r="K509" s="120">
        <v>0</v>
      </c>
      <c r="L509" s="121">
        <v>0</v>
      </c>
      <c r="M509" s="121">
        <v>0</v>
      </c>
      <c r="N509" s="109"/>
      <c r="O509" s="121">
        <v>61</v>
      </c>
      <c r="P509" s="121">
        <v>8</v>
      </c>
      <c r="Q509" s="109"/>
      <c r="R509" s="121">
        <v>137</v>
      </c>
      <c r="S509" s="121">
        <v>60</v>
      </c>
      <c r="T509" s="109"/>
      <c r="U509" s="121">
        <v>327</v>
      </c>
      <c r="V509" s="121">
        <v>68</v>
      </c>
    </row>
    <row r="510" spans="1:22" x14ac:dyDescent="0.3">
      <c r="A510" s="122" t="s">
        <v>1317</v>
      </c>
      <c r="B510" s="35" t="str">
        <f>VLOOKUP(A510,'Planning Periods'!$E$2:$N$540,10,FALSE)</f>
        <v>01/31/2015 - 01/31/2023</v>
      </c>
      <c r="C510" s="121">
        <v>2014</v>
      </c>
      <c r="D510" s="121" t="str">
        <f t="shared" si="7"/>
        <v>Danville 2014</v>
      </c>
      <c r="E510" s="121"/>
      <c r="F510" s="120"/>
      <c r="G510" s="121"/>
      <c r="H510" s="121"/>
      <c r="I510" s="109"/>
      <c r="J510" s="121"/>
      <c r="K510" s="120"/>
      <c r="L510" s="121"/>
      <c r="M510" s="121"/>
      <c r="N510" s="109"/>
      <c r="O510" s="121"/>
      <c r="P510" s="121"/>
      <c r="Q510" s="109"/>
      <c r="R510" s="121"/>
      <c r="S510" s="121"/>
      <c r="T510" s="109"/>
      <c r="U510" s="121"/>
      <c r="V510" s="121"/>
    </row>
    <row r="511" spans="1:22" x14ac:dyDescent="0.3">
      <c r="A511" s="122" t="s">
        <v>1317</v>
      </c>
      <c r="B511" s="35" t="str">
        <f>VLOOKUP(A511,'Planning Periods'!$E$2:$N$540,10,FALSE)</f>
        <v>01/31/2015 - 01/31/2023</v>
      </c>
      <c r="C511" s="121">
        <v>2015</v>
      </c>
      <c r="D511" s="121" t="str">
        <f t="shared" si="7"/>
        <v>Danville 2015</v>
      </c>
      <c r="E511" s="121">
        <v>196</v>
      </c>
      <c r="F511" s="120">
        <v>0</v>
      </c>
      <c r="G511" s="121">
        <v>0</v>
      </c>
      <c r="H511" s="121">
        <v>0</v>
      </c>
      <c r="I511" s="109"/>
      <c r="J511" s="121">
        <v>111</v>
      </c>
      <c r="K511" s="120">
        <v>1</v>
      </c>
      <c r="L511" s="121">
        <v>0</v>
      </c>
      <c r="M511" s="121">
        <v>1</v>
      </c>
      <c r="N511" s="109"/>
      <c r="O511" s="121">
        <v>124</v>
      </c>
      <c r="P511" s="121">
        <v>13</v>
      </c>
      <c r="Q511" s="109"/>
      <c r="R511" s="121">
        <v>126</v>
      </c>
      <c r="S511" s="121">
        <v>87</v>
      </c>
      <c r="T511" s="109"/>
      <c r="U511" s="121">
        <v>557</v>
      </c>
      <c r="V511" s="121">
        <v>101</v>
      </c>
    </row>
    <row r="512" spans="1:22" x14ac:dyDescent="0.3">
      <c r="A512" s="122" t="s">
        <v>1317</v>
      </c>
      <c r="B512" s="35" t="str">
        <f>VLOOKUP(A512,'Planning Periods'!$E$2:$N$540,10,FALSE)</f>
        <v>01/31/2015 - 01/31/2023</v>
      </c>
      <c r="C512" s="121">
        <v>2016</v>
      </c>
      <c r="D512" s="121" t="str">
        <f t="shared" si="7"/>
        <v>Danville 2016</v>
      </c>
      <c r="E512" s="121">
        <v>196</v>
      </c>
      <c r="F512" s="120">
        <v>0</v>
      </c>
      <c r="G512" s="121">
        <v>0</v>
      </c>
      <c r="H512" s="121">
        <v>0</v>
      </c>
      <c r="I512" s="109"/>
      <c r="J512" s="121">
        <v>111</v>
      </c>
      <c r="K512" s="120">
        <v>2</v>
      </c>
      <c r="L512" s="121">
        <v>2</v>
      </c>
      <c r="M512" s="121">
        <v>0</v>
      </c>
      <c r="N512" s="109"/>
      <c r="O512" s="121">
        <v>124</v>
      </c>
      <c r="P512" s="121">
        <v>4</v>
      </c>
      <c r="Q512" s="109"/>
      <c r="R512" s="121">
        <v>126</v>
      </c>
      <c r="S512" s="121">
        <v>50</v>
      </c>
      <c r="T512" s="109"/>
      <c r="U512" s="121">
        <v>557</v>
      </c>
      <c r="V512" s="121">
        <v>56</v>
      </c>
    </row>
    <row r="513" spans="1:22" x14ac:dyDescent="0.3">
      <c r="A513" s="122" t="s">
        <v>1317</v>
      </c>
      <c r="B513" s="35" t="str">
        <f>VLOOKUP(A513,'Planning Periods'!$E$2:$N$540,10,FALSE)</f>
        <v>01/31/2015 - 01/31/2023</v>
      </c>
      <c r="C513" s="121">
        <v>2017</v>
      </c>
      <c r="D513" s="121" t="str">
        <f t="shared" si="7"/>
        <v>Danville 2017</v>
      </c>
      <c r="E513" s="121">
        <v>196</v>
      </c>
      <c r="F513" s="120">
        <v>0</v>
      </c>
      <c r="G513" s="121">
        <v>0</v>
      </c>
      <c r="H513" s="121">
        <v>0</v>
      </c>
      <c r="I513" s="109"/>
      <c r="J513" s="121">
        <v>111</v>
      </c>
      <c r="K513" s="120">
        <v>5</v>
      </c>
      <c r="L513" s="121">
        <v>0</v>
      </c>
      <c r="M513" s="121">
        <v>5</v>
      </c>
      <c r="N513" s="109"/>
      <c r="O513" s="121">
        <v>124</v>
      </c>
      <c r="P513" s="121">
        <v>7</v>
      </c>
      <c r="Q513" s="109"/>
      <c r="R513" s="121">
        <v>126</v>
      </c>
      <c r="S513" s="121">
        <v>36</v>
      </c>
      <c r="T513" s="109"/>
      <c r="U513" s="121">
        <v>557</v>
      </c>
      <c r="V513" s="121">
        <v>48</v>
      </c>
    </row>
    <row r="514" spans="1:22" x14ac:dyDescent="0.3">
      <c r="A514" s="122" t="s">
        <v>760</v>
      </c>
      <c r="B514" s="35" t="str">
        <f>VLOOKUP(A514,'Planning Periods'!$E$2:$N$540,10,FALSE)</f>
        <v>10/31/2013 - 10/31/2021</v>
      </c>
      <c r="C514" s="121">
        <v>2013</v>
      </c>
      <c r="D514" s="121" t="str">
        <f t="shared" si="7"/>
        <v>Davis 2013</v>
      </c>
      <c r="E514" s="121">
        <v>248</v>
      </c>
      <c r="F514" s="120">
        <v>0</v>
      </c>
      <c r="G514" s="121">
        <v>0</v>
      </c>
      <c r="H514" s="121">
        <v>0</v>
      </c>
      <c r="I514" s="109"/>
      <c r="J514" s="121">
        <v>174</v>
      </c>
      <c r="K514" s="120">
        <v>3</v>
      </c>
      <c r="L514" s="121">
        <v>0</v>
      </c>
      <c r="M514" s="121">
        <v>3</v>
      </c>
      <c r="N514" s="109"/>
      <c r="O514" s="121">
        <v>198</v>
      </c>
      <c r="P514" s="121">
        <v>13</v>
      </c>
      <c r="Q514" s="109"/>
      <c r="R514" s="121">
        <v>446</v>
      </c>
      <c r="S514" s="121">
        <v>38</v>
      </c>
      <c r="T514" s="109"/>
      <c r="U514" s="121">
        <v>1066</v>
      </c>
      <c r="V514" s="121">
        <v>54</v>
      </c>
    </row>
    <row r="515" spans="1:22" x14ac:dyDescent="0.3">
      <c r="A515" s="122" t="s">
        <v>760</v>
      </c>
      <c r="B515" s="35" t="str">
        <f>VLOOKUP(A515,'Planning Periods'!$E$2:$N$540,10,FALSE)</f>
        <v>10/31/2013 - 10/31/2021</v>
      </c>
      <c r="C515" s="121">
        <v>2014</v>
      </c>
      <c r="D515" s="121" t="str">
        <f t="shared" si="7"/>
        <v>Davis 2014</v>
      </c>
      <c r="E515" s="121">
        <v>248</v>
      </c>
      <c r="F515" s="120">
        <v>0</v>
      </c>
      <c r="G515" s="121">
        <v>0</v>
      </c>
      <c r="H515" s="121">
        <v>0</v>
      </c>
      <c r="I515" s="109"/>
      <c r="J515" s="121">
        <v>174</v>
      </c>
      <c r="K515" s="120">
        <v>2</v>
      </c>
      <c r="L515" s="121">
        <v>0</v>
      </c>
      <c r="M515" s="121">
        <v>2</v>
      </c>
      <c r="N515" s="109"/>
      <c r="O515" s="121">
        <v>198</v>
      </c>
      <c r="P515" s="121">
        <v>5</v>
      </c>
      <c r="Q515" s="109"/>
      <c r="R515" s="121">
        <v>446</v>
      </c>
      <c r="S515" s="121">
        <v>6</v>
      </c>
      <c r="T515" s="109"/>
      <c r="U515" s="121">
        <v>1066</v>
      </c>
      <c r="V515" s="121">
        <v>13</v>
      </c>
    </row>
    <row r="516" spans="1:22" x14ac:dyDescent="0.3">
      <c r="A516" s="122" t="s">
        <v>760</v>
      </c>
      <c r="B516" s="35" t="str">
        <f>VLOOKUP(A516,'Planning Periods'!$E$2:$N$540,10,FALSE)</f>
        <v>10/31/2013 - 10/31/2021</v>
      </c>
      <c r="C516" s="121">
        <v>2015</v>
      </c>
      <c r="D516" s="121" t="str">
        <f t="shared" si="7"/>
        <v>Davis 2015</v>
      </c>
      <c r="E516" s="121">
        <v>248</v>
      </c>
      <c r="F516" s="120">
        <v>0</v>
      </c>
      <c r="G516" s="121">
        <v>0</v>
      </c>
      <c r="H516" s="121">
        <v>0</v>
      </c>
      <c r="I516" s="109"/>
      <c r="J516" s="121">
        <v>174</v>
      </c>
      <c r="K516" s="120">
        <v>8</v>
      </c>
      <c r="L516" s="121">
        <v>0</v>
      </c>
      <c r="M516" s="121">
        <v>8</v>
      </c>
      <c r="N516" s="109"/>
      <c r="O516" s="121">
        <v>198</v>
      </c>
      <c r="P516" s="121">
        <v>3</v>
      </c>
      <c r="Q516" s="109"/>
      <c r="R516" s="121">
        <v>446</v>
      </c>
      <c r="S516" s="121">
        <v>94</v>
      </c>
      <c r="T516" s="109"/>
      <c r="U516" s="121">
        <v>1066</v>
      </c>
      <c r="V516" s="121">
        <v>105</v>
      </c>
    </row>
    <row r="517" spans="1:22" x14ac:dyDescent="0.3">
      <c r="A517" s="122" t="s">
        <v>760</v>
      </c>
      <c r="B517" s="35" t="str">
        <f>VLOOKUP(A517,'Planning Periods'!$E$2:$N$540,10,FALSE)</f>
        <v>10/31/2013 - 10/31/2021</v>
      </c>
      <c r="C517" s="121">
        <v>2016</v>
      </c>
      <c r="D517" s="121" t="str">
        <f t="shared" si="7"/>
        <v>Davis 2016</v>
      </c>
      <c r="E517" s="121">
        <v>248</v>
      </c>
      <c r="F517" s="120">
        <v>42</v>
      </c>
      <c r="G517" s="121">
        <v>42</v>
      </c>
      <c r="H517" s="121">
        <v>0</v>
      </c>
      <c r="I517" s="109"/>
      <c r="J517" s="121">
        <v>174</v>
      </c>
      <c r="K517" s="120">
        <v>27</v>
      </c>
      <c r="L517" s="121">
        <v>19</v>
      </c>
      <c r="M517" s="121">
        <v>8</v>
      </c>
      <c r="N517" s="109"/>
      <c r="O517" s="121">
        <v>198</v>
      </c>
      <c r="P517" s="121">
        <v>16</v>
      </c>
      <c r="Q517" s="109"/>
      <c r="R517" s="121">
        <v>446</v>
      </c>
      <c r="S517" s="121">
        <v>183</v>
      </c>
      <c r="T517" s="109"/>
      <c r="U517" s="121">
        <v>1066</v>
      </c>
      <c r="V517" s="121">
        <v>268</v>
      </c>
    </row>
    <row r="518" spans="1:22" x14ac:dyDescent="0.3">
      <c r="A518" s="122" t="s">
        <v>760</v>
      </c>
      <c r="B518" s="35" t="str">
        <f>VLOOKUP(A518,'Planning Periods'!$E$2:$N$540,10,FALSE)</f>
        <v>10/31/2013 - 10/31/2021</v>
      </c>
      <c r="C518" s="121">
        <v>2017</v>
      </c>
      <c r="D518" s="121" t="str">
        <f t="shared" si="7"/>
        <v>Davis 2017</v>
      </c>
      <c r="E518" s="121">
        <v>248</v>
      </c>
      <c r="F518" s="120">
        <v>1</v>
      </c>
      <c r="G518" s="121">
        <v>1</v>
      </c>
      <c r="H518" s="121">
        <v>0</v>
      </c>
      <c r="I518" s="109"/>
      <c r="J518" s="121">
        <v>174</v>
      </c>
      <c r="K518" s="120">
        <v>10</v>
      </c>
      <c r="L518" s="121">
        <v>10</v>
      </c>
      <c r="M518" s="121">
        <v>0</v>
      </c>
      <c r="N518" s="109"/>
      <c r="O518" s="121">
        <v>198</v>
      </c>
      <c r="P518" s="121">
        <v>15</v>
      </c>
      <c r="Q518" s="109"/>
      <c r="R518" s="121">
        <v>446</v>
      </c>
      <c r="S518" s="121">
        <v>188</v>
      </c>
      <c r="T518" s="109"/>
      <c r="U518" s="121">
        <v>1066</v>
      </c>
      <c r="V518" s="121">
        <v>214</v>
      </c>
    </row>
    <row r="519" spans="1:22" x14ac:dyDescent="0.3">
      <c r="A519" s="122" t="s">
        <v>900</v>
      </c>
      <c r="B519" s="35" t="str">
        <f>VLOOKUP(A519,'Planning Periods'!$E$2:$N$540,10,FALSE)</f>
        <v>04/30/2013 - 04/30/2021</v>
      </c>
      <c r="C519" s="121">
        <v>2013</v>
      </c>
      <c r="D519" s="121" t="str">
        <f t="shared" si="7"/>
        <v>Del Mar 2013</v>
      </c>
      <c r="E519" s="121">
        <v>7</v>
      </c>
      <c r="F519" s="120">
        <v>0</v>
      </c>
      <c r="G519" s="121">
        <v>0</v>
      </c>
      <c r="H519" s="121">
        <v>0</v>
      </c>
      <c r="I519" s="109"/>
      <c r="J519" s="121">
        <v>5</v>
      </c>
      <c r="K519" s="120">
        <v>0</v>
      </c>
      <c r="L519" s="121">
        <v>0</v>
      </c>
      <c r="M519" s="121">
        <v>0</v>
      </c>
      <c r="N519" s="109"/>
      <c r="O519" s="121">
        <v>15</v>
      </c>
      <c r="P519" s="121">
        <v>0</v>
      </c>
      <c r="Q519" s="109"/>
      <c r="R519" s="121">
        <v>34</v>
      </c>
      <c r="S519" s="121">
        <v>7</v>
      </c>
      <c r="T519" s="109"/>
      <c r="U519" s="121">
        <v>61</v>
      </c>
      <c r="V519" s="121">
        <v>7</v>
      </c>
    </row>
    <row r="520" spans="1:22" x14ac:dyDescent="0.3">
      <c r="A520" s="122" t="s">
        <v>900</v>
      </c>
      <c r="B520" s="35" t="str">
        <f>VLOOKUP(A520,'Planning Periods'!$E$2:$N$540,10,FALSE)</f>
        <v>04/30/2013 - 04/30/2021</v>
      </c>
      <c r="C520" s="121">
        <v>2014</v>
      </c>
      <c r="D520" s="121" t="str">
        <f t="shared" si="7"/>
        <v>Del Mar 2014</v>
      </c>
      <c r="E520" s="121">
        <v>7</v>
      </c>
      <c r="F520" s="120">
        <v>0</v>
      </c>
      <c r="G520" s="121">
        <v>0</v>
      </c>
      <c r="H520" s="121">
        <v>0</v>
      </c>
      <c r="I520" s="109"/>
      <c r="J520" s="121">
        <v>5</v>
      </c>
      <c r="K520" s="120">
        <v>0</v>
      </c>
      <c r="L520" s="121">
        <v>0</v>
      </c>
      <c r="M520" s="121">
        <v>0</v>
      </c>
      <c r="N520" s="109"/>
      <c r="O520" s="121">
        <v>15</v>
      </c>
      <c r="P520" s="121">
        <v>0</v>
      </c>
      <c r="Q520" s="109"/>
      <c r="R520" s="121">
        <v>34</v>
      </c>
      <c r="S520" s="121">
        <v>3</v>
      </c>
      <c r="T520" s="109"/>
      <c r="U520" s="121">
        <v>61</v>
      </c>
      <c r="V520" s="121">
        <v>3</v>
      </c>
    </row>
    <row r="521" spans="1:22" x14ac:dyDescent="0.3">
      <c r="A521" s="122" t="s">
        <v>900</v>
      </c>
      <c r="B521" s="35" t="str">
        <f>VLOOKUP(A521,'Planning Periods'!$E$2:$N$540,10,FALSE)</f>
        <v>04/30/2013 - 04/30/2021</v>
      </c>
      <c r="C521" s="121">
        <v>2015</v>
      </c>
      <c r="D521" s="121" t="str">
        <f t="shared" si="7"/>
        <v>Del Mar 2015</v>
      </c>
      <c r="E521" s="121">
        <v>7</v>
      </c>
      <c r="F521" s="120">
        <v>0</v>
      </c>
      <c r="G521" s="121">
        <v>0</v>
      </c>
      <c r="H521" s="121">
        <v>0</v>
      </c>
      <c r="I521" s="109"/>
      <c r="J521" s="121">
        <v>5</v>
      </c>
      <c r="K521" s="120">
        <v>0</v>
      </c>
      <c r="L521" s="121">
        <v>0</v>
      </c>
      <c r="M521" s="121">
        <v>0</v>
      </c>
      <c r="N521" s="109"/>
      <c r="O521" s="121">
        <v>15</v>
      </c>
      <c r="P521" s="121">
        <v>0</v>
      </c>
      <c r="Q521" s="109"/>
      <c r="R521" s="121">
        <v>34</v>
      </c>
      <c r="S521" s="121">
        <v>4</v>
      </c>
      <c r="T521" s="109"/>
      <c r="U521" s="121">
        <v>61</v>
      </c>
      <c r="V521" s="121">
        <v>4</v>
      </c>
    </row>
    <row r="522" spans="1:22" x14ac:dyDescent="0.3">
      <c r="A522" s="122" t="s">
        <v>900</v>
      </c>
      <c r="B522" s="35" t="str">
        <f>VLOOKUP(A522,'Planning Periods'!$E$2:$N$540,10,FALSE)</f>
        <v>04/30/2013 - 04/30/2021</v>
      </c>
      <c r="C522" s="121">
        <v>2016</v>
      </c>
      <c r="D522" s="121" t="str">
        <f t="shared" si="7"/>
        <v>Del Mar 2016</v>
      </c>
      <c r="E522" s="121">
        <v>7</v>
      </c>
      <c r="F522" s="120">
        <v>0</v>
      </c>
      <c r="G522" s="121">
        <v>0</v>
      </c>
      <c r="H522" s="121">
        <v>0</v>
      </c>
      <c r="I522" s="109"/>
      <c r="J522" s="121">
        <v>5</v>
      </c>
      <c r="K522" s="120">
        <v>0</v>
      </c>
      <c r="L522" s="121">
        <v>0</v>
      </c>
      <c r="M522" s="121">
        <v>0</v>
      </c>
      <c r="N522" s="109"/>
      <c r="O522" s="121">
        <v>15</v>
      </c>
      <c r="P522" s="121">
        <v>0</v>
      </c>
      <c r="Q522" s="109"/>
      <c r="R522" s="121">
        <v>34</v>
      </c>
      <c r="S522" s="121">
        <v>11</v>
      </c>
      <c r="T522" s="109"/>
      <c r="U522" s="121">
        <v>61</v>
      </c>
      <c r="V522" s="121">
        <v>11</v>
      </c>
    </row>
    <row r="523" spans="1:22" x14ac:dyDescent="0.3">
      <c r="A523" s="122" t="s">
        <v>900</v>
      </c>
      <c r="B523" s="35" t="str">
        <f>VLOOKUP(A523,'Planning Periods'!$E$2:$N$540,10,FALSE)</f>
        <v>04/30/2013 - 04/30/2021</v>
      </c>
      <c r="C523" s="121">
        <v>2017</v>
      </c>
      <c r="D523" s="121" t="str">
        <f t="shared" si="7"/>
        <v>Del Mar 2017</v>
      </c>
      <c r="E523" s="121">
        <v>7</v>
      </c>
      <c r="F523" s="120">
        <v>0</v>
      </c>
      <c r="G523" s="121">
        <v>0</v>
      </c>
      <c r="H523" s="121">
        <v>0</v>
      </c>
      <c r="I523" s="109"/>
      <c r="J523" s="121">
        <v>5</v>
      </c>
      <c r="K523" s="120">
        <v>0</v>
      </c>
      <c r="L523" s="121">
        <v>0</v>
      </c>
      <c r="M523" s="121">
        <v>0</v>
      </c>
      <c r="N523" s="109"/>
      <c r="O523" s="121">
        <v>15</v>
      </c>
      <c r="P523" s="121">
        <v>0</v>
      </c>
      <c r="Q523" s="109"/>
      <c r="R523" s="121">
        <v>34</v>
      </c>
      <c r="S523" s="121">
        <v>7</v>
      </c>
      <c r="T523" s="109"/>
      <c r="U523" s="121">
        <v>61</v>
      </c>
      <c r="V523" s="121">
        <v>7</v>
      </c>
    </row>
    <row r="524" spans="1:22" x14ac:dyDescent="0.3">
      <c r="A524" s="122" t="s">
        <v>678</v>
      </c>
      <c r="B524" s="35" t="str">
        <f>VLOOKUP(A524,'Planning Periods'!$E$2:$N$540,10,FALSE)</f>
        <v>06/30/2014 - 06/30/2019</v>
      </c>
      <c r="C524" s="121">
        <v>2014</v>
      </c>
      <c r="D524" s="121" t="str">
        <f t="shared" si="7"/>
        <v>Del Norte County - Unincorporated 2014</v>
      </c>
      <c r="E524" s="121">
        <v>60</v>
      </c>
      <c r="F524" s="120">
        <v>3</v>
      </c>
      <c r="G524" s="121">
        <v>0</v>
      </c>
      <c r="H524" s="121">
        <v>3</v>
      </c>
      <c r="I524" s="109"/>
      <c r="J524" s="121">
        <v>37</v>
      </c>
      <c r="K524" s="120">
        <v>1</v>
      </c>
      <c r="L524" s="121">
        <v>1</v>
      </c>
      <c r="M524" s="121">
        <v>0</v>
      </c>
      <c r="N524" s="109"/>
      <c r="O524" s="121">
        <v>30</v>
      </c>
      <c r="P524" s="121">
        <v>3</v>
      </c>
      <c r="Q524" s="109"/>
      <c r="R524" s="121">
        <v>106</v>
      </c>
      <c r="S524" s="121">
        <v>4</v>
      </c>
      <c r="T524" s="109"/>
      <c r="U524" s="121">
        <v>233</v>
      </c>
      <c r="V524" s="121">
        <v>11</v>
      </c>
    </row>
    <row r="525" spans="1:22" x14ac:dyDescent="0.3">
      <c r="A525" s="122" t="s">
        <v>678</v>
      </c>
      <c r="B525" s="35" t="str">
        <f>VLOOKUP(A525,'Planning Periods'!$E$2:$N$540,10,FALSE)</f>
        <v>06/30/2014 - 06/30/2019</v>
      </c>
      <c r="C525" s="121">
        <v>2015</v>
      </c>
      <c r="D525" s="121" t="str">
        <f t="shared" si="7"/>
        <v>Del Norte County - Unincorporated 2015</v>
      </c>
      <c r="E525" s="121">
        <v>60</v>
      </c>
      <c r="F525" s="120">
        <v>4</v>
      </c>
      <c r="G525" s="121">
        <v>0</v>
      </c>
      <c r="H525" s="121">
        <v>4</v>
      </c>
      <c r="I525" s="109"/>
      <c r="J525" s="121">
        <v>37</v>
      </c>
      <c r="K525" s="120">
        <v>4</v>
      </c>
      <c r="L525" s="121">
        <v>0</v>
      </c>
      <c r="M525" s="121">
        <v>4</v>
      </c>
      <c r="N525" s="109"/>
      <c r="O525" s="121">
        <v>30</v>
      </c>
      <c r="P525" s="121">
        <v>4</v>
      </c>
      <c r="Q525" s="109"/>
      <c r="R525" s="121">
        <v>106</v>
      </c>
      <c r="S525" s="121">
        <v>17</v>
      </c>
      <c r="T525" s="109"/>
      <c r="U525" s="121">
        <v>233</v>
      </c>
      <c r="V525" s="121">
        <v>29</v>
      </c>
    </row>
    <row r="526" spans="1:22" x14ac:dyDescent="0.3">
      <c r="A526" s="122" t="s">
        <v>678</v>
      </c>
      <c r="B526" s="35" t="str">
        <f>VLOOKUP(A526,'Planning Periods'!$E$2:$N$540,10,FALSE)</f>
        <v>06/30/2014 - 06/30/2019</v>
      </c>
      <c r="C526" s="121">
        <v>2016</v>
      </c>
      <c r="D526" s="121" t="str">
        <f t="shared" si="7"/>
        <v>Del Norte County - Unincorporated 2016</v>
      </c>
      <c r="E526" s="121">
        <v>60</v>
      </c>
      <c r="F526" s="120">
        <v>3</v>
      </c>
      <c r="G526" s="121">
        <v>0</v>
      </c>
      <c r="H526" s="121">
        <v>3</v>
      </c>
      <c r="I526" s="109"/>
      <c r="J526" s="121">
        <v>37</v>
      </c>
      <c r="K526" s="120">
        <v>0</v>
      </c>
      <c r="L526" s="121">
        <v>0</v>
      </c>
      <c r="M526" s="121">
        <v>0</v>
      </c>
      <c r="N526" s="109"/>
      <c r="O526" s="121">
        <v>30</v>
      </c>
      <c r="P526" s="121">
        <v>4</v>
      </c>
      <c r="Q526" s="109"/>
      <c r="R526" s="121">
        <v>106</v>
      </c>
      <c r="S526" s="121">
        <v>17</v>
      </c>
      <c r="T526" s="109"/>
      <c r="U526" s="121">
        <v>233</v>
      </c>
      <c r="V526" s="121">
        <v>24</v>
      </c>
    </row>
    <row r="527" spans="1:22" x14ac:dyDescent="0.3">
      <c r="A527" s="122" t="s">
        <v>678</v>
      </c>
      <c r="B527" s="35" t="str">
        <f>VLOOKUP(A527,'Planning Periods'!$E$2:$N$540,10,FALSE)</f>
        <v>06/30/2014 - 06/30/2019</v>
      </c>
      <c r="C527" s="121">
        <v>2017</v>
      </c>
      <c r="D527" s="121" t="str">
        <f t="shared" si="7"/>
        <v>Del Norte County - Unincorporated 2017</v>
      </c>
      <c r="E527" s="121">
        <v>60</v>
      </c>
      <c r="F527" s="120">
        <v>9</v>
      </c>
      <c r="G527" s="121">
        <v>0</v>
      </c>
      <c r="H527" s="121">
        <v>9</v>
      </c>
      <c r="I527" s="109"/>
      <c r="J527" s="121">
        <v>37</v>
      </c>
      <c r="K527" s="120">
        <v>8</v>
      </c>
      <c r="L527" s="121">
        <v>0</v>
      </c>
      <c r="M527" s="121">
        <v>8</v>
      </c>
      <c r="N527" s="109"/>
      <c r="O527" s="121">
        <v>30</v>
      </c>
      <c r="P527" s="121">
        <v>3</v>
      </c>
      <c r="Q527" s="109"/>
      <c r="R527" s="121">
        <v>106</v>
      </c>
      <c r="S527" s="121">
        <v>14</v>
      </c>
      <c r="T527" s="109"/>
      <c r="U527" s="121">
        <v>233</v>
      </c>
      <c r="V527" s="121">
        <v>34</v>
      </c>
    </row>
    <row r="528" spans="1:22" x14ac:dyDescent="0.3">
      <c r="A528" t="s">
        <v>1021</v>
      </c>
      <c r="B528" s="35" t="str">
        <f>VLOOKUP(A528,'Planning Periods'!$E$2:$N$540,10,FALSE)</f>
        <v>12/31/2015 - 12/31/2023</v>
      </c>
      <c r="C528" s="121">
        <v>2014</v>
      </c>
      <c r="D528" s="121" t="str">
        <f t="shared" si="7"/>
        <v>Del Rey Oaks 2014</v>
      </c>
      <c r="E528" s="120">
        <v>0</v>
      </c>
      <c r="F528" s="120">
        <v>0</v>
      </c>
      <c r="G528" s="120">
        <v>0</v>
      </c>
      <c r="H528" s="120">
        <v>0</v>
      </c>
      <c r="I528" s="120">
        <v>0</v>
      </c>
      <c r="J528" s="120">
        <v>0</v>
      </c>
      <c r="K528" s="120">
        <v>0</v>
      </c>
      <c r="L528" s="120">
        <v>0</v>
      </c>
      <c r="M528" s="120">
        <v>0</v>
      </c>
      <c r="N528" s="120">
        <v>0</v>
      </c>
      <c r="O528" s="120">
        <v>0</v>
      </c>
      <c r="P528" s="120">
        <v>0</v>
      </c>
      <c r="Q528" s="120">
        <v>0</v>
      </c>
      <c r="R528" s="120">
        <v>0</v>
      </c>
      <c r="S528" s="120">
        <v>0</v>
      </c>
      <c r="T528" s="120">
        <v>0</v>
      </c>
      <c r="U528" s="120">
        <v>0</v>
      </c>
      <c r="V528" s="120">
        <v>0</v>
      </c>
    </row>
    <row r="529" spans="1:22" x14ac:dyDescent="0.3">
      <c r="A529" t="s">
        <v>1021</v>
      </c>
      <c r="B529" s="35" t="str">
        <f>VLOOKUP(A529,'Planning Periods'!$E$2:$N$540,10,FALSE)</f>
        <v>12/31/2015 - 12/31/2023</v>
      </c>
      <c r="C529" s="121">
        <v>2015</v>
      </c>
      <c r="D529" s="121" t="str">
        <f t="shared" si="7"/>
        <v>Del Rey Oaks 2015</v>
      </c>
    </row>
    <row r="530" spans="1:22" x14ac:dyDescent="0.3">
      <c r="A530" t="s">
        <v>1021</v>
      </c>
      <c r="B530" s="35" t="str">
        <f>VLOOKUP(A530,'Planning Periods'!$E$2:$N$540,10,FALSE)</f>
        <v>12/31/2015 - 12/31/2023</v>
      </c>
      <c r="C530" s="121">
        <v>2016</v>
      </c>
      <c r="D530" s="121" t="str">
        <f t="shared" si="7"/>
        <v>Del Rey Oaks 2016</v>
      </c>
    </row>
    <row r="531" spans="1:22" x14ac:dyDescent="0.3">
      <c r="A531" t="s">
        <v>1021</v>
      </c>
      <c r="B531" s="35" t="str">
        <f>VLOOKUP(A531,'Planning Periods'!$E$2:$N$540,10,FALSE)</f>
        <v>12/31/2015 - 12/31/2023</v>
      </c>
      <c r="C531" s="121">
        <v>2017</v>
      </c>
      <c r="D531" s="121" t="str">
        <f t="shared" si="7"/>
        <v>Del Rey Oaks 2017</v>
      </c>
    </row>
    <row r="532" spans="1:22" x14ac:dyDescent="0.3">
      <c r="A532" s="122" t="s">
        <v>1152</v>
      </c>
      <c r="B532" s="35" t="str">
        <f>VLOOKUP(A532,'Planning Periods'!$E$2:$N$540,10,FALSE)</f>
        <v>12/31/2015 - 12/31/2023</v>
      </c>
      <c r="C532" s="121">
        <v>2013</v>
      </c>
      <c r="D532" s="121" t="str">
        <f t="shared" si="7"/>
        <v>Delano 2013</v>
      </c>
    </row>
    <row r="533" spans="1:22" x14ac:dyDescent="0.3">
      <c r="A533" s="122" t="s">
        <v>1152</v>
      </c>
      <c r="B533" s="35" t="str">
        <f>VLOOKUP(A533,'Planning Periods'!$E$2:$N$540,10,FALSE)</f>
        <v>12/31/2015 - 12/31/2023</v>
      </c>
      <c r="C533" s="121">
        <v>2014</v>
      </c>
      <c r="D533" s="121" t="str">
        <f t="shared" si="7"/>
        <v>Delano 2014</v>
      </c>
    </row>
    <row r="534" spans="1:22" x14ac:dyDescent="0.3">
      <c r="A534" s="122" t="s">
        <v>1152</v>
      </c>
      <c r="B534" s="35" t="str">
        <f>VLOOKUP(A534,'Planning Periods'!$E$2:$N$540,10,FALSE)</f>
        <v>12/31/2015 - 12/31/2023</v>
      </c>
      <c r="C534" s="121">
        <v>2015</v>
      </c>
      <c r="D534" s="121" t="str">
        <f t="shared" si="7"/>
        <v>Delano 2015</v>
      </c>
      <c r="E534" s="121">
        <v>396</v>
      </c>
      <c r="F534" s="120">
        <v>0</v>
      </c>
      <c r="G534" s="121">
        <v>0</v>
      </c>
      <c r="H534" s="121">
        <v>0</v>
      </c>
      <c r="I534" s="109"/>
      <c r="J534" s="121">
        <v>277</v>
      </c>
      <c r="K534" s="120">
        <v>0</v>
      </c>
      <c r="L534" s="121">
        <v>0</v>
      </c>
      <c r="M534" s="121">
        <v>0</v>
      </c>
      <c r="N534" s="109"/>
      <c r="O534" s="121">
        <v>243</v>
      </c>
      <c r="P534" s="121">
        <v>2</v>
      </c>
      <c r="Q534" s="109"/>
      <c r="R534" s="121">
        <v>546</v>
      </c>
      <c r="S534" s="121">
        <v>0</v>
      </c>
      <c r="T534" s="109"/>
      <c r="U534" s="121">
        <v>1462</v>
      </c>
      <c r="V534" s="121">
        <v>2</v>
      </c>
    </row>
    <row r="535" spans="1:22" x14ac:dyDescent="0.3">
      <c r="A535" s="122" t="s">
        <v>1152</v>
      </c>
      <c r="B535" s="35" t="str">
        <f>VLOOKUP(A535,'Planning Periods'!$E$2:$N$540,10,FALSE)</f>
        <v>12/31/2015 - 12/31/2023</v>
      </c>
      <c r="C535" s="121">
        <v>2016</v>
      </c>
      <c r="D535" s="121" t="str">
        <f t="shared" si="7"/>
        <v>Delano 2016</v>
      </c>
      <c r="E535" s="121">
        <v>396</v>
      </c>
      <c r="F535" s="120">
        <v>0</v>
      </c>
      <c r="G535" s="121">
        <v>0</v>
      </c>
      <c r="H535" s="121">
        <v>0</v>
      </c>
      <c r="I535" s="109"/>
      <c r="J535" s="121">
        <v>277</v>
      </c>
      <c r="K535" s="120">
        <v>0</v>
      </c>
      <c r="L535" s="121">
        <v>0</v>
      </c>
      <c r="M535" s="121">
        <v>0</v>
      </c>
      <c r="N535" s="109"/>
      <c r="O535" s="121">
        <v>243</v>
      </c>
      <c r="P535" s="121">
        <v>44</v>
      </c>
      <c r="Q535" s="109"/>
      <c r="R535" s="121">
        <v>546</v>
      </c>
      <c r="S535" s="121">
        <v>1</v>
      </c>
      <c r="T535" s="109"/>
      <c r="U535" s="121">
        <v>1462</v>
      </c>
      <c r="V535" s="121">
        <v>45</v>
      </c>
    </row>
    <row r="536" spans="1:22" x14ac:dyDescent="0.3">
      <c r="A536" s="122" t="s">
        <v>1152</v>
      </c>
      <c r="B536" s="35" t="str">
        <f>VLOOKUP(A536,'Planning Periods'!$E$2:$N$540,10,FALSE)</f>
        <v>12/31/2015 - 12/31/2023</v>
      </c>
      <c r="C536" s="121">
        <v>2017</v>
      </c>
      <c r="D536" s="121" t="str">
        <f t="shared" si="7"/>
        <v>Delano 2017</v>
      </c>
      <c r="E536" s="121">
        <v>396</v>
      </c>
      <c r="F536" s="120">
        <v>0</v>
      </c>
      <c r="G536" s="121">
        <v>0</v>
      </c>
      <c r="H536" s="121">
        <v>0</v>
      </c>
      <c r="I536" s="109"/>
      <c r="J536" s="121">
        <v>277</v>
      </c>
      <c r="K536" s="120">
        <v>0</v>
      </c>
      <c r="L536" s="121">
        <v>0</v>
      </c>
      <c r="M536" s="121">
        <v>0</v>
      </c>
      <c r="N536" s="109"/>
      <c r="O536" s="121">
        <v>243</v>
      </c>
      <c r="P536" s="121">
        <v>9</v>
      </c>
      <c r="Q536" s="109"/>
      <c r="R536" s="121">
        <v>546</v>
      </c>
      <c r="S536" s="121">
        <v>21</v>
      </c>
      <c r="T536" s="109"/>
      <c r="U536" s="121">
        <v>1462</v>
      </c>
      <c r="V536" s="121">
        <v>30</v>
      </c>
    </row>
    <row r="537" spans="1:22" x14ac:dyDescent="0.3">
      <c r="A537" s="122" t="s">
        <v>953</v>
      </c>
      <c r="B537" s="35"/>
      <c r="C537" s="121">
        <v>2013</v>
      </c>
      <c r="D537" s="121" t="str">
        <f t="shared" si="7"/>
        <v>Desert Hot Springs 2013</v>
      </c>
      <c r="E537" s="121"/>
      <c r="F537" s="120"/>
      <c r="G537" s="121"/>
      <c r="H537" s="121"/>
      <c r="I537" s="109"/>
      <c r="J537" s="121"/>
      <c r="K537" s="120"/>
      <c r="L537" s="121"/>
      <c r="M537" s="121"/>
      <c r="N537" s="109"/>
      <c r="O537" s="121"/>
      <c r="P537" s="121"/>
      <c r="Q537" s="109"/>
      <c r="R537" s="121"/>
      <c r="S537" s="121"/>
      <c r="T537" s="109"/>
      <c r="U537" s="121"/>
      <c r="V537" s="121"/>
    </row>
    <row r="538" spans="1:22" x14ac:dyDescent="0.3">
      <c r="A538" s="122" t="s">
        <v>953</v>
      </c>
      <c r="B538" s="35" t="str">
        <f>VLOOKUP(A538,'Planning Periods'!$E$2:$N$540,10,FALSE)</f>
        <v>10/15/2013 - 10/15/2021</v>
      </c>
      <c r="C538" s="121">
        <v>2014</v>
      </c>
      <c r="D538" s="121" t="str">
        <f t="shared" si="7"/>
        <v>Desert Hot Springs 2014</v>
      </c>
      <c r="E538" s="121"/>
      <c r="F538" s="120"/>
      <c r="G538" s="121"/>
      <c r="H538" s="121"/>
      <c r="I538" s="109"/>
      <c r="J538" s="121"/>
      <c r="K538" s="120"/>
      <c r="L538" s="121"/>
      <c r="M538" s="121"/>
      <c r="N538" s="109"/>
      <c r="O538" s="121"/>
      <c r="P538" s="121"/>
      <c r="Q538" s="109"/>
      <c r="R538" s="121"/>
      <c r="S538" s="121"/>
      <c r="T538" s="109"/>
      <c r="U538" s="121"/>
      <c r="V538" s="121"/>
    </row>
    <row r="539" spans="1:22" x14ac:dyDescent="0.3">
      <c r="A539" s="122" t="s">
        <v>953</v>
      </c>
      <c r="B539" s="35" t="str">
        <f>VLOOKUP(A539,'Planning Periods'!$E$2:$N$540,10,FALSE)</f>
        <v>10/15/2013 - 10/15/2021</v>
      </c>
      <c r="C539" s="121">
        <v>2015</v>
      </c>
      <c r="D539" s="121" t="str">
        <f t="shared" si="7"/>
        <v>Desert Hot Springs 2015</v>
      </c>
      <c r="E539" s="121"/>
      <c r="F539" s="120"/>
      <c r="G539" s="121"/>
      <c r="H539" s="121"/>
      <c r="I539" s="109"/>
      <c r="J539" s="121"/>
      <c r="K539" s="120"/>
      <c r="L539" s="121"/>
      <c r="M539" s="121"/>
      <c r="N539" s="109"/>
      <c r="O539" s="121"/>
      <c r="P539" s="121"/>
      <c r="Q539" s="109"/>
      <c r="R539" s="121"/>
      <c r="S539" s="121"/>
      <c r="T539" s="109"/>
      <c r="U539" s="121"/>
      <c r="V539" s="121"/>
    </row>
    <row r="540" spans="1:22" x14ac:dyDescent="0.3">
      <c r="A540" s="122" t="s">
        <v>953</v>
      </c>
      <c r="B540" s="35" t="str">
        <f>VLOOKUP(A540,'Planning Periods'!$E$2:$N$540,10,FALSE)</f>
        <v>10/15/2013 - 10/15/2021</v>
      </c>
      <c r="C540" s="121">
        <v>2016</v>
      </c>
      <c r="D540" s="121" t="str">
        <f t="shared" si="7"/>
        <v>Desert Hot Springs 2016</v>
      </c>
      <c r="E540" s="121"/>
      <c r="F540" s="120"/>
      <c r="G540" s="121"/>
      <c r="H540" s="121"/>
      <c r="I540" s="109"/>
      <c r="J540" s="121"/>
      <c r="K540" s="120"/>
      <c r="L540" s="121"/>
      <c r="M540" s="121"/>
      <c r="N540" s="109"/>
      <c r="O540" s="121"/>
      <c r="P540" s="121"/>
      <c r="Q540" s="109"/>
      <c r="R540" s="121"/>
      <c r="S540" s="121"/>
      <c r="T540" s="109"/>
      <c r="U540" s="121"/>
      <c r="V540" s="121"/>
    </row>
    <row r="541" spans="1:22" x14ac:dyDescent="0.3">
      <c r="A541" s="122" t="s">
        <v>953</v>
      </c>
      <c r="B541" s="35" t="str">
        <f>VLOOKUP(A541,'Planning Periods'!$E$2:$N$540,10,FALSE)</f>
        <v>10/15/2013 - 10/15/2021</v>
      </c>
      <c r="C541" s="121">
        <v>2017</v>
      </c>
      <c r="D541" s="121" t="str">
        <f t="shared" si="7"/>
        <v>Desert Hot Springs 2017</v>
      </c>
      <c r="E541" s="121">
        <v>946</v>
      </c>
      <c r="F541" s="120">
        <v>43</v>
      </c>
      <c r="G541" s="121">
        <v>0</v>
      </c>
      <c r="H541" s="121">
        <v>43</v>
      </c>
      <c r="I541" s="109"/>
      <c r="J541" s="121">
        <v>661</v>
      </c>
      <c r="K541" s="120">
        <v>0</v>
      </c>
      <c r="L541" s="121">
        <v>0</v>
      </c>
      <c r="M541" s="121">
        <v>0</v>
      </c>
      <c r="N541" s="109"/>
      <c r="O541" s="121">
        <v>772</v>
      </c>
      <c r="P541" s="121">
        <v>0</v>
      </c>
      <c r="Q541" s="109"/>
      <c r="R541" s="121">
        <v>1817</v>
      </c>
      <c r="S541" s="121">
        <v>0</v>
      </c>
      <c r="T541" s="109"/>
      <c r="U541" s="121">
        <v>4196</v>
      </c>
      <c r="V541" s="121">
        <v>43</v>
      </c>
    </row>
    <row r="542" spans="1:22" x14ac:dyDescent="0.3">
      <c r="A542" s="122" t="s">
        <v>1111</v>
      </c>
      <c r="B542" s="35"/>
      <c r="C542" s="121">
        <v>2013</v>
      </c>
      <c r="D542" s="121" t="str">
        <f t="shared" si="7"/>
        <v>Diamond Bar 2013</v>
      </c>
      <c r="E542" s="121"/>
      <c r="F542" s="120"/>
      <c r="G542" s="121"/>
      <c r="H542" s="121"/>
      <c r="I542" s="109"/>
      <c r="J542" s="121"/>
      <c r="K542" s="120"/>
      <c r="L542" s="121"/>
      <c r="M542" s="121"/>
      <c r="N542" s="109"/>
      <c r="O542" s="121"/>
      <c r="P542" s="121"/>
      <c r="Q542" s="109"/>
      <c r="R542" s="121"/>
      <c r="S542" s="121"/>
      <c r="T542" s="109"/>
      <c r="U542" s="121"/>
      <c r="V542" s="121"/>
    </row>
    <row r="543" spans="1:22" x14ac:dyDescent="0.3">
      <c r="A543" s="122" t="s">
        <v>1111</v>
      </c>
      <c r="B543" s="35" t="str">
        <f>VLOOKUP(A543,'Planning Periods'!$E$2:$N$540,10,FALSE)</f>
        <v>10/15/2013 - 10/15/2021</v>
      </c>
      <c r="C543" s="121">
        <v>2014</v>
      </c>
      <c r="D543" s="121" t="str">
        <f>CONCATENATE(A543," ",C543)</f>
        <v>Diamond Bar 2014</v>
      </c>
      <c r="E543" s="121">
        <v>308</v>
      </c>
      <c r="F543" s="120">
        <v>0</v>
      </c>
      <c r="G543" s="121">
        <v>0</v>
      </c>
      <c r="H543" s="121">
        <v>0</v>
      </c>
      <c r="I543" s="109"/>
      <c r="J543" s="121">
        <v>182</v>
      </c>
      <c r="K543" s="120">
        <v>0</v>
      </c>
      <c r="L543" s="121">
        <v>0</v>
      </c>
      <c r="M543" s="121">
        <v>0</v>
      </c>
      <c r="N543" s="109"/>
      <c r="O543" s="121">
        <v>190</v>
      </c>
      <c r="P543" s="121">
        <v>0</v>
      </c>
      <c r="Q543" s="109"/>
      <c r="R543" s="121">
        <v>466</v>
      </c>
      <c r="S543" s="121">
        <v>52</v>
      </c>
      <c r="T543" s="109"/>
      <c r="U543" s="121">
        <v>1146</v>
      </c>
      <c r="V543" s="121">
        <v>52</v>
      </c>
    </row>
    <row r="544" spans="1:22" x14ac:dyDescent="0.3">
      <c r="A544" s="122" t="s">
        <v>1111</v>
      </c>
      <c r="B544" s="35" t="str">
        <f>VLOOKUP(A544,'Planning Periods'!$E$2:$N$540,10,FALSE)</f>
        <v>10/15/2013 - 10/15/2021</v>
      </c>
      <c r="C544" s="121">
        <v>2015</v>
      </c>
      <c r="D544" s="121" t="str">
        <f t="shared" ref="D544:D607" si="8">CONCATENATE(A544," ",C544)</f>
        <v>Diamond Bar 2015</v>
      </c>
      <c r="E544" s="121">
        <v>308</v>
      </c>
      <c r="F544" s="120">
        <v>0</v>
      </c>
      <c r="G544" s="121">
        <v>0</v>
      </c>
      <c r="H544" s="121">
        <v>0</v>
      </c>
      <c r="I544" s="109"/>
      <c r="J544" s="121">
        <v>182</v>
      </c>
      <c r="K544" s="120">
        <v>0</v>
      </c>
      <c r="L544" s="121">
        <v>0</v>
      </c>
      <c r="M544" s="121">
        <v>0</v>
      </c>
      <c r="N544" s="109"/>
      <c r="O544" s="121">
        <v>190</v>
      </c>
      <c r="P544" s="121">
        <v>0</v>
      </c>
      <c r="Q544" s="109"/>
      <c r="R544" s="121">
        <v>466</v>
      </c>
      <c r="S544" s="121">
        <v>127</v>
      </c>
      <c r="T544" s="109"/>
      <c r="U544" s="121">
        <v>1146</v>
      </c>
      <c r="V544" s="121">
        <v>127</v>
      </c>
    </row>
    <row r="545" spans="1:22" x14ac:dyDescent="0.3">
      <c r="A545" s="122" t="s">
        <v>1111</v>
      </c>
      <c r="B545" s="35" t="str">
        <f>VLOOKUP(A545,'Planning Periods'!$E$2:$N$540,10,FALSE)</f>
        <v>10/15/2013 - 10/15/2021</v>
      </c>
      <c r="C545" s="121">
        <v>2016</v>
      </c>
      <c r="D545" s="121" t="str">
        <f t="shared" si="8"/>
        <v>Diamond Bar 2016</v>
      </c>
      <c r="E545" s="121">
        <v>308</v>
      </c>
      <c r="F545" s="120">
        <v>0</v>
      </c>
      <c r="G545" s="121">
        <v>0</v>
      </c>
      <c r="H545" s="121">
        <v>0</v>
      </c>
      <c r="I545" s="109"/>
      <c r="J545" s="121">
        <v>182</v>
      </c>
      <c r="K545" s="120">
        <v>0</v>
      </c>
      <c r="L545" s="121">
        <v>0</v>
      </c>
      <c r="M545" s="121">
        <v>0</v>
      </c>
      <c r="N545" s="109"/>
      <c r="O545" s="121">
        <v>190</v>
      </c>
      <c r="P545" s="121">
        <v>0</v>
      </c>
      <c r="Q545" s="109"/>
      <c r="R545" s="121">
        <v>466</v>
      </c>
      <c r="S545" s="121">
        <v>15</v>
      </c>
      <c r="T545" s="109"/>
      <c r="U545" s="121">
        <v>1146</v>
      </c>
      <c r="V545" s="121">
        <v>15</v>
      </c>
    </row>
    <row r="546" spans="1:22" x14ac:dyDescent="0.3">
      <c r="A546" s="122" t="s">
        <v>1111</v>
      </c>
      <c r="B546" s="35" t="str">
        <f>VLOOKUP(A546,'Planning Periods'!$E$2:$N$540,10,FALSE)</f>
        <v>10/15/2013 - 10/15/2021</v>
      </c>
      <c r="C546" s="121">
        <v>2017</v>
      </c>
      <c r="D546" s="121" t="str">
        <f t="shared" si="8"/>
        <v>Diamond Bar 2017</v>
      </c>
      <c r="E546" s="121">
        <v>308</v>
      </c>
      <c r="F546" s="120">
        <v>0</v>
      </c>
      <c r="G546" s="121">
        <v>0</v>
      </c>
      <c r="H546" s="121">
        <v>0</v>
      </c>
      <c r="I546" s="109"/>
      <c r="J546" s="121">
        <v>182</v>
      </c>
      <c r="K546" s="120">
        <v>0</v>
      </c>
      <c r="L546" s="121">
        <v>0</v>
      </c>
      <c r="M546" s="121">
        <v>0</v>
      </c>
      <c r="N546" s="109"/>
      <c r="O546" s="121">
        <v>190</v>
      </c>
      <c r="P546" s="121">
        <v>0</v>
      </c>
      <c r="Q546" s="109"/>
      <c r="R546" s="121">
        <v>466</v>
      </c>
      <c r="S546" s="121">
        <v>77</v>
      </c>
      <c r="T546" s="109"/>
      <c r="U546" s="121">
        <v>1146</v>
      </c>
      <c r="V546" s="121">
        <v>77</v>
      </c>
    </row>
    <row r="547" spans="1:22" x14ac:dyDescent="0.3">
      <c r="A547" s="122" t="s">
        <v>781</v>
      </c>
      <c r="B547" s="35" t="str">
        <f>VLOOKUP(A547,'Planning Periods'!$E$2:$N$540,10,FALSE)</f>
        <v>12/31/2015 - 12/31/2023</v>
      </c>
      <c r="C547" s="121">
        <v>2014</v>
      </c>
      <c r="D547" s="121" t="str">
        <f t="shared" si="8"/>
        <v>Dinuba 2014</v>
      </c>
      <c r="E547" s="121"/>
      <c r="F547" s="120"/>
      <c r="G547" s="121"/>
      <c r="H547" s="121"/>
      <c r="I547" s="109"/>
      <c r="J547" s="121"/>
      <c r="K547" s="120"/>
      <c r="L547" s="121"/>
      <c r="M547" s="121"/>
      <c r="N547" s="109"/>
      <c r="O547" s="121"/>
      <c r="P547" s="121"/>
      <c r="Q547" s="109"/>
      <c r="R547" s="121"/>
      <c r="S547" s="121"/>
      <c r="T547" s="109"/>
      <c r="U547" s="121"/>
      <c r="V547" s="121"/>
    </row>
    <row r="548" spans="1:22" x14ac:dyDescent="0.3">
      <c r="A548" s="122" t="s">
        <v>781</v>
      </c>
      <c r="B548" s="35" t="str">
        <f>VLOOKUP(A548,'Planning Periods'!$E$2:$N$540,10,FALSE)</f>
        <v>12/31/2015 - 12/31/2023</v>
      </c>
      <c r="C548" s="121">
        <v>2015</v>
      </c>
      <c r="D548" s="121" t="str">
        <f t="shared" si="8"/>
        <v>Dinuba 2015</v>
      </c>
      <c r="E548" s="121">
        <v>211</v>
      </c>
      <c r="F548" s="120">
        <v>0</v>
      </c>
      <c r="G548" s="121">
        <v>0</v>
      </c>
      <c r="H548" s="121">
        <v>0</v>
      </c>
      <c r="I548" s="109"/>
      <c r="J548" s="121">
        <v>163</v>
      </c>
      <c r="K548" s="120">
        <v>64</v>
      </c>
      <c r="L548" s="121">
        <v>0</v>
      </c>
      <c r="M548" s="121">
        <v>64</v>
      </c>
      <c r="N548" s="109"/>
      <c r="O548" s="121">
        <v>121</v>
      </c>
      <c r="P548" s="121">
        <v>50</v>
      </c>
      <c r="Q548" s="109"/>
      <c r="R548" s="121">
        <v>470</v>
      </c>
      <c r="S548" s="121">
        <v>0</v>
      </c>
      <c r="T548" s="109"/>
      <c r="U548" s="121">
        <v>965</v>
      </c>
      <c r="V548" s="121">
        <v>114</v>
      </c>
    </row>
    <row r="549" spans="1:22" x14ac:dyDescent="0.3">
      <c r="A549" s="122" t="s">
        <v>781</v>
      </c>
      <c r="B549" s="35" t="str">
        <f>VLOOKUP(A549,'Planning Periods'!$E$2:$N$540,10,FALSE)</f>
        <v>12/31/2015 - 12/31/2023</v>
      </c>
      <c r="C549" s="121">
        <v>2016</v>
      </c>
      <c r="D549" s="121" t="str">
        <f t="shared" si="8"/>
        <v>Dinuba 2016</v>
      </c>
      <c r="E549" s="121">
        <v>211</v>
      </c>
      <c r="F549" s="120">
        <v>0</v>
      </c>
      <c r="G549" s="121">
        <v>0</v>
      </c>
      <c r="H549" s="121">
        <v>0</v>
      </c>
      <c r="I549" s="109"/>
      <c r="J549" s="121">
        <v>163</v>
      </c>
      <c r="K549" s="120">
        <v>9</v>
      </c>
      <c r="L549" s="121">
        <v>0</v>
      </c>
      <c r="M549" s="121">
        <v>9</v>
      </c>
      <c r="N549" s="109"/>
      <c r="O549" s="121">
        <v>121</v>
      </c>
      <c r="P549" s="121">
        <v>12</v>
      </c>
      <c r="Q549" s="109"/>
      <c r="R549" s="121">
        <v>470</v>
      </c>
      <c r="S549" s="121">
        <v>0</v>
      </c>
      <c r="T549" s="109"/>
      <c r="U549" s="121">
        <v>965</v>
      </c>
      <c r="V549" s="121">
        <v>21</v>
      </c>
    </row>
    <row r="550" spans="1:22" x14ac:dyDescent="0.3">
      <c r="A550" s="122" t="s">
        <v>781</v>
      </c>
      <c r="B550" s="35" t="str">
        <f>VLOOKUP(A550,'Planning Periods'!$E$2:$N$540,10,FALSE)</f>
        <v>12/31/2015 - 12/31/2023</v>
      </c>
      <c r="C550" s="121">
        <v>2017</v>
      </c>
      <c r="D550" s="121" t="str">
        <f t="shared" si="8"/>
        <v>Dinuba 2017</v>
      </c>
      <c r="E550" s="121">
        <v>211</v>
      </c>
      <c r="F550" s="120">
        <v>43</v>
      </c>
      <c r="G550" s="121">
        <v>43</v>
      </c>
      <c r="H550" s="121">
        <v>0</v>
      </c>
      <c r="I550" s="109"/>
      <c r="J550" s="121">
        <v>163</v>
      </c>
      <c r="K550" s="120">
        <v>19</v>
      </c>
      <c r="L550" s="121">
        <v>0</v>
      </c>
      <c r="M550" s="121">
        <v>19</v>
      </c>
      <c r="N550" s="109"/>
      <c r="O550" s="121">
        <v>121</v>
      </c>
      <c r="P550" s="121">
        <v>46</v>
      </c>
      <c r="Q550" s="109"/>
      <c r="R550" s="121">
        <v>470</v>
      </c>
      <c r="S550" s="121">
        <v>11</v>
      </c>
      <c r="T550" s="109"/>
      <c r="U550" s="121">
        <v>965</v>
      </c>
      <c r="V550" s="121">
        <v>119</v>
      </c>
    </row>
    <row r="551" spans="1:22" x14ac:dyDescent="0.3">
      <c r="A551" s="122" t="s">
        <v>812</v>
      </c>
      <c r="B551" s="35" t="str">
        <f>VLOOKUP(A551,'Planning Periods'!$E$2:$N$540,10,FALSE)</f>
        <v>01/31/2015 - 01/31/2023</v>
      </c>
      <c r="C551" s="121">
        <v>2014</v>
      </c>
      <c r="D551" s="121" t="str">
        <f t="shared" si="8"/>
        <v>Dixon 2014</v>
      </c>
      <c r="E551" s="121"/>
      <c r="F551" s="120"/>
      <c r="G551" s="121"/>
      <c r="H551" s="121"/>
      <c r="I551" s="109"/>
      <c r="J551" s="121"/>
      <c r="K551" s="120"/>
      <c r="L551" s="121"/>
      <c r="M551" s="121"/>
      <c r="N551" s="109"/>
      <c r="O551" s="121"/>
      <c r="P551" s="121"/>
      <c r="Q551" s="109"/>
      <c r="R551" s="121"/>
      <c r="S551" s="121"/>
      <c r="T551" s="109"/>
      <c r="U551" s="121"/>
      <c r="V551" s="121"/>
    </row>
    <row r="552" spans="1:22" x14ac:dyDescent="0.3">
      <c r="A552" s="122" t="s">
        <v>812</v>
      </c>
      <c r="B552" s="35" t="str">
        <f>VLOOKUP(A552,'Planning Periods'!$E$2:$N$540,10,FALSE)</f>
        <v>01/31/2015 - 01/31/2023</v>
      </c>
      <c r="C552" s="121">
        <v>2015</v>
      </c>
      <c r="D552" s="121" t="str">
        <f t="shared" si="8"/>
        <v>Dixon 2015</v>
      </c>
      <c r="E552" s="121">
        <v>50</v>
      </c>
      <c r="F552" s="120">
        <v>0</v>
      </c>
      <c r="G552" s="121">
        <v>0</v>
      </c>
      <c r="H552" s="121">
        <v>0</v>
      </c>
      <c r="I552" s="109"/>
      <c r="J552" s="121">
        <v>24</v>
      </c>
      <c r="K552" s="120">
        <v>0</v>
      </c>
      <c r="L552" s="121">
        <v>0</v>
      </c>
      <c r="M552" s="121">
        <v>0</v>
      </c>
      <c r="N552" s="109"/>
      <c r="O552" s="121">
        <v>30</v>
      </c>
      <c r="P552" s="121">
        <v>59</v>
      </c>
      <c r="Q552" s="109"/>
      <c r="R552" s="121">
        <v>93</v>
      </c>
      <c r="S552" s="121">
        <v>0</v>
      </c>
      <c r="T552" s="109"/>
      <c r="U552" s="121">
        <v>197</v>
      </c>
      <c r="V552" s="121">
        <v>59</v>
      </c>
    </row>
    <row r="553" spans="1:22" x14ac:dyDescent="0.3">
      <c r="A553" s="122" t="s">
        <v>812</v>
      </c>
      <c r="B553" s="35" t="str">
        <f>VLOOKUP(A553,'Planning Periods'!$E$2:$N$540,10,FALSE)</f>
        <v>01/31/2015 - 01/31/2023</v>
      </c>
      <c r="C553" s="121">
        <v>2016</v>
      </c>
      <c r="D553" s="121" t="str">
        <f t="shared" si="8"/>
        <v>Dixon 2016</v>
      </c>
      <c r="E553" s="121">
        <v>50</v>
      </c>
      <c r="F553" s="120">
        <v>0</v>
      </c>
      <c r="G553" s="121">
        <v>0</v>
      </c>
      <c r="H553" s="121">
        <v>0</v>
      </c>
      <c r="I553" s="109"/>
      <c r="J553" s="121">
        <v>24</v>
      </c>
      <c r="K553" s="120">
        <v>54</v>
      </c>
      <c r="L553" s="121">
        <v>54</v>
      </c>
      <c r="M553" s="121">
        <v>0</v>
      </c>
      <c r="N553" s="109"/>
      <c r="O553" s="121">
        <v>30</v>
      </c>
      <c r="P553" s="121">
        <v>0</v>
      </c>
      <c r="Q553" s="109"/>
      <c r="R553" s="121">
        <v>93</v>
      </c>
      <c r="S553" s="121">
        <v>43</v>
      </c>
      <c r="T553" s="109"/>
      <c r="U553" s="121">
        <v>197</v>
      </c>
      <c r="V553" s="121">
        <v>97</v>
      </c>
    </row>
    <row r="554" spans="1:22" x14ac:dyDescent="0.3">
      <c r="A554" s="122" t="s">
        <v>812</v>
      </c>
      <c r="B554" s="35" t="str">
        <f>VLOOKUP(A554,'Planning Periods'!$E$2:$N$540,10,FALSE)</f>
        <v>01/31/2015 - 01/31/2023</v>
      </c>
      <c r="C554" s="121">
        <v>2017</v>
      </c>
      <c r="D554" s="121" t="str">
        <f t="shared" si="8"/>
        <v>Dixon 2017</v>
      </c>
      <c r="E554" s="121">
        <v>50</v>
      </c>
      <c r="F554" s="120">
        <v>0</v>
      </c>
      <c r="G554" s="121">
        <v>0</v>
      </c>
      <c r="H554" s="121">
        <v>0</v>
      </c>
      <c r="I554" s="109"/>
      <c r="J554" s="121">
        <v>24</v>
      </c>
      <c r="K554" s="120">
        <v>0</v>
      </c>
      <c r="L554" s="121">
        <v>0</v>
      </c>
      <c r="M554" s="121">
        <v>0</v>
      </c>
      <c r="N554" s="109"/>
      <c r="O554" s="121">
        <v>30</v>
      </c>
      <c r="P554" s="121">
        <v>0</v>
      </c>
      <c r="Q554" s="109"/>
      <c r="R554" s="121">
        <v>93</v>
      </c>
      <c r="S554" s="121">
        <v>104</v>
      </c>
      <c r="T554" s="109"/>
      <c r="U554" s="121">
        <v>197</v>
      </c>
      <c r="V554" s="121">
        <v>104</v>
      </c>
    </row>
    <row r="555" spans="1:22" x14ac:dyDescent="0.3">
      <c r="A555" s="122" t="s">
        <v>823</v>
      </c>
      <c r="B555" s="35" t="str">
        <f>VLOOKUP(A555,'Planning Periods'!$E$2:$N$540,10,FALSE)</f>
        <v>06/30/2014 - 06/30/2019</v>
      </c>
      <c r="C555" s="121">
        <v>2014</v>
      </c>
      <c r="D555" s="121" t="str">
        <f t="shared" si="8"/>
        <v>Dorris 2014</v>
      </c>
      <c r="E555" s="121">
        <v>3</v>
      </c>
      <c r="F555" s="120">
        <v>0</v>
      </c>
      <c r="G555" s="121">
        <v>0</v>
      </c>
      <c r="H555" s="121">
        <v>0</v>
      </c>
      <c r="I555" s="109"/>
      <c r="J555" s="121">
        <v>2</v>
      </c>
      <c r="K555" s="120">
        <v>0</v>
      </c>
      <c r="L555" s="121">
        <v>0</v>
      </c>
      <c r="M555" s="121">
        <v>0</v>
      </c>
      <c r="N555" s="109"/>
      <c r="O555" s="121">
        <v>2</v>
      </c>
      <c r="P555" s="121">
        <v>0</v>
      </c>
      <c r="Q555" s="109"/>
      <c r="R555" s="121">
        <v>5</v>
      </c>
      <c r="S555" s="121">
        <v>0</v>
      </c>
      <c r="T555" s="109"/>
      <c r="U555" s="121">
        <v>12</v>
      </c>
      <c r="V555" s="121">
        <v>0</v>
      </c>
    </row>
    <row r="556" spans="1:22" x14ac:dyDescent="0.3">
      <c r="A556" s="122" t="s">
        <v>823</v>
      </c>
      <c r="B556" s="35" t="str">
        <f>VLOOKUP(A556,'Planning Periods'!$E$2:$N$540,10,FALSE)</f>
        <v>06/30/2014 - 06/30/2019</v>
      </c>
      <c r="C556" s="121">
        <v>2015</v>
      </c>
      <c r="D556" s="121" t="str">
        <f t="shared" si="8"/>
        <v>Dorris 2015</v>
      </c>
      <c r="E556" s="121">
        <v>3</v>
      </c>
      <c r="F556" s="120">
        <v>0</v>
      </c>
      <c r="G556" s="121">
        <v>0</v>
      </c>
      <c r="H556" s="121">
        <v>0</v>
      </c>
      <c r="I556" s="109"/>
      <c r="J556" s="121">
        <v>2</v>
      </c>
      <c r="K556" s="120">
        <v>1</v>
      </c>
      <c r="L556" s="121">
        <v>1</v>
      </c>
      <c r="M556" s="121">
        <v>0</v>
      </c>
      <c r="N556" s="109"/>
      <c r="O556" s="121">
        <v>2</v>
      </c>
      <c r="P556" s="121">
        <v>1</v>
      </c>
      <c r="Q556" s="109"/>
      <c r="R556" s="121">
        <v>5</v>
      </c>
      <c r="S556" s="121">
        <v>0</v>
      </c>
      <c r="T556" s="109"/>
      <c r="U556" s="121">
        <v>12</v>
      </c>
      <c r="V556" s="121">
        <v>2</v>
      </c>
    </row>
    <row r="557" spans="1:22" x14ac:dyDescent="0.3">
      <c r="A557" s="122" t="s">
        <v>823</v>
      </c>
      <c r="B557" s="35" t="str">
        <f>VLOOKUP(A557,'Planning Periods'!$E$2:$N$540,10,FALSE)</f>
        <v>06/30/2014 - 06/30/2019</v>
      </c>
      <c r="C557" s="121">
        <v>2016</v>
      </c>
      <c r="D557" s="121" t="str">
        <f t="shared" si="8"/>
        <v>Dorris 2016</v>
      </c>
      <c r="E557" s="121"/>
      <c r="F557" s="120"/>
      <c r="G557" s="121"/>
      <c r="H557" s="121"/>
      <c r="I557" s="109"/>
      <c r="J557" s="121"/>
      <c r="K557" s="120"/>
      <c r="L557" s="121"/>
      <c r="M557" s="121"/>
      <c r="N557" s="109"/>
      <c r="O557" s="121"/>
      <c r="P557" s="121"/>
      <c r="Q557" s="109"/>
      <c r="R557" s="121"/>
      <c r="S557" s="121"/>
      <c r="T557" s="109"/>
      <c r="U557" s="121"/>
      <c r="V557" s="121"/>
    </row>
    <row r="558" spans="1:22" x14ac:dyDescent="0.3">
      <c r="A558" s="122" t="s">
        <v>823</v>
      </c>
      <c r="B558" s="35" t="str">
        <f>VLOOKUP(A558,'Planning Periods'!$E$2:$N$540,10,FALSE)</f>
        <v>06/30/2014 - 06/30/2019</v>
      </c>
      <c r="C558" s="121">
        <v>2017</v>
      </c>
      <c r="D558" s="121" t="str">
        <f t="shared" si="8"/>
        <v>Dorris 2017</v>
      </c>
      <c r="E558" s="121">
        <v>3</v>
      </c>
      <c r="F558" s="120">
        <v>0</v>
      </c>
      <c r="G558" s="121">
        <v>0</v>
      </c>
      <c r="H558" s="121">
        <v>0</v>
      </c>
      <c r="I558" s="109"/>
      <c r="J558" s="121">
        <v>2</v>
      </c>
      <c r="K558" s="120">
        <v>0</v>
      </c>
      <c r="L558" s="121">
        <v>0</v>
      </c>
      <c r="M558" s="121">
        <v>0</v>
      </c>
      <c r="N558" s="109"/>
      <c r="O558" s="121">
        <v>2</v>
      </c>
      <c r="P558" s="121">
        <v>0</v>
      </c>
      <c r="Q558" s="109"/>
      <c r="R558" s="121">
        <v>5</v>
      </c>
      <c r="S558" s="121">
        <v>0</v>
      </c>
      <c r="T558" s="109"/>
      <c r="U558" s="121">
        <v>12</v>
      </c>
      <c r="V558" s="121">
        <v>0</v>
      </c>
    </row>
    <row r="559" spans="1:22" x14ac:dyDescent="0.3">
      <c r="A559" t="s">
        <v>1030</v>
      </c>
      <c r="B559" s="35" t="str">
        <f>VLOOKUP(A559,'Planning Periods'!$E$2:$N$540,10,FALSE)</f>
        <v>03/31/2016 - 03/31/2024</v>
      </c>
      <c r="C559" s="121">
        <v>2014</v>
      </c>
      <c r="D559" s="121" t="str">
        <f t="shared" si="8"/>
        <v>Dos Palos 2014</v>
      </c>
      <c r="E559" s="120">
        <v>0</v>
      </c>
      <c r="F559" s="120">
        <v>0</v>
      </c>
      <c r="G559" s="120">
        <v>0</v>
      </c>
      <c r="H559" s="120">
        <v>0</v>
      </c>
      <c r="I559" s="120">
        <v>0</v>
      </c>
      <c r="J559" s="120">
        <v>0</v>
      </c>
      <c r="K559" s="120">
        <v>0</v>
      </c>
      <c r="L559" s="120">
        <v>0</v>
      </c>
      <c r="M559" s="120">
        <v>0</v>
      </c>
      <c r="N559" s="120">
        <v>0</v>
      </c>
      <c r="O559" s="120">
        <v>0</v>
      </c>
      <c r="P559" s="120">
        <v>0</v>
      </c>
      <c r="Q559" s="120">
        <v>0</v>
      </c>
      <c r="R559" s="120">
        <v>0</v>
      </c>
      <c r="S559" s="120">
        <v>0</v>
      </c>
      <c r="T559" s="120">
        <v>0</v>
      </c>
      <c r="U559" s="120">
        <v>0</v>
      </c>
      <c r="V559" s="120">
        <v>0</v>
      </c>
    </row>
    <row r="560" spans="1:22" x14ac:dyDescent="0.3">
      <c r="A560" t="s">
        <v>1030</v>
      </c>
      <c r="B560" s="35" t="str">
        <f>VLOOKUP(A560,'Planning Periods'!$E$2:$N$540,10,FALSE)</f>
        <v>03/31/2016 - 03/31/2024</v>
      </c>
      <c r="C560" s="121">
        <v>2015</v>
      </c>
      <c r="D560" s="121" t="str">
        <f t="shared" si="8"/>
        <v>Dos Palos 2015</v>
      </c>
    </row>
    <row r="561" spans="1:22" x14ac:dyDescent="0.3">
      <c r="A561" t="s">
        <v>1030</v>
      </c>
      <c r="B561" s="35" t="str">
        <f>VLOOKUP(A561,'Planning Periods'!$E$2:$N$540,10,FALSE)</f>
        <v>03/31/2016 - 03/31/2024</v>
      </c>
      <c r="C561" s="121">
        <v>2016</v>
      </c>
      <c r="D561" s="121" t="str">
        <f t="shared" si="8"/>
        <v>Dos Palos 2016</v>
      </c>
    </row>
    <row r="562" spans="1:22" x14ac:dyDescent="0.3">
      <c r="A562" t="s">
        <v>1030</v>
      </c>
      <c r="B562" s="35" t="str">
        <f>VLOOKUP(A562,'Planning Periods'!$E$2:$N$540,10,FALSE)</f>
        <v>03/31/2016 - 03/31/2024</v>
      </c>
      <c r="C562" s="121">
        <v>2017</v>
      </c>
      <c r="D562" s="121" t="str">
        <f t="shared" si="8"/>
        <v>Dos Palos 2017</v>
      </c>
    </row>
    <row r="563" spans="1:22" x14ac:dyDescent="0.3">
      <c r="A563" s="122" t="s">
        <v>1110</v>
      </c>
      <c r="B563" s="35"/>
      <c r="C563" s="121">
        <v>2013</v>
      </c>
      <c r="D563" s="121" t="str">
        <f t="shared" si="8"/>
        <v>Downey 2013</v>
      </c>
    </row>
    <row r="564" spans="1:22" x14ac:dyDescent="0.3">
      <c r="A564" s="122" t="s">
        <v>1110</v>
      </c>
      <c r="B564" s="35" t="str">
        <f>VLOOKUP(A564,'Planning Periods'!$E$2:$N$540,10,FALSE)</f>
        <v>10/15/2013 - 10/15/2021</v>
      </c>
      <c r="C564" s="121">
        <v>2014</v>
      </c>
      <c r="D564" s="121" t="str">
        <f t="shared" si="8"/>
        <v>Downey 2014</v>
      </c>
      <c r="E564" s="121">
        <v>210</v>
      </c>
      <c r="F564" s="120">
        <v>0</v>
      </c>
      <c r="G564" s="121">
        <v>0</v>
      </c>
      <c r="H564" s="121">
        <v>0</v>
      </c>
      <c r="I564" s="109"/>
      <c r="J564" s="121">
        <v>123</v>
      </c>
      <c r="K564" s="120">
        <v>0</v>
      </c>
      <c r="L564" s="121">
        <v>0</v>
      </c>
      <c r="M564" s="121">
        <v>0</v>
      </c>
      <c r="N564" s="109"/>
      <c r="O564" s="121">
        <v>135</v>
      </c>
      <c r="P564" s="121">
        <v>20</v>
      </c>
      <c r="Q564" s="109"/>
      <c r="R564" s="121">
        <v>346</v>
      </c>
      <c r="S564" s="121">
        <v>12</v>
      </c>
      <c r="T564" s="109"/>
      <c r="U564" s="121">
        <v>814</v>
      </c>
      <c r="V564" s="121">
        <v>32</v>
      </c>
    </row>
    <row r="565" spans="1:22" x14ac:dyDescent="0.3">
      <c r="A565" s="122" t="s">
        <v>1110</v>
      </c>
      <c r="B565" s="35" t="str">
        <f>VLOOKUP(A565,'Planning Periods'!$E$2:$N$540,10,FALSE)</f>
        <v>10/15/2013 - 10/15/2021</v>
      </c>
      <c r="C565" s="121">
        <v>2015</v>
      </c>
      <c r="D565" s="121" t="str">
        <f t="shared" si="8"/>
        <v>Downey 2015</v>
      </c>
      <c r="E565" s="121">
        <v>210</v>
      </c>
      <c r="F565" s="120">
        <v>0</v>
      </c>
      <c r="G565" s="121">
        <v>0</v>
      </c>
      <c r="H565" s="121">
        <v>0</v>
      </c>
      <c r="I565" s="109"/>
      <c r="J565" s="121">
        <v>123</v>
      </c>
      <c r="K565" s="120">
        <v>0</v>
      </c>
      <c r="L565" s="121">
        <v>0</v>
      </c>
      <c r="M565" s="121">
        <v>0</v>
      </c>
      <c r="N565" s="109"/>
      <c r="O565" s="121">
        <v>135</v>
      </c>
      <c r="P565" s="121">
        <v>50</v>
      </c>
      <c r="Q565" s="109"/>
      <c r="R565" s="121">
        <v>346</v>
      </c>
      <c r="S565" s="121">
        <v>13</v>
      </c>
      <c r="T565" s="109"/>
      <c r="U565" s="121">
        <v>814</v>
      </c>
      <c r="V565" s="121">
        <v>63</v>
      </c>
    </row>
    <row r="566" spans="1:22" x14ac:dyDescent="0.3">
      <c r="A566" s="122" t="s">
        <v>1110</v>
      </c>
      <c r="B566" s="35" t="str">
        <f>VLOOKUP(A566,'Planning Periods'!$E$2:$N$540,10,FALSE)</f>
        <v>10/15/2013 - 10/15/2021</v>
      </c>
      <c r="C566" s="121">
        <v>2016</v>
      </c>
      <c r="D566" s="121" t="str">
        <f t="shared" si="8"/>
        <v>Downey 2016</v>
      </c>
      <c r="E566" s="121">
        <v>210</v>
      </c>
      <c r="F566" s="120">
        <v>0</v>
      </c>
      <c r="G566" s="121">
        <v>0</v>
      </c>
      <c r="H566" s="121">
        <v>0</v>
      </c>
      <c r="I566" s="109"/>
      <c r="J566" s="121">
        <v>123</v>
      </c>
      <c r="K566" s="120">
        <v>6</v>
      </c>
      <c r="L566" s="121">
        <v>6</v>
      </c>
      <c r="M566" s="121">
        <v>0</v>
      </c>
      <c r="N566" s="109"/>
      <c r="O566" s="121">
        <v>135</v>
      </c>
      <c r="P566" s="121">
        <v>0</v>
      </c>
      <c r="Q566" s="109"/>
      <c r="R566" s="121">
        <v>346</v>
      </c>
      <c r="S566" s="121">
        <v>44</v>
      </c>
      <c r="T566" s="109"/>
      <c r="U566" s="121">
        <v>814</v>
      </c>
      <c r="V566" s="121">
        <v>50</v>
      </c>
    </row>
    <row r="567" spans="1:22" x14ac:dyDescent="0.3">
      <c r="A567" s="122" t="s">
        <v>1110</v>
      </c>
      <c r="B567" s="35" t="str">
        <f>VLOOKUP(A567,'Planning Periods'!$E$2:$N$540,10,FALSE)</f>
        <v>10/15/2013 - 10/15/2021</v>
      </c>
      <c r="C567" s="121">
        <v>2017</v>
      </c>
      <c r="D567" s="121" t="str">
        <f t="shared" si="8"/>
        <v>Downey 2017</v>
      </c>
      <c r="E567" s="121">
        <v>210</v>
      </c>
      <c r="F567" s="120">
        <v>0</v>
      </c>
      <c r="G567" s="121">
        <v>0</v>
      </c>
      <c r="H567" s="121">
        <v>0</v>
      </c>
      <c r="I567" s="109"/>
      <c r="J567" s="121">
        <v>123</v>
      </c>
      <c r="K567" s="120">
        <v>0</v>
      </c>
      <c r="L567" s="121">
        <v>0</v>
      </c>
      <c r="M567" s="121">
        <v>0</v>
      </c>
      <c r="N567" s="109"/>
      <c r="O567" s="121">
        <v>135</v>
      </c>
      <c r="P567" s="121">
        <v>0</v>
      </c>
      <c r="Q567" s="109"/>
      <c r="R567" s="121">
        <v>346</v>
      </c>
      <c r="S567" s="121">
        <v>135</v>
      </c>
      <c r="T567" s="109"/>
      <c r="U567" s="121">
        <v>814</v>
      </c>
      <c r="V567" s="121">
        <v>135</v>
      </c>
    </row>
    <row r="568" spans="1:22" x14ac:dyDescent="0.3">
      <c r="A568" s="122" t="s">
        <v>1109</v>
      </c>
      <c r="B568" s="35"/>
      <c r="C568" s="121">
        <v>2013</v>
      </c>
      <c r="D568" s="121" t="str">
        <f t="shared" si="8"/>
        <v>Duarte 2013</v>
      </c>
      <c r="E568" s="121"/>
      <c r="F568" s="120"/>
      <c r="G568" s="121"/>
      <c r="H568" s="121"/>
      <c r="I568" s="109"/>
      <c r="J568" s="121"/>
      <c r="K568" s="120"/>
      <c r="L568" s="121"/>
      <c r="M568" s="121"/>
      <c r="N568" s="109"/>
      <c r="O568" s="121"/>
      <c r="P568" s="121"/>
      <c r="Q568" s="109"/>
      <c r="R568" s="121"/>
      <c r="S568" s="121"/>
      <c r="T568" s="109"/>
      <c r="U568" s="121"/>
      <c r="V568" s="121"/>
    </row>
    <row r="569" spans="1:22" x14ac:dyDescent="0.3">
      <c r="A569" s="122" t="s">
        <v>1109</v>
      </c>
      <c r="B569" s="35" t="str">
        <f>VLOOKUP(A569,'Planning Periods'!$E$2:$N$540,10,FALSE)</f>
        <v>10/15/2013 - 10/15/2021</v>
      </c>
      <c r="C569" s="121">
        <v>2014</v>
      </c>
      <c r="D569" s="121" t="str">
        <f t="shared" si="8"/>
        <v>Duarte 2014</v>
      </c>
      <c r="E569" s="121">
        <v>87</v>
      </c>
      <c r="F569" s="120">
        <v>0</v>
      </c>
      <c r="G569" s="121">
        <v>0</v>
      </c>
      <c r="H569" s="121">
        <v>0</v>
      </c>
      <c r="I569" s="109"/>
      <c r="J569" s="121">
        <v>53</v>
      </c>
      <c r="K569" s="120">
        <v>0</v>
      </c>
      <c r="L569" s="121">
        <v>0</v>
      </c>
      <c r="M569" s="121">
        <v>0</v>
      </c>
      <c r="N569" s="109"/>
      <c r="O569" s="121">
        <v>55</v>
      </c>
      <c r="P569" s="121">
        <v>0</v>
      </c>
      <c r="Q569" s="109"/>
      <c r="R569" s="121">
        <v>142</v>
      </c>
      <c r="S569" s="121">
        <v>0</v>
      </c>
      <c r="T569" s="109"/>
      <c r="U569" s="121">
        <v>337</v>
      </c>
      <c r="V569" s="121">
        <v>0</v>
      </c>
    </row>
    <row r="570" spans="1:22" x14ac:dyDescent="0.3">
      <c r="A570" s="122" t="s">
        <v>1109</v>
      </c>
      <c r="B570" s="35" t="str">
        <f>VLOOKUP(A570,'Planning Periods'!$E$2:$N$540,10,FALSE)</f>
        <v>10/15/2013 - 10/15/2021</v>
      </c>
      <c r="C570" s="121">
        <v>2015</v>
      </c>
      <c r="D570" s="121" t="str">
        <f t="shared" si="8"/>
        <v>Duarte 2015</v>
      </c>
      <c r="E570" s="121">
        <v>87</v>
      </c>
      <c r="F570" s="120">
        <v>42</v>
      </c>
      <c r="G570" s="121">
        <v>42</v>
      </c>
      <c r="H570" s="121">
        <v>0</v>
      </c>
      <c r="I570" s="109"/>
      <c r="J570" s="121">
        <v>53</v>
      </c>
      <c r="K570" s="120">
        <v>1</v>
      </c>
      <c r="L570" s="121">
        <v>1</v>
      </c>
      <c r="M570" s="121">
        <v>0</v>
      </c>
      <c r="N570" s="109"/>
      <c r="O570" s="121">
        <v>55</v>
      </c>
      <c r="P570" s="121">
        <v>0</v>
      </c>
      <c r="Q570" s="109"/>
      <c r="R570" s="121">
        <v>142</v>
      </c>
      <c r="S570" s="121">
        <v>0</v>
      </c>
      <c r="T570" s="109"/>
      <c r="U570" s="121">
        <v>337</v>
      </c>
      <c r="V570" s="121">
        <v>43</v>
      </c>
    </row>
    <row r="571" spans="1:22" x14ac:dyDescent="0.3">
      <c r="A571" s="122" t="s">
        <v>1109</v>
      </c>
      <c r="B571" s="35" t="str">
        <f>VLOOKUP(A571,'Planning Periods'!$E$2:$N$540,10,FALSE)</f>
        <v>10/15/2013 - 10/15/2021</v>
      </c>
      <c r="C571" s="121">
        <v>2016</v>
      </c>
      <c r="D571" s="121" t="str">
        <f t="shared" si="8"/>
        <v>Duarte 2016</v>
      </c>
      <c r="E571" s="121">
        <v>87</v>
      </c>
      <c r="F571" s="120">
        <v>0</v>
      </c>
      <c r="G571" s="121">
        <v>0</v>
      </c>
      <c r="H571" s="121">
        <v>0</v>
      </c>
      <c r="I571" s="109"/>
      <c r="J571" s="121">
        <v>53</v>
      </c>
      <c r="K571" s="120">
        <v>0</v>
      </c>
      <c r="L571" s="121">
        <v>0</v>
      </c>
      <c r="M571" s="121">
        <v>0</v>
      </c>
      <c r="N571" s="109"/>
      <c r="O571" s="121">
        <v>55</v>
      </c>
      <c r="P571" s="121">
        <v>2</v>
      </c>
      <c r="Q571" s="109"/>
      <c r="R571" s="121">
        <v>142</v>
      </c>
      <c r="S571" s="121">
        <v>0</v>
      </c>
      <c r="T571" s="109"/>
      <c r="U571" s="121">
        <v>337</v>
      </c>
      <c r="V571" s="121">
        <v>2</v>
      </c>
    </row>
    <row r="572" spans="1:22" x14ac:dyDescent="0.3">
      <c r="A572" s="122" t="s">
        <v>1109</v>
      </c>
      <c r="B572" s="35" t="str">
        <f>VLOOKUP(A572,'Planning Periods'!$E$2:$N$540,10,FALSE)</f>
        <v>10/15/2013 - 10/15/2021</v>
      </c>
      <c r="C572" s="121">
        <v>2017</v>
      </c>
      <c r="D572" s="121" t="str">
        <f t="shared" si="8"/>
        <v>Duarte 2017</v>
      </c>
      <c r="E572" s="121">
        <v>87</v>
      </c>
      <c r="F572" s="120">
        <v>0</v>
      </c>
      <c r="G572" s="121">
        <v>0</v>
      </c>
      <c r="H572" s="121">
        <v>0</v>
      </c>
      <c r="I572" s="109"/>
      <c r="J572" s="121">
        <v>53</v>
      </c>
      <c r="K572" s="120">
        <v>0</v>
      </c>
      <c r="L572" s="121">
        <v>0</v>
      </c>
      <c r="M572" s="121">
        <v>0</v>
      </c>
      <c r="N572" s="109"/>
      <c r="O572" s="121">
        <v>55</v>
      </c>
      <c r="P572" s="121">
        <v>1</v>
      </c>
      <c r="Q572" s="109"/>
      <c r="R572" s="121">
        <v>142</v>
      </c>
      <c r="S572" s="121">
        <v>1</v>
      </c>
      <c r="T572" s="109"/>
      <c r="U572" s="121">
        <v>337</v>
      </c>
      <c r="V572" s="121">
        <v>2</v>
      </c>
    </row>
    <row r="573" spans="1:22" x14ac:dyDescent="0.3">
      <c r="A573" s="122" t="s">
        <v>1240</v>
      </c>
      <c r="B573" s="35" t="str">
        <f>VLOOKUP(A573,'Planning Periods'!$E$2:$N$540,10,FALSE)</f>
        <v>01/31/2015 - 01/31/2023</v>
      </c>
      <c r="C573" s="121">
        <v>2014</v>
      </c>
      <c r="D573" s="121" t="str">
        <f t="shared" si="8"/>
        <v>Dublin 2014</v>
      </c>
      <c r="E573" s="121"/>
      <c r="F573" s="120"/>
      <c r="G573" s="121"/>
      <c r="H573" s="121"/>
      <c r="I573" s="109"/>
      <c r="J573" s="121"/>
      <c r="K573" s="120"/>
      <c r="L573" s="121"/>
      <c r="M573" s="121"/>
      <c r="N573" s="109"/>
      <c r="O573" s="121"/>
      <c r="P573" s="121"/>
      <c r="Q573" s="109"/>
      <c r="R573" s="121"/>
      <c r="S573" s="121"/>
      <c r="T573" s="109"/>
      <c r="U573" s="121"/>
      <c r="V573" s="121"/>
    </row>
    <row r="574" spans="1:22" x14ac:dyDescent="0.3">
      <c r="A574" s="122" t="s">
        <v>1240</v>
      </c>
      <c r="B574" s="35" t="str">
        <f>VLOOKUP(A574,'Planning Periods'!$E$2:$N$540,10,FALSE)</f>
        <v>01/31/2015 - 01/31/2023</v>
      </c>
      <c r="C574" s="121">
        <v>2015</v>
      </c>
      <c r="D574" s="121" t="str">
        <f t="shared" si="8"/>
        <v>Dublin 2015</v>
      </c>
      <c r="E574" s="121">
        <v>796</v>
      </c>
      <c r="F574" s="120">
        <v>26</v>
      </c>
      <c r="G574" s="121">
        <v>26</v>
      </c>
      <c r="H574" s="121">
        <v>0</v>
      </c>
      <c r="I574" s="109"/>
      <c r="J574" s="121">
        <v>446</v>
      </c>
      <c r="K574" s="120">
        <v>39</v>
      </c>
      <c r="L574" s="121">
        <v>39</v>
      </c>
      <c r="M574" s="121">
        <v>0</v>
      </c>
      <c r="N574" s="109"/>
      <c r="O574" s="121">
        <v>425</v>
      </c>
      <c r="P574" s="121">
        <v>4</v>
      </c>
      <c r="Q574" s="109"/>
      <c r="R574" s="121">
        <v>618</v>
      </c>
      <c r="S574" s="121">
        <v>839</v>
      </c>
      <c r="T574" s="109"/>
      <c r="U574" s="121">
        <v>2285</v>
      </c>
      <c r="V574" s="121">
        <v>908</v>
      </c>
    </row>
    <row r="575" spans="1:22" x14ac:dyDescent="0.3">
      <c r="A575" s="122" t="s">
        <v>1240</v>
      </c>
      <c r="B575" s="35" t="str">
        <f>VLOOKUP(A575,'Planning Periods'!$E$2:$N$540,10,FALSE)</f>
        <v>01/31/2015 - 01/31/2023</v>
      </c>
      <c r="C575" s="121">
        <v>2016</v>
      </c>
      <c r="D575" s="121" t="str">
        <f t="shared" si="8"/>
        <v>Dublin 2016</v>
      </c>
      <c r="E575" s="121">
        <v>796</v>
      </c>
      <c r="F575" s="120">
        <v>0</v>
      </c>
      <c r="G575" s="121">
        <v>0</v>
      </c>
      <c r="H575" s="121">
        <v>0</v>
      </c>
      <c r="I575" s="109"/>
      <c r="J575" s="121">
        <v>446</v>
      </c>
      <c r="K575" s="120">
        <v>0</v>
      </c>
      <c r="L575" s="121">
        <v>0</v>
      </c>
      <c r="M575" s="121">
        <v>0</v>
      </c>
      <c r="N575" s="109"/>
      <c r="O575" s="121">
        <v>425</v>
      </c>
      <c r="P575" s="121">
        <v>2</v>
      </c>
      <c r="Q575" s="109"/>
      <c r="R575" s="121">
        <v>618</v>
      </c>
      <c r="S575" s="121">
        <v>612</v>
      </c>
      <c r="T575" s="109"/>
      <c r="U575" s="121">
        <v>2285</v>
      </c>
      <c r="V575" s="121">
        <v>614</v>
      </c>
    </row>
    <row r="576" spans="1:22" x14ac:dyDescent="0.3">
      <c r="A576" s="122" t="s">
        <v>1240</v>
      </c>
      <c r="B576" s="35" t="str">
        <f>VLOOKUP(A576,'Planning Periods'!$E$2:$N$540,10,FALSE)</f>
        <v>01/31/2015 - 01/31/2023</v>
      </c>
      <c r="C576" s="121">
        <v>2017</v>
      </c>
      <c r="D576" s="121" t="str">
        <f t="shared" si="8"/>
        <v>Dublin 2017</v>
      </c>
      <c r="E576" s="121">
        <v>796</v>
      </c>
      <c r="F576" s="120">
        <v>0</v>
      </c>
      <c r="G576" s="121">
        <v>0</v>
      </c>
      <c r="H576" s="121">
        <v>0</v>
      </c>
      <c r="I576" s="109"/>
      <c r="J576" s="121">
        <v>446</v>
      </c>
      <c r="K576" s="120">
        <v>0</v>
      </c>
      <c r="L576" s="121">
        <v>0</v>
      </c>
      <c r="M576" s="121">
        <v>0</v>
      </c>
      <c r="N576" s="109"/>
      <c r="O576" s="121">
        <v>425</v>
      </c>
      <c r="P576" s="121">
        <v>8</v>
      </c>
      <c r="Q576" s="109"/>
      <c r="R576" s="121">
        <v>618</v>
      </c>
      <c r="S576" s="121">
        <v>1187</v>
      </c>
      <c r="T576" s="109"/>
      <c r="U576" s="121">
        <v>2285</v>
      </c>
      <c r="V576" s="121">
        <v>1195</v>
      </c>
    </row>
    <row r="577" spans="1:22" x14ac:dyDescent="0.3">
      <c r="A577" t="s">
        <v>822</v>
      </c>
      <c r="B577" s="35" t="str">
        <f>VLOOKUP(A577,'Planning Periods'!$E$2:$N$540,10,FALSE)</f>
        <v>06/30/2014 - 06/30/2019</v>
      </c>
      <c r="C577" s="121">
        <v>2014</v>
      </c>
      <c r="D577" s="121" t="str">
        <f t="shared" si="8"/>
        <v>Dunsmuir 2014</v>
      </c>
      <c r="E577" s="120">
        <v>0</v>
      </c>
      <c r="F577" s="120">
        <v>0</v>
      </c>
      <c r="G577" s="120">
        <v>0</v>
      </c>
      <c r="H577" s="120">
        <v>0</v>
      </c>
      <c r="I577" s="120">
        <v>0</v>
      </c>
      <c r="J577" s="120">
        <v>0</v>
      </c>
      <c r="K577" s="120">
        <v>0</v>
      </c>
      <c r="L577" s="120">
        <v>0</v>
      </c>
      <c r="M577" s="120">
        <v>0</v>
      </c>
      <c r="N577" s="120">
        <v>0</v>
      </c>
      <c r="O577" s="120">
        <v>0</v>
      </c>
      <c r="P577" s="120">
        <v>0</v>
      </c>
      <c r="Q577" s="120">
        <v>0</v>
      </c>
      <c r="R577" s="120">
        <v>0</v>
      </c>
      <c r="S577" s="120">
        <v>0</v>
      </c>
      <c r="T577" s="120">
        <v>0</v>
      </c>
      <c r="U577" s="120">
        <v>0</v>
      </c>
      <c r="V577" s="120">
        <v>0</v>
      </c>
    </row>
    <row r="578" spans="1:22" x14ac:dyDescent="0.3">
      <c r="A578" t="s">
        <v>822</v>
      </c>
      <c r="B578" s="35" t="str">
        <f>VLOOKUP(A578,'Planning Periods'!$E$2:$N$540,10,FALSE)</f>
        <v>06/30/2014 - 06/30/2019</v>
      </c>
      <c r="C578" s="121">
        <v>2015</v>
      </c>
      <c r="D578" s="121" t="str">
        <f t="shared" si="8"/>
        <v>Dunsmuir 2015</v>
      </c>
    </row>
    <row r="579" spans="1:22" x14ac:dyDescent="0.3">
      <c r="A579" t="s">
        <v>822</v>
      </c>
      <c r="B579" s="35" t="str">
        <f>VLOOKUP(A579,'Planning Periods'!$E$2:$N$540,10,FALSE)</f>
        <v>06/30/2014 - 06/30/2019</v>
      </c>
      <c r="C579" s="121">
        <v>2016</v>
      </c>
      <c r="D579" s="121" t="str">
        <f t="shared" si="8"/>
        <v>Dunsmuir 2016</v>
      </c>
    </row>
    <row r="580" spans="1:22" x14ac:dyDescent="0.3">
      <c r="A580" t="s">
        <v>822</v>
      </c>
      <c r="B580" s="35" t="str">
        <f>VLOOKUP(A580,'Planning Periods'!$E$2:$N$540,10,FALSE)</f>
        <v>06/30/2014 - 06/30/2019</v>
      </c>
      <c r="C580" s="121">
        <v>2017</v>
      </c>
      <c r="D580" s="121" t="str">
        <f t="shared" si="8"/>
        <v>Dunsmuir 2017</v>
      </c>
    </row>
    <row r="581" spans="1:22" x14ac:dyDescent="0.3">
      <c r="A581" s="122" t="s">
        <v>865</v>
      </c>
      <c r="B581" s="35" t="str">
        <f>VLOOKUP(A581,'Planning Periods'!$E$2:$N$540,10,FALSE)</f>
        <v>01/31/2015 - 01/31/2023</v>
      </c>
      <c r="C581" s="121">
        <v>2014</v>
      </c>
      <c r="D581" s="121" t="str">
        <f t="shared" si="8"/>
        <v>East Palo Alto 2014</v>
      </c>
    </row>
    <row r="582" spans="1:22" x14ac:dyDescent="0.3">
      <c r="A582" s="122" t="s">
        <v>865</v>
      </c>
      <c r="B582" s="35" t="str">
        <f>VLOOKUP(A582,'Planning Periods'!$E$2:$N$540,10,FALSE)</f>
        <v>01/31/2015 - 01/31/2023</v>
      </c>
      <c r="C582" s="121">
        <v>2015</v>
      </c>
      <c r="D582" s="121" t="str">
        <f t="shared" si="8"/>
        <v>East Palo Alto 2015</v>
      </c>
      <c r="E582" s="121">
        <v>64</v>
      </c>
      <c r="F582" s="120">
        <v>0</v>
      </c>
      <c r="G582" s="121">
        <v>0</v>
      </c>
      <c r="H582" s="121">
        <v>0</v>
      </c>
      <c r="I582" s="109"/>
      <c r="J582" s="121">
        <v>54</v>
      </c>
      <c r="K582" s="120">
        <v>8</v>
      </c>
      <c r="L582" s="121">
        <v>8</v>
      </c>
      <c r="M582" s="121">
        <v>0</v>
      </c>
      <c r="N582" s="109"/>
      <c r="O582" s="121">
        <v>83</v>
      </c>
      <c r="P582" s="121">
        <v>0</v>
      </c>
      <c r="Q582" s="109"/>
      <c r="R582" s="121">
        <v>266</v>
      </c>
      <c r="S582" s="121">
        <v>0</v>
      </c>
      <c r="T582" s="109"/>
      <c r="U582" s="121">
        <v>467</v>
      </c>
      <c r="V582" s="121">
        <v>8</v>
      </c>
    </row>
    <row r="583" spans="1:22" x14ac:dyDescent="0.3">
      <c r="A583" s="122" t="s">
        <v>865</v>
      </c>
      <c r="B583" s="35" t="str">
        <f>VLOOKUP(A583,'Planning Periods'!$E$2:$N$540,10,FALSE)</f>
        <v>01/31/2015 - 01/31/2023</v>
      </c>
      <c r="C583" s="121">
        <v>2016</v>
      </c>
      <c r="D583" s="121" t="str">
        <f t="shared" si="8"/>
        <v>East Palo Alto 2016</v>
      </c>
      <c r="E583" s="121">
        <v>64</v>
      </c>
      <c r="F583" s="120">
        <v>0</v>
      </c>
      <c r="G583" s="121">
        <v>0</v>
      </c>
      <c r="H583" s="121">
        <v>0</v>
      </c>
      <c r="I583" s="109"/>
      <c r="J583" s="121">
        <v>54</v>
      </c>
      <c r="K583" s="120">
        <v>0</v>
      </c>
      <c r="L583" s="121">
        <v>0</v>
      </c>
      <c r="M583" s="121">
        <v>0</v>
      </c>
      <c r="N583" s="109"/>
      <c r="O583" s="121">
        <v>83</v>
      </c>
      <c r="P583" s="121">
        <v>33</v>
      </c>
      <c r="Q583" s="109"/>
      <c r="R583" s="121">
        <v>266</v>
      </c>
      <c r="S583" s="121">
        <v>0</v>
      </c>
      <c r="T583" s="109"/>
      <c r="U583" s="121">
        <v>467</v>
      </c>
      <c r="V583" s="121">
        <v>33</v>
      </c>
    </row>
    <row r="584" spans="1:22" x14ac:dyDescent="0.3">
      <c r="A584" s="122" t="s">
        <v>865</v>
      </c>
      <c r="B584" s="35" t="str">
        <f>VLOOKUP(A584,'Planning Periods'!$E$2:$N$540,10,FALSE)</f>
        <v>01/31/2015 - 01/31/2023</v>
      </c>
      <c r="C584" s="121">
        <v>2017</v>
      </c>
      <c r="D584" s="121" t="str">
        <f t="shared" si="8"/>
        <v>East Palo Alto 2017</v>
      </c>
      <c r="E584" s="121">
        <v>64</v>
      </c>
      <c r="F584" s="120">
        <v>16</v>
      </c>
      <c r="G584" s="121">
        <v>16</v>
      </c>
      <c r="H584" s="121">
        <v>0</v>
      </c>
      <c r="I584" s="109"/>
      <c r="J584" s="121">
        <v>54</v>
      </c>
      <c r="K584" s="120">
        <v>24</v>
      </c>
      <c r="L584" s="121">
        <v>24</v>
      </c>
      <c r="M584" s="121">
        <v>0</v>
      </c>
      <c r="N584" s="109"/>
      <c r="O584" s="121">
        <v>83</v>
      </c>
      <c r="P584" s="121">
        <v>0</v>
      </c>
      <c r="Q584" s="109"/>
      <c r="R584" s="121">
        <v>266</v>
      </c>
      <c r="S584" s="121">
        <v>5</v>
      </c>
      <c r="T584" s="109"/>
      <c r="U584" s="121">
        <v>467</v>
      </c>
      <c r="V584" s="121">
        <v>45</v>
      </c>
    </row>
    <row r="585" spans="1:22" x14ac:dyDescent="0.3">
      <c r="A585" s="122" t="s">
        <v>1328</v>
      </c>
      <c r="B585" s="35"/>
      <c r="C585" s="121">
        <v>2013</v>
      </c>
      <c r="D585" s="121" t="str">
        <f t="shared" si="8"/>
        <v>Eastvale 2013</v>
      </c>
      <c r="E585" s="121"/>
      <c r="F585" s="120"/>
      <c r="G585" s="121"/>
      <c r="H585" s="121"/>
      <c r="I585" s="109"/>
      <c r="J585" s="121"/>
      <c r="K585" s="120"/>
      <c r="L585" s="121"/>
      <c r="M585" s="121"/>
      <c r="N585" s="109"/>
      <c r="O585" s="121"/>
      <c r="P585" s="121"/>
      <c r="Q585" s="109"/>
      <c r="R585" s="121"/>
      <c r="S585" s="121"/>
      <c r="T585" s="109"/>
      <c r="U585" s="121"/>
      <c r="V585" s="121"/>
    </row>
    <row r="586" spans="1:22" x14ac:dyDescent="0.3">
      <c r="A586" s="122" t="s">
        <v>1328</v>
      </c>
      <c r="B586" s="35" t="str">
        <f>VLOOKUP(A586,'Planning Periods'!$E$2:$N$540,10,FALSE)</f>
        <v>10/15/2013 - 10/15/2021</v>
      </c>
      <c r="C586" s="121">
        <v>2014</v>
      </c>
      <c r="D586" s="121" t="str">
        <f t="shared" si="8"/>
        <v>Eastvale 2014</v>
      </c>
      <c r="E586" s="121">
        <v>374</v>
      </c>
      <c r="F586" s="120">
        <v>0</v>
      </c>
      <c r="G586" s="121">
        <v>0</v>
      </c>
      <c r="H586" s="121">
        <v>0</v>
      </c>
      <c r="I586" s="109"/>
      <c r="J586" s="121">
        <v>250</v>
      </c>
      <c r="K586" s="120">
        <v>0</v>
      </c>
      <c r="L586" s="121">
        <v>0</v>
      </c>
      <c r="M586" s="121">
        <v>0</v>
      </c>
      <c r="N586" s="109"/>
      <c r="O586" s="121">
        <v>274</v>
      </c>
      <c r="P586" s="121">
        <v>0</v>
      </c>
      <c r="Q586" s="109"/>
      <c r="R586" s="121">
        <v>565</v>
      </c>
      <c r="S586" s="121">
        <v>429</v>
      </c>
      <c r="T586" s="109"/>
      <c r="U586" s="121">
        <v>1463</v>
      </c>
      <c r="V586" s="121">
        <v>429</v>
      </c>
    </row>
    <row r="587" spans="1:22" x14ac:dyDescent="0.3">
      <c r="A587" s="122" t="s">
        <v>1328</v>
      </c>
      <c r="B587" s="35" t="str">
        <f>VLOOKUP(A587,'Planning Periods'!$E$2:$N$540,10,FALSE)</f>
        <v>10/15/2013 - 10/15/2021</v>
      </c>
      <c r="C587" s="121">
        <v>2015</v>
      </c>
      <c r="D587" s="121" t="str">
        <f t="shared" si="8"/>
        <v>Eastvale 2015</v>
      </c>
      <c r="E587" s="121">
        <v>374</v>
      </c>
      <c r="F587" s="120">
        <v>0</v>
      </c>
      <c r="G587" s="121">
        <v>0</v>
      </c>
      <c r="H587" s="121">
        <v>0</v>
      </c>
      <c r="I587" s="109"/>
      <c r="J587" s="121">
        <v>250</v>
      </c>
      <c r="K587" s="120">
        <v>0</v>
      </c>
      <c r="L587" s="121">
        <v>0</v>
      </c>
      <c r="M587" s="121">
        <v>0</v>
      </c>
      <c r="N587" s="109"/>
      <c r="O587" s="121">
        <v>274</v>
      </c>
      <c r="P587" s="121">
        <v>0</v>
      </c>
      <c r="Q587" s="109"/>
      <c r="R587" s="121">
        <v>565</v>
      </c>
      <c r="S587" s="121">
        <v>306</v>
      </c>
      <c r="T587" s="109"/>
      <c r="U587" s="121">
        <v>1463</v>
      </c>
      <c r="V587" s="121">
        <v>306</v>
      </c>
    </row>
    <row r="588" spans="1:22" x14ac:dyDescent="0.3">
      <c r="A588" s="122" t="s">
        <v>1328</v>
      </c>
      <c r="B588" s="35" t="str">
        <f>VLOOKUP(A588,'Planning Periods'!$E$2:$N$540,10,FALSE)</f>
        <v>10/15/2013 - 10/15/2021</v>
      </c>
      <c r="C588" s="121">
        <v>2016</v>
      </c>
      <c r="D588" s="121" t="str">
        <f t="shared" si="8"/>
        <v>Eastvale 2016</v>
      </c>
      <c r="E588" s="121">
        <v>374</v>
      </c>
      <c r="F588" s="120">
        <v>0</v>
      </c>
      <c r="G588" s="121">
        <v>0</v>
      </c>
      <c r="H588" s="121">
        <v>0</v>
      </c>
      <c r="I588" s="109"/>
      <c r="J588" s="121">
        <v>250</v>
      </c>
      <c r="K588" s="120">
        <v>0</v>
      </c>
      <c r="L588" s="121">
        <v>0</v>
      </c>
      <c r="M588" s="121">
        <v>0</v>
      </c>
      <c r="N588" s="109"/>
      <c r="O588" s="121">
        <v>274</v>
      </c>
      <c r="P588" s="121">
        <v>0</v>
      </c>
      <c r="Q588" s="109"/>
      <c r="R588" s="121">
        <v>565</v>
      </c>
      <c r="S588" s="121">
        <v>515</v>
      </c>
      <c r="T588" s="109"/>
      <c r="U588" s="121">
        <v>1463</v>
      </c>
      <c r="V588" s="121">
        <v>515</v>
      </c>
    </row>
    <row r="589" spans="1:22" x14ac:dyDescent="0.3">
      <c r="A589" s="122" t="s">
        <v>1328</v>
      </c>
      <c r="B589" s="35" t="str">
        <f>VLOOKUP(A589,'Planning Periods'!$E$2:$N$540,10,FALSE)</f>
        <v>10/15/2013 - 10/15/2021</v>
      </c>
      <c r="C589" s="121">
        <v>2017</v>
      </c>
      <c r="D589" s="121" t="str">
        <f t="shared" si="8"/>
        <v>Eastvale 2017</v>
      </c>
      <c r="E589" s="121">
        <v>374</v>
      </c>
      <c r="F589" s="120">
        <v>0</v>
      </c>
      <c r="G589" s="121">
        <v>0</v>
      </c>
      <c r="H589" s="121">
        <v>0</v>
      </c>
      <c r="I589" s="109"/>
      <c r="J589" s="121">
        <v>250</v>
      </c>
      <c r="K589" s="120">
        <v>0</v>
      </c>
      <c r="L589" s="121">
        <v>0</v>
      </c>
      <c r="M589" s="121">
        <v>0</v>
      </c>
      <c r="N589" s="109"/>
      <c r="O589" s="121">
        <v>274</v>
      </c>
      <c r="P589" s="121">
        <v>0</v>
      </c>
      <c r="Q589" s="109"/>
      <c r="R589" s="121">
        <v>565</v>
      </c>
      <c r="S589" s="121">
        <v>233</v>
      </c>
      <c r="T589" s="109"/>
      <c r="U589" s="121">
        <v>1463</v>
      </c>
      <c r="V589" s="121">
        <v>233</v>
      </c>
    </row>
    <row r="590" spans="1:22" x14ac:dyDescent="0.3">
      <c r="A590" s="122" t="s">
        <v>899</v>
      </c>
      <c r="B590" s="35" t="str">
        <f>VLOOKUP(A590,'Planning Periods'!$E$2:$N$540,10,FALSE)</f>
        <v>04/30/2013 - 04/30/2021</v>
      </c>
      <c r="C590" s="121">
        <v>2013</v>
      </c>
      <c r="D590" s="121" t="str">
        <f t="shared" si="8"/>
        <v>El Cajon 2013</v>
      </c>
      <c r="E590" s="121">
        <v>1448</v>
      </c>
      <c r="F590" s="120">
        <v>48</v>
      </c>
      <c r="G590" s="121">
        <v>48</v>
      </c>
      <c r="H590" s="121">
        <v>0</v>
      </c>
      <c r="I590" s="109"/>
      <c r="J590" s="121">
        <v>1101</v>
      </c>
      <c r="K590" s="120">
        <v>2</v>
      </c>
      <c r="L590" s="121">
        <v>2</v>
      </c>
      <c r="M590" s="121">
        <v>0</v>
      </c>
      <c r="N590" s="109"/>
      <c r="O590" s="121">
        <v>1019</v>
      </c>
      <c r="P590" s="121">
        <v>24</v>
      </c>
      <c r="Q590" s="109"/>
      <c r="R590" s="121">
        <v>2237</v>
      </c>
      <c r="S590" s="121">
        <v>12</v>
      </c>
      <c r="T590" s="109"/>
      <c r="U590" s="121">
        <v>5805</v>
      </c>
      <c r="V590" s="121">
        <v>86</v>
      </c>
    </row>
    <row r="591" spans="1:22" x14ac:dyDescent="0.3">
      <c r="A591" s="122" t="s">
        <v>899</v>
      </c>
      <c r="B591" s="35" t="str">
        <f>VLOOKUP(A591,'Planning Periods'!$E$2:$N$540,10,FALSE)</f>
        <v>04/30/2013 - 04/30/2021</v>
      </c>
      <c r="C591" s="121">
        <v>2014</v>
      </c>
      <c r="D591" s="121" t="str">
        <f t="shared" si="8"/>
        <v>El Cajon 2014</v>
      </c>
      <c r="E591" s="121">
        <v>1448</v>
      </c>
      <c r="F591" s="120">
        <v>0</v>
      </c>
      <c r="G591" s="121">
        <v>0</v>
      </c>
      <c r="H591" s="121">
        <v>0</v>
      </c>
      <c r="I591" s="109"/>
      <c r="J591" s="121">
        <v>1101</v>
      </c>
      <c r="K591" s="120">
        <v>0</v>
      </c>
      <c r="L591" s="121">
        <v>0</v>
      </c>
      <c r="M591" s="121">
        <v>0</v>
      </c>
      <c r="N591" s="109"/>
      <c r="O591" s="121">
        <v>1019</v>
      </c>
      <c r="P591" s="121">
        <v>8</v>
      </c>
      <c r="Q591" s="109"/>
      <c r="R591" s="121">
        <v>2237</v>
      </c>
      <c r="S591" s="121">
        <v>24</v>
      </c>
      <c r="T591" s="109"/>
      <c r="U591" s="121">
        <v>5805</v>
      </c>
      <c r="V591" s="121">
        <v>32</v>
      </c>
    </row>
    <row r="592" spans="1:22" x14ac:dyDescent="0.3">
      <c r="A592" s="122" t="s">
        <v>899</v>
      </c>
      <c r="B592" s="35" t="str">
        <f>VLOOKUP(A592,'Planning Periods'!$E$2:$N$540,10,FALSE)</f>
        <v>04/30/2013 - 04/30/2021</v>
      </c>
      <c r="C592" s="121">
        <v>2015</v>
      </c>
      <c r="D592" s="121" t="str">
        <f t="shared" si="8"/>
        <v>El Cajon 2015</v>
      </c>
      <c r="E592" s="121">
        <v>1448</v>
      </c>
      <c r="F592" s="120">
        <v>0</v>
      </c>
      <c r="G592" s="121">
        <v>0</v>
      </c>
      <c r="H592" s="121">
        <v>0</v>
      </c>
      <c r="I592" s="109"/>
      <c r="J592" s="121">
        <v>1101</v>
      </c>
      <c r="K592" s="120">
        <v>1</v>
      </c>
      <c r="L592" s="121">
        <v>1</v>
      </c>
      <c r="M592" s="121">
        <v>0</v>
      </c>
      <c r="N592" s="109"/>
      <c r="O592" s="121">
        <v>1019</v>
      </c>
      <c r="P592" s="121">
        <v>2</v>
      </c>
      <c r="Q592" s="109"/>
      <c r="R592" s="121">
        <v>2237</v>
      </c>
      <c r="S592" s="121">
        <v>23</v>
      </c>
      <c r="T592" s="109"/>
      <c r="U592" s="121">
        <v>5805</v>
      </c>
      <c r="V592" s="121">
        <v>26</v>
      </c>
    </row>
    <row r="593" spans="1:22" x14ac:dyDescent="0.3">
      <c r="A593" s="122" t="s">
        <v>899</v>
      </c>
      <c r="B593" s="35" t="str">
        <f>VLOOKUP(A593,'Planning Periods'!$E$2:$N$540,10,FALSE)</f>
        <v>04/30/2013 - 04/30/2021</v>
      </c>
      <c r="C593" s="121">
        <v>2016</v>
      </c>
      <c r="D593" s="121" t="str">
        <f t="shared" si="8"/>
        <v>El Cajon 2016</v>
      </c>
      <c r="E593" s="121">
        <v>1448</v>
      </c>
      <c r="F593" s="120">
        <v>0</v>
      </c>
      <c r="G593" s="121">
        <v>0</v>
      </c>
      <c r="H593" s="121">
        <v>0</v>
      </c>
      <c r="I593" s="109"/>
      <c r="J593" s="121">
        <v>1101</v>
      </c>
      <c r="K593" s="120">
        <v>6</v>
      </c>
      <c r="L593" s="121">
        <v>6</v>
      </c>
      <c r="M593" s="121">
        <v>0</v>
      </c>
      <c r="N593" s="109"/>
      <c r="O593" s="121">
        <v>1019</v>
      </c>
      <c r="P593" s="121">
        <v>0</v>
      </c>
      <c r="Q593" s="109"/>
      <c r="R593" s="121">
        <v>2237</v>
      </c>
      <c r="S593" s="121">
        <v>78</v>
      </c>
      <c r="T593" s="109"/>
      <c r="U593" s="121">
        <v>5805</v>
      </c>
      <c r="V593" s="121">
        <v>84</v>
      </c>
    </row>
    <row r="594" spans="1:22" x14ac:dyDescent="0.3">
      <c r="A594" s="122" t="s">
        <v>899</v>
      </c>
      <c r="B594" s="35" t="str">
        <f>VLOOKUP(A594,'Planning Periods'!$E$2:$N$540,10,FALSE)</f>
        <v>04/30/2013 - 04/30/2021</v>
      </c>
      <c r="C594" s="121">
        <v>2017</v>
      </c>
      <c r="D594" s="121" t="str">
        <f t="shared" si="8"/>
        <v>El Cajon 2017</v>
      </c>
      <c r="E594" s="121">
        <v>1448</v>
      </c>
      <c r="F594" s="120">
        <v>0</v>
      </c>
      <c r="G594" s="121">
        <v>0</v>
      </c>
      <c r="H594" s="121">
        <v>0</v>
      </c>
      <c r="I594" s="109"/>
      <c r="J594" s="121">
        <v>1101</v>
      </c>
      <c r="K594" s="120">
        <v>0</v>
      </c>
      <c r="L594" s="121">
        <v>0</v>
      </c>
      <c r="M594" s="121">
        <v>0</v>
      </c>
      <c r="N594" s="109"/>
      <c r="O594" s="121">
        <v>1019</v>
      </c>
      <c r="P594" s="121">
        <v>0</v>
      </c>
      <c r="Q594" s="109"/>
      <c r="R594" s="121">
        <v>2237</v>
      </c>
      <c r="S594" s="121">
        <v>51</v>
      </c>
      <c r="T594" s="109"/>
      <c r="U594" s="121">
        <v>5805</v>
      </c>
      <c r="V594" s="121">
        <v>51</v>
      </c>
    </row>
    <row r="595" spans="1:22" x14ac:dyDescent="0.3">
      <c r="A595" s="122" t="s">
        <v>1162</v>
      </c>
      <c r="B595" s="35"/>
      <c r="C595" s="121">
        <v>2013</v>
      </c>
      <c r="D595" s="121" t="str">
        <f t="shared" si="8"/>
        <v>El Centro 2013</v>
      </c>
      <c r="E595" s="121"/>
      <c r="F595" s="120"/>
      <c r="G595" s="121"/>
      <c r="H595" s="121"/>
      <c r="I595" s="109"/>
      <c r="J595" s="121"/>
      <c r="K595" s="120"/>
      <c r="L595" s="121"/>
      <c r="M595" s="121"/>
      <c r="N595" s="109"/>
      <c r="O595" s="121"/>
      <c r="P595" s="121"/>
      <c r="Q595" s="109"/>
      <c r="R595" s="121"/>
      <c r="S595" s="121"/>
      <c r="T595" s="109"/>
      <c r="U595" s="121"/>
      <c r="V595" s="121"/>
    </row>
    <row r="596" spans="1:22" x14ac:dyDescent="0.3">
      <c r="A596" s="122" t="s">
        <v>1162</v>
      </c>
      <c r="B596" s="35" t="str">
        <f>VLOOKUP(A596,'Planning Periods'!$E$2:$N$540,10,FALSE)</f>
        <v>10/15/2013 - 10/15/2021</v>
      </c>
      <c r="C596" s="121">
        <v>2014</v>
      </c>
      <c r="D596" s="121" t="str">
        <f t="shared" si="8"/>
        <v>El Centro 2014</v>
      </c>
      <c r="E596" s="121">
        <v>487</v>
      </c>
      <c r="F596" s="120">
        <v>0</v>
      </c>
      <c r="G596" s="121">
        <v>0</v>
      </c>
      <c r="H596" s="121">
        <v>0</v>
      </c>
      <c r="I596" s="109"/>
      <c r="J596" s="121">
        <v>300</v>
      </c>
      <c r="K596" s="120">
        <v>3</v>
      </c>
      <c r="L596" s="121">
        <v>3</v>
      </c>
      <c r="M596" s="121">
        <v>0</v>
      </c>
      <c r="N596" s="109"/>
      <c r="O596" s="121">
        <v>297</v>
      </c>
      <c r="P596" s="121">
        <v>0</v>
      </c>
      <c r="Q596" s="109"/>
      <c r="R596" s="121">
        <v>840</v>
      </c>
      <c r="S596" s="121">
        <v>43</v>
      </c>
      <c r="T596" s="109"/>
      <c r="U596" s="121">
        <v>1924</v>
      </c>
      <c r="V596" s="121">
        <v>46</v>
      </c>
    </row>
    <row r="597" spans="1:22" x14ac:dyDescent="0.3">
      <c r="A597" s="122" t="s">
        <v>1162</v>
      </c>
      <c r="B597" s="35" t="str">
        <f>VLOOKUP(A597,'Planning Periods'!$E$2:$N$540,10,FALSE)</f>
        <v>10/15/2013 - 10/15/2021</v>
      </c>
      <c r="C597" s="121">
        <v>2015</v>
      </c>
      <c r="D597" s="121" t="str">
        <f t="shared" si="8"/>
        <v>El Centro 2015</v>
      </c>
      <c r="E597" s="121">
        <v>487</v>
      </c>
      <c r="F597" s="120">
        <v>0</v>
      </c>
      <c r="G597" s="121">
        <v>0</v>
      </c>
      <c r="H597" s="121">
        <v>0</v>
      </c>
      <c r="I597" s="109"/>
      <c r="J597" s="121">
        <v>300</v>
      </c>
      <c r="K597" s="120">
        <v>5</v>
      </c>
      <c r="L597" s="121">
        <v>5</v>
      </c>
      <c r="M597" s="121">
        <v>0</v>
      </c>
      <c r="N597" s="109"/>
      <c r="O597" s="121">
        <v>297</v>
      </c>
      <c r="P597" s="121">
        <v>84</v>
      </c>
      <c r="Q597" s="109"/>
      <c r="R597" s="121">
        <v>840</v>
      </c>
      <c r="S597" s="121">
        <v>11</v>
      </c>
      <c r="T597" s="109"/>
      <c r="U597" s="121">
        <v>1924</v>
      </c>
      <c r="V597" s="121">
        <v>100</v>
      </c>
    </row>
    <row r="598" spans="1:22" x14ac:dyDescent="0.3">
      <c r="A598" s="122" t="s">
        <v>1162</v>
      </c>
      <c r="B598" s="35" t="str">
        <f>VLOOKUP(A598,'Planning Periods'!$E$2:$N$540,10,FALSE)</f>
        <v>10/15/2013 - 10/15/2021</v>
      </c>
      <c r="C598" s="121">
        <v>2016</v>
      </c>
      <c r="D598" s="121" t="str">
        <f t="shared" si="8"/>
        <v>El Centro 2016</v>
      </c>
      <c r="E598" s="121">
        <v>487</v>
      </c>
      <c r="F598" s="120">
        <v>0</v>
      </c>
      <c r="G598" s="121">
        <v>0</v>
      </c>
      <c r="H598" s="121">
        <v>0</v>
      </c>
      <c r="I598" s="109"/>
      <c r="J598" s="121">
        <v>300</v>
      </c>
      <c r="K598" s="120">
        <v>6</v>
      </c>
      <c r="L598" s="121">
        <v>6</v>
      </c>
      <c r="M598" s="121">
        <v>0</v>
      </c>
      <c r="N598" s="109"/>
      <c r="O598" s="121">
        <v>297</v>
      </c>
      <c r="P598" s="121">
        <v>0</v>
      </c>
      <c r="Q598" s="109"/>
      <c r="R598" s="121">
        <v>840</v>
      </c>
      <c r="S598" s="121">
        <v>4</v>
      </c>
      <c r="T598" s="109"/>
      <c r="U598" s="121">
        <v>1924</v>
      </c>
      <c r="V598" s="121">
        <v>10</v>
      </c>
    </row>
    <row r="599" spans="1:22" x14ac:dyDescent="0.3">
      <c r="A599" s="122" t="s">
        <v>1162</v>
      </c>
      <c r="B599" s="35" t="str">
        <f>VLOOKUP(A599,'Planning Periods'!$E$2:$N$540,10,FALSE)</f>
        <v>10/15/2013 - 10/15/2021</v>
      </c>
      <c r="C599" s="121">
        <v>2017</v>
      </c>
      <c r="D599" s="121" t="str">
        <f t="shared" si="8"/>
        <v>El Centro 2017</v>
      </c>
      <c r="E599" s="121">
        <v>487</v>
      </c>
      <c r="F599" s="120">
        <v>0</v>
      </c>
      <c r="G599" s="121">
        <v>0</v>
      </c>
      <c r="H599" s="121">
        <v>0</v>
      </c>
      <c r="I599" s="109"/>
      <c r="J599" s="121">
        <v>300</v>
      </c>
      <c r="K599" s="120">
        <v>67</v>
      </c>
      <c r="L599" s="121">
        <v>0</v>
      </c>
      <c r="M599" s="121">
        <v>67</v>
      </c>
      <c r="N599" s="109"/>
      <c r="O599" s="121">
        <v>297</v>
      </c>
      <c r="P599" s="121">
        <v>7</v>
      </c>
      <c r="Q599" s="109"/>
      <c r="R599" s="121">
        <v>840</v>
      </c>
      <c r="S599" s="121">
        <v>0</v>
      </c>
      <c r="T599" s="109"/>
      <c r="U599" s="121">
        <v>1924</v>
      </c>
      <c r="V599" s="121">
        <v>74</v>
      </c>
    </row>
    <row r="600" spans="1:22" x14ac:dyDescent="0.3">
      <c r="A600" s="122" t="s">
        <v>1210</v>
      </c>
      <c r="B600" s="35" t="str">
        <f>VLOOKUP(A600,'Planning Periods'!$E$2:$N$540,10,FALSE)</f>
        <v>01/31/2015 - 01/31/2023</v>
      </c>
      <c r="C600" s="121">
        <v>2014</v>
      </c>
      <c r="D600" s="121" t="str">
        <f t="shared" si="8"/>
        <v>El Cerrito 2014</v>
      </c>
      <c r="E600" s="121">
        <v>100</v>
      </c>
      <c r="F600" s="120">
        <v>56</v>
      </c>
      <c r="G600" s="121">
        <v>56</v>
      </c>
      <c r="H600" s="121">
        <v>0</v>
      </c>
      <c r="I600" s="109"/>
      <c r="J600" s="121">
        <v>63</v>
      </c>
      <c r="K600" s="120">
        <v>0</v>
      </c>
      <c r="L600" s="121">
        <v>0</v>
      </c>
      <c r="M600" s="121">
        <v>0</v>
      </c>
      <c r="N600" s="109"/>
      <c r="O600" s="121">
        <v>69</v>
      </c>
      <c r="P600" s="121">
        <v>0</v>
      </c>
      <c r="Q600" s="109"/>
      <c r="R600" s="121">
        <v>166</v>
      </c>
      <c r="S600" s="121">
        <v>6</v>
      </c>
      <c r="T600" s="109"/>
      <c r="U600" s="121">
        <v>398</v>
      </c>
      <c r="V600" s="121">
        <v>62</v>
      </c>
    </row>
    <row r="601" spans="1:22" x14ac:dyDescent="0.3">
      <c r="A601" s="122" t="s">
        <v>1210</v>
      </c>
      <c r="B601" s="35" t="str">
        <f>VLOOKUP(A601,'Planning Periods'!$E$2:$N$540,10,FALSE)</f>
        <v>01/31/2015 - 01/31/2023</v>
      </c>
      <c r="C601" s="121">
        <v>2015</v>
      </c>
      <c r="D601" s="121" t="str">
        <f t="shared" si="8"/>
        <v>El Cerrito 2015</v>
      </c>
      <c r="E601" s="121">
        <v>100</v>
      </c>
      <c r="F601" s="120">
        <v>0</v>
      </c>
      <c r="G601" s="121">
        <v>0</v>
      </c>
      <c r="H601" s="121">
        <v>0</v>
      </c>
      <c r="I601" s="109"/>
      <c r="J601" s="121">
        <v>63</v>
      </c>
      <c r="K601" s="120">
        <v>6</v>
      </c>
      <c r="L601" s="121">
        <v>6</v>
      </c>
      <c r="M601" s="121">
        <v>0</v>
      </c>
      <c r="N601" s="109"/>
      <c r="O601" s="121">
        <v>69</v>
      </c>
      <c r="P601" s="121">
        <v>26</v>
      </c>
      <c r="Q601" s="109"/>
      <c r="R601" s="121">
        <v>166</v>
      </c>
      <c r="S601" s="121">
        <v>229</v>
      </c>
      <c r="T601" s="109"/>
      <c r="U601" s="121">
        <v>398</v>
      </c>
      <c r="V601" s="121">
        <v>261</v>
      </c>
    </row>
    <row r="602" spans="1:22" x14ac:dyDescent="0.3">
      <c r="A602" s="122" t="s">
        <v>1210</v>
      </c>
      <c r="B602" s="35" t="str">
        <f>VLOOKUP(A602,'Planning Periods'!$E$2:$N$540,10,FALSE)</f>
        <v>01/31/2015 - 01/31/2023</v>
      </c>
      <c r="C602" s="121">
        <v>2016</v>
      </c>
      <c r="D602" s="121" t="str">
        <f t="shared" si="8"/>
        <v>El Cerrito 2016</v>
      </c>
      <c r="E602" s="121">
        <v>100</v>
      </c>
      <c r="F602" s="120">
        <v>0</v>
      </c>
      <c r="G602" s="121">
        <v>0</v>
      </c>
      <c r="H602" s="121">
        <v>0</v>
      </c>
      <c r="I602" s="109"/>
      <c r="J602" s="121">
        <v>63</v>
      </c>
      <c r="K602" s="120">
        <v>0</v>
      </c>
      <c r="L602" s="121">
        <v>0</v>
      </c>
      <c r="M602" s="121">
        <v>0</v>
      </c>
      <c r="N602" s="109"/>
      <c r="O602" s="121">
        <v>69</v>
      </c>
      <c r="P602" s="121">
        <v>0</v>
      </c>
      <c r="Q602" s="109"/>
      <c r="R602" s="121">
        <v>166</v>
      </c>
      <c r="S602" s="121">
        <v>7</v>
      </c>
      <c r="T602" s="109"/>
      <c r="U602" s="121">
        <v>398</v>
      </c>
      <c r="V602" s="121">
        <v>7</v>
      </c>
    </row>
    <row r="603" spans="1:22" x14ac:dyDescent="0.3">
      <c r="A603" s="122" t="s">
        <v>1210</v>
      </c>
      <c r="B603" s="35" t="str">
        <f>VLOOKUP(A603,'Planning Periods'!$E$2:$N$540,10,FALSE)</f>
        <v>01/31/2015 - 01/31/2023</v>
      </c>
      <c r="C603" s="121">
        <v>2017</v>
      </c>
      <c r="D603" s="121" t="str">
        <f t="shared" si="8"/>
        <v>El Cerrito 2017</v>
      </c>
      <c r="E603" s="121">
        <v>100</v>
      </c>
      <c r="F603" s="120">
        <v>62</v>
      </c>
      <c r="G603" s="121">
        <v>62</v>
      </c>
      <c r="H603" s="121">
        <v>0</v>
      </c>
      <c r="I603" s="109"/>
      <c r="J603" s="121">
        <v>63</v>
      </c>
      <c r="K603" s="120">
        <v>0</v>
      </c>
      <c r="L603" s="121">
        <v>0</v>
      </c>
      <c r="M603" s="121">
        <v>0</v>
      </c>
      <c r="N603" s="109"/>
      <c r="O603" s="121">
        <v>69</v>
      </c>
      <c r="P603" s="121">
        <v>0</v>
      </c>
      <c r="Q603" s="109"/>
      <c r="R603" s="121">
        <v>166</v>
      </c>
      <c r="S603" s="121">
        <v>7</v>
      </c>
      <c r="T603" s="109"/>
      <c r="U603" s="121">
        <v>398</v>
      </c>
      <c r="V603" s="121">
        <v>69</v>
      </c>
    </row>
    <row r="604" spans="1:22" x14ac:dyDescent="0.3">
      <c r="A604" s="122" t="s">
        <v>677</v>
      </c>
      <c r="B604" s="35" t="str">
        <f>VLOOKUP(A604,'Planning Periods'!$E$2:$N$540,10,FALSE)</f>
        <v>10/31/2013 - 10/31/2021</v>
      </c>
      <c r="C604" s="121">
        <v>2013</v>
      </c>
      <c r="D604" s="121" t="str">
        <f t="shared" si="8"/>
        <v>El Dorado County - Unincorporated 2013</v>
      </c>
      <c r="E604" s="121">
        <v>1086</v>
      </c>
      <c r="F604" s="120">
        <v>42</v>
      </c>
      <c r="G604" s="121">
        <v>42</v>
      </c>
      <c r="H604" s="121">
        <v>0</v>
      </c>
      <c r="I604" s="109"/>
      <c r="J604" s="121">
        <v>762</v>
      </c>
      <c r="K604" s="120">
        <v>29</v>
      </c>
      <c r="L604" s="121">
        <v>29</v>
      </c>
      <c r="M604" s="121">
        <v>0</v>
      </c>
      <c r="N604" s="109"/>
      <c r="O604" s="121">
        <v>823</v>
      </c>
      <c r="P604" s="121">
        <v>7</v>
      </c>
      <c r="Q604" s="109"/>
      <c r="R604" s="121">
        <v>1757</v>
      </c>
      <c r="S604" s="121">
        <v>685</v>
      </c>
      <c r="T604" s="109"/>
      <c r="U604" s="121">
        <v>4428</v>
      </c>
      <c r="V604" s="121">
        <v>763</v>
      </c>
    </row>
    <row r="605" spans="1:22" x14ac:dyDescent="0.3">
      <c r="A605" s="122" t="s">
        <v>677</v>
      </c>
      <c r="B605" s="35" t="str">
        <f>VLOOKUP(A605,'Planning Periods'!$E$2:$N$540,10,FALSE)</f>
        <v>10/31/2013 - 10/31/2021</v>
      </c>
      <c r="C605" s="121">
        <v>2014</v>
      </c>
      <c r="D605" s="121" t="str">
        <f t="shared" si="8"/>
        <v>El Dorado County - Unincorporated 2014</v>
      </c>
      <c r="E605" s="121">
        <v>1086</v>
      </c>
      <c r="F605" s="120">
        <v>1</v>
      </c>
      <c r="G605" s="121">
        <v>1</v>
      </c>
      <c r="H605" s="121">
        <v>0</v>
      </c>
      <c r="I605" s="109"/>
      <c r="J605" s="121">
        <v>762</v>
      </c>
      <c r="K605" s="120">
        <v>55</v>
      </c>
      <c r="L605" s="121">
        <v>55</v>
      </c>
      <c r="M605" s="121">
        <v>0</v>
      </c>
      <c r="N605" s="109"/>
      <c r="O605" s="121">
        <v>823</v>
      </c>
      <c r="P605" s="121">
        <v>13</v>
      </c>
      <c r="Q605" s="109"/>
      <c r="R605" s="121">
        <v>1757</v>
      </c>
      <c r="S605" s="121">
        <v>343</v>
      </c>
      <c r="T605" s="109"/>
      <c r="U605" s="121">
        <v>4428</v>
      </c>
      <c r="V605" s="121">
        <v>412</v>
      </c>
    </row>
    <row r="606" spans="1:22" x14ac:dyDescent="0.3">
      <c r="A606" s="122" t="s">
        <v>677</v>
      </c>
      <c r="B606" s="35" t="str">
        <f>VLOOKUP(A606,'Planning Periods'!$E$2:$N$540,10,FALSE)</f>
        <v>10/31/2013 - 10/31/2021</v>
      </c>
      <c r="C606" s="121">
        <v>2015</v>
      </c>
      <c r="D606" s="121" t="str">
        <f t="shared" si="8"/>
        <v>El Dorado County - Unincorporated 2015</v>
      </c>
      <c r="E606" s="121">
        <v>1086</v>
      </c>
      <c r="F606" s="120">
        <v>0</v>
      </c>
      <c r="G606" s="121">
        <v>0</v>
      </c>
      <c r="H606" s="121">
        <v>0</v>
      </c>
      <c r="I606" s="109"/>
      <c r="J606" s="121">
        <v>762</v>
      </c>
      <c r="K606" s="120">
        <v>53</v>
      </c>
      <c r="L606" s="121">
        <v>53</v>
      </c>
      <c r="M606" s="121">
        <v>0</v>
      </c>
      <c r="N606" s="109"/>
      <c r="O606" s="121">
        <v>823</v>
      </c>
      <c r="P606" s="121">
        <v>0</v>
      </c>
      <c r="Q606" s="109"/>
      <c r="R606" s="121">
        <v>1757</v>
      </c>
      <c r="S606" s="121">
        <v>512</v>
      </c>
      <c r="T606" s="109"/>
      <c r="U606" s="121">
        <v>4428</v>
      </c>
      <c r="V606" s="121">
        <v>565</v>
      </c>
    </row>
    <row r="607" spans="1:22" x14ac:dyDescent="0.3">
      <c r="A607" s="122" t="s">
        <v>677</v>
      </c>
      <c r="B607" s="35" t="str">
        <f>VLOOKUP(A607,'Planning Periods'!$E$2:$N$540,10,FALSE)</f>
        <v>10/31/2013 - 10/31/2021</v>
      </c>
      <c r="C607" s="121">
        <v>2016</v>
      </c>
      <c r="D607" s="121" t="str">
        <f t="shared" si="8"/>
        <v>El Dorado County - Unincorporated 2016</v>
      </c>
      <c r="E607" s="121">
        <v>1086</v>
      </c>
      <c r="F607" s="120">
        <v>0</v>
      </c>
      <c r="G607" s="121">
        <v>0</v>
      </c>
      <c r="H607" s="121">
        <v>0</v>
      </c>
      <c r="I607" s="109"/>
      <c r="J607" s="121">
        <v>762</v>
      </c>
      <c r="K607" s="120">
        <v>57</v>
      </c>
      <c r="L607" s="121">
        <v>57</v>
      </c>
      <c r="M607" s="121">
        <v>0</v>
      </c>
      <c r="N607" s="109"/>
      <c r="O607" s="121">
        <v>823</v>
      </c>
      <c r="P607" s="121">
        <v>12</v>
      </c>
      <c r="Q607" s="109"/>
      <c r="R607" s="121">
        <v>1757</v>
      </c>
      <c r="S607" s="121">
        <v>656</v>
      </c>
      <c r="T607" s="109"/>
      <c r="U607" s="121">
        <v>4428</v>
      </c>
      <c r="V607" s="121">
        <v>725</v>
      </c>
    </row>
    <row r="608" spans="1:22" x14ac:dyDescent="0.3">
      <c r="A608" s="122" t="s">
        <v>677</v>
      </c>
      <c r="B608" s="35" t="str">
        <f>VLOOKUP(A608,'Planning Periods'!$E$2:$N$540,10,FALSE)</f>
        <v>10/31/2013 - 10/31/2021</v>
      </c>
      <c r="C608" s="121">
        <v>2017</v>
      </c>
      <c r="D608" s="121" t="str">
        <f t="shared" ref="D608:D667" si="9">CONCATENATE(A608," ",C608)</f>
        <v>El Dorado County - Unincorporated 2017</v>
      </c>
      <c r="E608" s="121">
        <v>1086</v>
      </c>
      <c r="F608" s="120">
        <v>16</v>
      </c>
      <c r="G608" s="121">
        <v>16</v>
      </c>
      <c r="H608" s="121">
        <v>0</v>
      </c>
      <c r="I608" s="109"/>
      <c r="J608" s="121">
        <v>762</v>
      </c>
      <c r="K608" s="120">
        <v>59</v>
      </c>
      <c r="L608" s="121">
        <v>31</v>
      </c>
      <c r="M608" s="121">
        <v>28</v>
      </c>
      <c r="N608" s="109"/>
      <c r="O608" s="121">
        <v>823</v>
      </c>
      <c r="P608" s="121">
        <v>15</v>
      </c>
      <c r="Q608" s="109"/>
      <c r="R608" s="121">
        <v>1757</v>
      </c>
      <c r="S608" s="121">
        <v>697</v>
      </c>
      <c r="T608" s="109"/>
      <c r="U608" s="121">
        <v>4428</v>
      </c>
      <c r="V608" s="121">
        <v>787</v>
      </c>
    </row>
    <row r="609" spans="1:22" x14ac:dyDescent="0.3">
      <c r="A609" s="122" t="s">
        <v>1108</v>
      </c>
      <c r="B609" s="35"/>
      <c r="C609" s="121">
        <v>2013</v>
      </c>
      <c r="D609" s="121" t="str">
        <f t="shared" si="9"/>
        <v>El Monte 2013</v>
      </c>
      <c r="E609" s="121"/>
      <c r="F609" s="120"/>
      <c r="G609" s="121"/>
      <c r="H609" s="121"/>
      <c r="I609" s="109"/>
      <c r="J609" s="121"/>
      <c r="K609" s="120"/>
      <c r="L609" s="121"/>
      <c r="M609" s="121"/>
      <c r="N609" s="109"/>
      <c r="O609" s="121"/>
      <c r="P609" s="121"/>
      <c r="Q609" s="109"/>
      <c r="R609" s="121"/>
      <c r="S609" s="121"/>
      <c r="T609" s="109"/>
      <c r="U609" s="121"/>
      <c r="V609" s="121"/>
    </row>
    <row r="610" spans="1:22" x14ac:dyDescent="0.3">
      <c r="A610" s="122" t="s">
        <v>1108</v>
      </c>
      <c r="B610" s="35" t="str">
        <f>VLOOKUP(A610,'Planning Periods'!$E$2:$N$540,10,FALSE)</f>
        <v>10/15/2013 - 10/15/2021</v>
      </c>
      <c r="C610" s="121">
        <v>2014</v>
      </c>
      <c r="D610" s="121" t="str">
        <f t="shared" si="9"/>
        <v>El Monte 2014</v>
      </c>
      <c r="E610" s="121">
        <v>529</v>
      </c>
      <c r="F610" s="120">
        <v>41</v>
      </c>
      <c r="G610" s="121">
        <v>41</v>
      </c>
      <c r="H610" s="121">
        <v>0</v>
      </c>
      <c r="I610" s="109"/>
      <c r="J610" s="121">
        <v>315</v>
      </c>
      <c r="K610" s="120">
        <v>0</v>
      </c>
      <c r="L610" s="121">
        <v>0</v>
      </c>
      <c r="M610" s="121">
        <v>0</v>
      </c>
      <c r="N610" s="109"/>
      <c r="O610" s="121">
        <v>352</v>
      </c>
      <c r="P610" s="121">
        <v>2</v>
      </c>
      <c r="Q610" s="109"/>
      <c r="R610" s="121">
        <v>946</v>
      </c>
      <c r="S610" s="121">
        <v>20</v>
      </c>
      <c r="T610" s="109"/>
      <c r="U610" s="121">
        <v>2142</v>
      </c>
      <c r="V610" s="121">
        <v>63</v>
      </c>
    </row>
    <row r="611" spans="1:22" x14ac:dyDescent="0.3">
      <c r="A611" s="122" t="s">
        <v>1108</v>
      </c>
      <c r="B611" s="35" t="str">
        <f>VLOOKUP(A611,'Planning Periods'!$E$2:$N$540,10,FALSE)</f>
        <v>10/15/2013 - 10/15/2021</v>
      </c>
      <c r="C611" s="121">
        <v>2015</v>
      </c>
      <c r="D611" s="121" t="str">
        <f t="shared" si="9"/>
        <v>El Monte 2015</v>
      </c>
      <c r="E611" s="121">
        <v>529</v>
      </c>
      <c r="F611" s="120">
        <v>96</v>
      </c>
      <c r="G611" s="121">
        <v>96</v>
      </c>
      <c r="H611" s="121">
        <v>0</v>
      </c>
      <c r="I611" s="109"/>
      <c r="J611" s="121">
        <v>315</v>
      </c>
      <c r="K611" s="120">
        <v>36</v>
      </c>
      <c r="L611" s="121">
        <v>36</v>
      </c>
      <c r="M611" s="121">
        <v>0</v>
      </c>
      <c r="N611" s="109"/>
      <c r="O611" s="121">
        <v>352</v>
      </c>
      <c r="P611" s="121">
        <v>0</v>
      </c>
      <c r="Q611" s="109"/>
      <c r="R611" s="121">
        <v>946</v>
      </c>
      <c r="S611" s="121">
        <v>8</v>
      </c>
      <c r="T611" s="109"/>
      <c r="U611" s="121">
        <v>2142</v>
      </c>
      <c r="V611" s="121">
        <v>140</v>
      </c>
    </row>
    <row r="612" spans="1:22" x14ac:dyDescent="0.3">
      <c r="A612" s="122" t="s">
        <v>1108</v>
      </c>
      <c r="B612" s="35" t="str">
        <f>VLOOKUP(A612,'Planning Periods'!$E$2:$N$540,10,FALSE)</f>
        <v>10/15/2013 - 10/15/2021</v>
      </c>
      <c r="C612" s="121">
        <v>2016</v>
      </c>
      <c r="D612" s="121" t="str">
        <f t="shared" si="9"/>
        <v>El Monte 2016</v>
      </c>
      <c r="E612" s="121">
        <v>529</v>
      </c>
      <c r="F612" s="120">
        <v>0</v>
      </c>
      <c r="G612" s="121">
        <v>0</v>
      </c>
      <c r="H612" s="121">
        <v>0</v>
      </c>
      <c r="I612" s="109"/>
      <c r="J612" s="121">
        <v>315</v>
      </c>
      <c r="K612" s="120">
        <v>0</v>
      </c>
      <c r="L612" s="121">
        <v>0</v>
      </c>
      <c r="M612" s="121">
        <v>0</v>
      </c>
      <c r="N612" s="109"/>
      <c r="O612" s="121">
        <v>352</v>
      </c>
      <c r="P612" s="121">
        <v>0</v>
      </c>
      <c r="Q612" s="109"/>
      <c r="R612" s="121">
        <v>946</v>
      </c>
      <c r="S612" s="121">
        <v>35</v>
      </c>
      <c r="T612" s="109"/>
      <c r="U612" s="121">
        <v>2142</v>
      </c>
      <c r="V612" s="121">
        <v>35</v>
      </c>
    </row>
    <row r="613" spans="1:22" x14ac:dyDescent="0.3">
      <c r="A613" s="122" t="s">
        <v>1108</v>
      </c>
      <c r="B613" s="35" t="str">
        <f>VLOOKUP(A613,'Planning Periods'!$E$2:$N$540,10,FALSE)</f>
        <v>10/15/2013 - 10/15/2021</v>
      </c>
      <c r="C613" s="121">
        <v>2017</v>
      </c>
      <c r="D613" s="121" t="str">
        <f t="shared" si="9"/>
        <v>El Monte 2017</v>
      </c>
      <c r="E613" s="121">
        <v>529</v>
      </c>
      <c r="F613" s="120">
        <v>104</v>
      </c>
      <c r="G613" s="121">
        <v>104</v>
      </c>
      <c r="H613" s="121">
        <v>0</v>
      </c>
      <c r="I613" s="109"/>
      <c r="J613" s="121">
        <v>315</v>
      </c>
      <c r="K613" s="120">
        <v>0</v>
      </c>
      <c r="L613" s="121">
        <v>0</v>
      </c>
      <c r="M613" s="121">
        <v>0</v>
      </c>
      <c r="N613" s="109"/>
      <c r="O613" s="121">
        <v>352</v>
      </c>
      <c r="P613" s="121">
        <v>0</v>
      </c>
      <c r="Q613" s="109"/>
      <c r="R613" s="121">
        <v>946</v>
      </c>
      <c r="S613" s="121">
        <v>191</v>
      </c>
      <c r="T613" s="109"/>
      <c r="U613" s="121">
        <v>2142</v>
      </c>
      <c r="V613" s="121">
        <v>295</v>
      </c>
    </row>
    <row r="614" spans="1:22" x14ac:dyDescent="0.3">
      <c r="A614" t="s">
        <v>1107</v>
      </c>
      <c r="B614" s="35"/>
      <c r="C614" s="121">
        <v>2013</v>
      </c>
      <c r="D614" s="121" t="str">
        <f t="shared" si="9"/>
        <v>El Segundo 2013</v>
      </c>
      <c r="E614" s="121"/>
      <c r="F614" s="120"/>
      <c r="G614" s="121"/>
      <c r="H614" s="121"/>
      <c r="I614" s="109"/>
      <c r="J614" s="121"/>
      <c r="K614" s="120"/>
      <c r="L614" s="121"/>
      <c r="M614" s="121"/>
      <c r="N614" s="109"/>
      <c r="O614" s="121"/>
      <c r="P614" s="121"/>
      <c r="Q614" s="109"/>
      <c r="R614" s="121"/>
      <c r="S614" s="121"/>
      <c r="T614" s="109"/>
      <c r="U614" s="121"/>
      <c r="V614" s="121"/>
    </row>
    <row r="615" spans="1:22" x14ac:dyDescent="0.3">
      <c r="A615" t="s">
        <v>1107</v>
      </c>
      <c r="B615" s="35" t="str">
        <f>VLOOKUP(A615,'Planning Periods'!$E$2:$N$540,10,FALSE)</f>
        <v>10/15/2013 - 10/15/2021</v>
      </c>
      <c r="C615" s="121">
        <v>2014</v>
      </c>
      <c r="D615" s="121" t="str">
        <f>CONCATENATE(A615," ",C615)</f>
        <v>El Segundo 2014</v>
      </c>
      <c r="E615" s="120">
        <v>0</v>
      </c>
      <c r="F615" s="120">
        <v>0</v>
      </c>
      <c r="G615" s="120">
        <v>0</v>
      </c>
      <c r="H615" s="120">
        <v>0</v>
      </c>
      <c r="I615" s="120">
        <v>0</v>
      </c>
      <c r="J615" s="120">
        <v>0</v>
      </c>
      <c r="K615" s="120">
        <v>0</v>
      </c>
      <c r="L615" s="120">
        <v>0</v>
      </c>
      <c r="M615" s="120">
        <v>0</v>
      </c>
      <c r="N615" s="120">
        <v>0</v>
      </c>
      <c r="O615" s="120">
        <v>0</v>
      </c>
      <c r="P615" s="120">
        <v>0</v>
      </c>
      <c r="Q615" s="120">
        <v>0</v>
      </c>
      <c r="R615" s="120">
        <v>0</v>
      </c>
      <c r="S615" s="120">
        <v>0</v>
      </c>
      <c r="T615" s="120">
        <v>0</v>
      </c>
      <c r="U615" s="120">
        <v>0</v>
      </c>
      <c r="V615" s="120">
        <v>0</v>
      </c>
    </row>
    <row r="616" spans="1:22" x14ac:dyDescent="0.3">
      <c r="A616" t="s">
        <v>1107</v>
      </c>
      <c r="B616" s="35" t="str">
        <f>VLOOKUP(A616,'Planning Periods'!$E$2:$N$540,10,FALSE)</f>
        <v>10/15/2013 - 10/15/2021</v>
      </c>
      <c r="C616" s="121">
        <v>2015</v>
      </c>
      <c r="D616" s="121" t="str">
        <f t="shared" si="9"/>
        <v>El Segundo 2015</v>
      </c>
    </row>
    <row r="617" spans="1:22" x14ac:dyDescent="0.3">
      <c r="A617" t="s">
        <v>1107</v>
      </c>
      <c r="B617" s="35" t="str">
        <f>VLOOKUP(A617,'Planning Periods'!$E$2:$N$540,10,FALSE)</f>
        <v>10/15/2013 - 10/15/2021</v>
      </c>
      <c r="C617" s="121">
        <v>2016</v>
      </c>
      <c r="D617" s="121" t="str">
        <f t="shared" si="9"/>
        <v>El Segundo 2016</v>
      </c>
    </row>
    <row r="618" spans="1:22" x14ac:dyDescent="0.3">
      <c r="A618" t="s">
        <v>1107</v>
      </c>
      <c r="B618" s="35" t="str">
        <f>VLOOKUP(A618,'Planning Periods'!$E$2:$N$540,10,FALSE)</f>
        <v>10/15/2013 - 10/15/2021</v>
      </c>
      <c r="C618" s="121">
        <v>2017</v>
      </c>
      <c r="D618" s="121" t="str">
        <f t="shared" si="9"/>
        <v>El Segundo 2017</v>
      </c>
    </row>
    <row r="619" spans="1:22" x14ac:dyDescent="0.3">
      <c r="A619" s="122" t="s">
        <v>935</v>
      </c>
      <c r="B619" s="35" t="str">
        <f>VLOOKUP(A619,'Planning Periods'!$E$2:$N$540,10,FALSE)</f>
        <v>10/31/2013 - 10/31/2021</v>
      </c>
      <c r="C619" s="121">
        <v>2013</v>
      </c>
      <c r="D619" s="121" t="str">
        <f t="shared" si="9"/>
        <v>Elk Grove 2013</v>
      </c>
      <c r="E619" s="121">
        <v>2035</v>
      </c>
      <c r="F619" s="120">
        <v>0</v>
      </c>
      <c r="G619" s="121">
        <v>0</v>
      </c>
      <c r="H619" s="121">
        <v>0</v>
      </c>
      <c r="I619" s="109"/>
      <c r="J619" s="121">
        <v>1427</v>
      </c>
      <c r="K619" s="120">
        <v>0</v>
      </c>
      <c r="L619" s="121">
        <v>0</v>
      </c>
      <c r="M619" s="121">
        <v>0</v>
      </c>
      <c r="N619" s="109"/>
      <c r="O619" s="121">
        <v>1377</v>
      </c>
      <c r="P619" s="121">
        <v>173</v>
      </c>
      <c r="Q619" s="109"/>
      <c r="R619" s="121">
        <v>2563</v>
      </c>
      <c r="S619" s="121">
        <v>196</v>
      </c>
      <c r="T619" s="109"/>
      <c r="U619" s="121">
        <v>7402</v>
      </c>
      <c r="V619" s="121">
        <v>369</v>
      </c>
    </row>
    <row r="620" spans="1:22" x14ac:dyDescent="0.3">
      <c r="A620" s="122" t="s">
        <v>935</v>
      </c>
      <c r="B620" s="35" t="str">
        <f>VLOOKUP(A620,'Planning Periods'!$E$2:$N$540,10,FALSE)</f>
        <v>10/31/2013 - 10/31/2021</v>
      </c>
      <c r="C620" s="121">
        <v>2014</v>
      </c>
      <c r="D620" s="121" t="str">
        <f t="shared" si="9"/>
        <v>Elk Grove 2014</v>
      </c>
      <c r="E620" s="121">
        <v>2035</v>
      </c>
      <c r="F620" s="120">
        <v>49</v>
      </c>
      <c r="G620" s="121">
        <v>49</v>
      </c>
      <c r="H620" s="121">
        <v>0</v>
      </c>
      <c r="I620" s="109"/>
      <c r="J620" s="121">
        <v>1427</v>
      </c>
      <c r="K620" s="120">
        <v>14</v>
      </c>
      <c r="L620" s="121">
        <v>14</v>
      </c>
      <c r="M620" s="121">
        <v>0</v>
      </c>
      <c r="N620" s="109"/>
      <c r="O620" s="121">
        <v>1377</v>
      </c>
      <c r="P620" s="121">
        <v>74</v>
      </c>
      <c r="Q620" s="109"/>
      <c r="R620" s="121">
        <v>2563</v>
      </c>
      <c r="S620" s="121">
        <v>505</v>
      </c>
      <c r="T620" s="109"/>
      <c r="U620" s="121">
        <v>7402</v>
      </c>
      <c r="V620" s="121">
        <v>642</v>
      </c>
    </row>
    <row r="621" spans="1:22" x14ac:dyDescent="0.3">
      <c r="A621" s="122" t="s">
        <v>935</v>
      </c>
      <c r="B621" s="35" t="str">
        <f>VLOOKUP(A621,'Planning Periods'!$E$2:$N$540,10,FALSE)</f>
        <v>10/31/2013 - 10/31/2021</v>
      </c>
      <c r="C621" s="121">
        <v>2015</v>
      </c>
      <c r="D621" s="121" t="str">
        <f t="shared" si="9"/>
        <v>Elk Grove 2015</v>
      </c>
      <c r="E621" s="121">
        <v>2035</v>
      </c>
      <c r="F621" s="120">
        <v>0</v>
      </c>
      <c r="G621" s="121">
        <v>0</v>
      </c>
      <c r="H621" s="121">
        <v>0</v>
      </c>
      <c r="I621" s="109"/>
      <c r="J621" s="121">
        <v>1427</v>
      </c>
      <c r="K621" s="120">
        <v>0</v>
      </c>
      <c r="L621" s="121">
        <v>0</v>
      </c>
      <c r="M621" s="121">
        <v>0</v>
      </c>
      <c r="N621" s="109"/>
      <c r="O621" s="121">
        <v>1377</v>
      </c>
      <c r="P621" s="121">
        <v>23</v>
      </c>
      <c r="Q621" s="109"/>
      <c r="R621" s="121">
        <v>2563</v>
      </c>
      <c r="S621" s="121">
        <v>616</v>
      </c>
      <c r="T621" s="109"/>
      <c r="U621" s="121">
        <v>7402</v>
      </c>
      <c r="V621" s="121">
        <v>639</v>
      </c>
    </row>
    <row r="622" spans="1:22" x14ac:dyDescent="0.3">
      <c r="A622" s="122" t="s">
        <v>935</v>
      </c>
      <c r="B622" s="35" t="str">
        <f>VLOOKUP(A622,'Planning Periods'!$E$2:$N$540,10,FALSE)</f>
        <v>10/31/2013 - 10/31/2021</v>
      </c>
      <c r="C622" s="121">
        <v>2016</v>
      </c>
      <c r="D622" s="121" t="str">
        <f t="shared" si="9"/>
        <v>Elk Grove 2016</v>
      </c>
      <c r="E622" s="121">
        <v>2035</v>
      </c>
      <c r="F622" s="120">
        <v>0</v>
      </c>
      <c r="G622" s="121">
        <v>0</v>
      </c>
      <c r="H622" s="121">
        <v>0</v>
      </c>
      <c r="I622" s="109"/>
      <c r="J622" s="121">
        <v>1427</v>
      </c>
      <c r="K622" s="120">
        <v>0</v>
      </c>
      <c r="L622" s="121">
        <v>0</v>
      </c>
      <c r="M622" s="121">
        <v>0</v>
      </c>
      <c r="N622" s="109"/>
      <c r="O622" s="121">
        <v>1377</v>
      </c>
      <c r="P622" s="121">
        <v>1</v>
      </c>
      <c r="Q622" s="109"/>
      <c r="R622" s="121">
        <v>2563</v>
      </c>
      <c r="S622" s="121">
        <v>453</v>
      </c>
      <c r="T622" s="109"/>
      <c r="U622" s="121">
        <v>7402</v>
      </c>
      <c r="V622" s="121">
        <v>454</v>
      </c>
    </row>
    <row r="623" spans="1:22" x14ac:dyDescent="0.3">
      <c r="A623" s="122" t="s">
        <v>935</v>
      </c>
      <c r="B623" s="35" t="str">
        <f>VLOOKUP(A623,'Planning Periods'!$E$2:$N$540,10,FALSE)</f>
        <v>10/31/2013 - 10/31/2021</v>
      </c>
      <c r="C623" s="121">
        <v>2017</v>
      </c>
      <c r="D623" s="121" t="str">
        <f t="shared" si="9"/>
        <v>Elk Grove 2017</v>
      </c>
      <c r="E623" s="121">
        <v>2035</v>
      </c>
      <c r="F623" s="120">
        <v>35</v>
      </c>
      <c r="G623" s="121">
        <v>35</v>
      </c>
      <c r="H623" s="121">
        <v>0</v>
      </c>
      <c r="I623" s="109"/>
      <c r="J623" s="121">
        <v>1427</v>
      </c>
      <c r="K623" s="120">
        <v>62</v>
      </c>
      <c r="L623" s="121">
        <v>62</v>
      </c>
      <c r="M623" s="121">
        <v>0</v>
      </c>
      <c r="N623" s="109"/>
      <c r="O623" s="121">
        <v>1377</v>
      </c>
      <c r="P623" s="121">
        <v>0</v>
      </c>
      <c r="Q623" s="109"/>
      <c r="R623" s="121">
        <v>2563</v>
      </c>
      <c r="S623" s="121">
        <v>433</v>
      </c>
      <c r="T623" s="109"/>
      <c r="U623" s="121">
        <v>7402</v>
      </c>
      <c r="V623" s="121">
        <v>530</v>
      </c>
    </row>
    <row r="624" spans="1:22" x14ac:dyDescent="0.3">
      <c r="A624" s="122" t="s">
        <v>1239</v>
      </c>
      <c r="B624" s="35" t="str">
        <f>VLOOKUP(A624,'Planning Periods'!$E$2:$N$540,10,FALSE)</f>
        <v>01/31/2015 - 01/31/2023</v>
      </c>
      <c r="C624" s="121">
        <v>2014</v>
      </c>
      <c r="D624" s="121" t="str">
        <f t="shared" si="9"/>
        <v>Emeryville 2014</v>
      </c>
      <c r="E624" s="121"/>
      <c r="F624" s="120"/>
      <c r="G624" s="121"/>
      <c r="H624" s="121"/>
      <c r="I624" s="109"/>
      <c r="J624" s="121"/>
      <c r="K624" s="120"/>
      <c r="L624" s="121"/>
      <c r="M624" s="121"/>
      <c r="N624" s="109"/>
      <c r="O624" s="121"/>
      <c r="P624" s="121"/>
      <c r="Q624" s="109"/>
      <c r="R624" s="121"/>
      <c r="S624" s="121"/>
      <c r="T624" s="109"/>
      <c r="U624" s="121"/>
      <c r="V624" s="121"/>
    </row>
    <row r="625" spans="1:22" x14ac:dyDescent="0.3">
      <c r="A625" s="122" t="s">
        <v>1239</v>
      </c>
      <c r="B625" s="35" t="str">
        <f>VLOOKUP(A625,'Planning Periods'!$E$2:$N$540,10,FALSE)</f>
        <v>01/31/2015 - 01/31/2023</v>
      </c>
      <c r="C625" s="121">
        <v>2015</v>
      </c>
      <c r="D625" s="121" t="str">
        <f t="shared" si="9"/>
        <v>Emeryville 2015</v>
      </c>
      <c r="E625" s="121">
        <v>276</v>
      </c>
      <c r="F625" s="120">
        <v>5</v>
      </c>
      <c r="G625" s="121">
        <v>5</v>
      </c>
      <c r="H625" s="121">
        <v>0</v>
      </c>
      <c r="I625" s="109"/>
      <c r="J625" s="121">
        <v>211</v>
      </c>
      <c r="K625" s="120">
        <v>0</v>
      </c>
      <c r="L625" s="121">
        <v>0</v>
      </c>
      <c r="M625" s="121">
        <v>0</v>
      </c>
      <c r="N625" s="109"/>
      <c r="O625" s="121">
        <v>259</v>
      </c>
      <c r="P625" s="121">
        <v>7</v>
      </c>
      <c r="Q625" s="109"/>
      <c r="R625" s="121">
        <v>752</v>
      </c>
      <c r="S625" s="121">
        <v>178</v>
      </c>
      <c r="T625" s="109"/>
      <c r="U625" s="121">
        <v>1498</v>
      </c>
      <c r="V625" s="121">
        <v>190</v>
      </c>
    </row>
    <row r="626" spans="1:22" x14ac:dyDescent="0.3">
      <c r="A626" s="122" t="s">
        <v>1239</v>
      </c>
      <c r="B626" s="35" t="str">
        <f>VLOOKUP(A626,'Planning Periods'!$E$2:$N$540,10,FALSE)</f>
        <v>01/31/2015 - 01/31/2023</v>
      </c>
      <c r="C626" s="121">
        <v>2016</v>
      </c>
      <c r="D626" s="121" t="str">
        <f t="shared" si="9"/>
        <v>Emeryville 2016</v>
      </c>
      <c r="E626" s="121">
        <v>276</v>
      </c>
      <c r="F626" s="120">
        <v>0</v>
      </c>
      <c r="G626" s="121">
        <v>0</v>
      </c>
      <c r="H626" s="121">
        <v>0</v>
      </c>
      <c r="I626" s="109"/>
      <c r="J626" s="121">
        <v>211</v>
      </c>
      <c r="K626" s="120">
        <v>0</v>
      </c>
      <c r="L626" s="121">
        <v>0</v>
      </c>
      <c r="M626" s="121">
        <v>0</v>
      </c>
      <c r="N626" s="109"/>
      <c r="O626" s="121">
        <v>259</v>
      </c>
      <c r="P626" s="121">
        <v>0</v>
      </c>
      <c r="Q626" s="109"/>
      <c r="R626" s="121">
        <v>752</v>
      </c>
      <c r="S626" s="121">
        <v>1</v>
      </c>
      <c r="T626" s="109"/>
      <c r="U626" s="121">
        <v>1498</v>
      </c>
      <c r="V626" s="121">
        <v>1</v>
      </c>
    </row>
    <row r="627" spans="1:22" x14ac:dyDescent="0.3">
      <c r="A627" s="122" t="s">
        <v>1239</v>
      </c>
      <c r="B627" s="35" t="str">
        <f>VLOOKUP(A627,'Planning Periods'!$E$2:$N$540,10,FALSE)</f>
        <v>01/31/2015 - 01/31/2023</v>
      </c>
      <c r="C627" s="121">
        <v>2017</v>
      </c>
      <c r="D627" s="121" t="str">
        <f t="shared" si="9"/>
        <v>Emeryville 2017</v>
      </c>
      <c r="E627" s="121">
        <v>276</v>
      </c>
      <c r="F627" s="120">
        <v>81</v>
      </c>
      <c r="G627" s="121">
        <v>81</v>
      </c>
      <c r="H627" s="121">
        <v>0</v>
      </c>
      <c r="I627" s="109"/>
      <c r="J627" s="121">
        <v>211</v>
      </c>
      <c r="K627" s="120">
        <v>16</v>
      </c>
      <c r="L627" s="121">
        <v>16</v>
      </c>
      <c r="M627" s="121">
        <v>0</v>
      </c>
      <c r="N627" s="109"/>
      <c r="O627" s="121">
        <v>259</v>
      </c>
      <c r="P627" s="121">
        <v>14</v>
      </c>
      <c r="Q627" s="109"/>
      <c r="R627" s="121">
        <v>752</v>
      </c>
      <c r="S627" s="121">
        <v>201</v>
      </c>
      <c r="T627" s="109"/>
      <c r="U627" s="121">
        <v>1498</v>
      </c>
      <c r="V627" s="121">
        <v>312</v>
      </c>
    </row>
    <row r="628" spans="1:22" x14ac:dyDescent="0.3">
      <c r="A628" s="122" t="s">
        <v>898</v>
      </c>
      <c r="B628" s="35" t="str">
        <f>VLOOKUP(A628,'Planning Periods'!$E$2:$N$540,10,FALSE)</f>
        <v>04/30/2013 - 04/30/2021</v>
      </c>
      <c r="C628" s="121">
        <v>2013</v>
      </c>
      <c r="D628" s="121" t="str">
        <f t="shared" si="9"/>
        <v>Encinitas 2013</v>
      </c>
      <c r="E628" s="121">
        <v>587</v>
      </c>
      <c r="F628" s="120">
        <v>32</v>
      </c>
      <c r="G628" s="121">
        <v>31</v>
      </c>
      <c r="H628" s="121">
        <v>1</v>
      </c>
      <c r="I628" s="109"/>
      <c r="J628" s="121">
        <v>446</v>
      </c>
      <c r="K628" s="120">
        <v>10</v>
      </c>
      <c r="L628" s="121">
        <v>9</v>
      </c>
      <c r="M628" s="121">
        <v>1</v>
      </c>
      <c r="N628" s="109"/>
      <c r="O628" s="121">
        <v>413</v>
      </c>
      <c r="P628" s="121">
        <v>0</v>
      </c>
      <c r="Q628" s="109"/>
      <c r="R628" s="121">
        <v>907</v>
      </c>
      <c r="S628" s="121">
        <v>283</v>
      </c>
      <c r="T628" s="109"/>
      <c r="U628" s="121">
        <v>2353</v>
      </c>
      <c r="V628" s="121">
        <v>325</v>
      </c>
    </row>
    <row r="629" spans="1:22" x14ac:dyDescent="0.3">
      <c r="A629" s="122" t="s">
        <v>898</v>
      </c>
      <c r="B629" s="35" t="str">
        <f>VLOOKUP(A629,'Planning Periods'!$E$2:$N$540,10,FALSE)</f>
        <v>04/30/2013 - 04/30/2021</v>
      </c>
      <c r="C629" s="121">
        <v>2014</v>
      </c>
      <c r="D629" s="121" t="str">
        <f t="shared" si="9"/>
        <v>Encinitas 2014</v>
      </c>
      <c r="E629" s="121">
        <v>587</v>
      </c>
      <c r="F629" s="120">
        <v>1</v>
      </c>
      <c r="G629" s="121">
        <v>1</v>
      </c>
      <c r="H629" s="121">
        <v>0</v>
      </c>
      <c r="I629" s="109"/>
      <c r="J629" s="121">
        <v>446</v>
      </c>
      <c r="K629" s="120">
        <v>8</v>
      </c>
      <c r="L629" s="121">
        <v>8</v>
      </c>
      <c r="M629" s="121">
        <v>0</v>
      </c>
      <c r="N629" s="109"/>
      <c r="O629" s="121">
        <v>413</v>
      </c>
      <c r="P629" s="121">
        <v>3</v>
      </c>
      <c r="Q629" s="109"/>
      <c r="R629" s="121">
        <v>907</v>
      </c>
      <c r="S629" s="121">
        <v>150</v>
      </c>
      <c r="T629" s="109"/>
      <c r="U629" s="121">
        <v>2353</v>
      </c>
      <c r="V629" s="121">
        <v>162</v>
      </c>
    </row>
    <row r="630" spans="1:22" x14ac:dyDescent="0.3">
      <c r="A630" s="122" t="s">
        <v>898</v>
      </c>
      <c r="B630" s="35" t="str">
        <f>VLOOKUP(A630,'Planning Periods'!$E$2:$N$540,10,FALSE)</f>
        <v>04/30/2013 - 04/30/2021</v>
      </c>
      <c r="C630" s="121">
        <v>2015</v>
      </c>
      <c r="D630" s="121" t="str">
        <f t="shared" si="9"/>
        <v>Encinitas 2015</v>
      </c>
      <c r="E630" s="121">
        <v>587</v>
      </c>
      <c r="F630" s="120">
        <v>0</v>
      </c>
      <c r="G630" s="121">
        <v>0</v>
      </c>
      <c r="H630" s="121">
        <v>0</v>
      </c>
      <c r="I630" s="109"/>
      <c r="J630" s="121">
        <v>446</v>
      </c>
      <c r="K630" s="120">
        <v>3</v>
      </c>
      <c r="L630" s="121">
        <v>3</v>
      </c>
      <c r="M630" s="121">
        <v>0</v>
      </c>
      <c r="N630" s="109"/>
      <c r="O630" s="121">
        <v>413</v>
      </c>
      <c r="P630" s="121">
        <v>0</v>
      </c>
      <c r="Q630" s="109"/>
      <c r="R630" s="121">
        <v>907</v>
      </c>
      <c r="S630" s="121">
        <v>155</v>
      </c>
      <c r="T630" s="109"/>
      <c r="U630" s="121">
        <v>2353</v>
      </c>
      <c r="V630" s="121">
        <v>158</v>
      </c>
    </row>
    <row r="631" spans="1:22" x14ac:dyDescent="0.3">
      <c r="A631" s="122" t="s">
        <v>898</v>
      </c>
      <c r="B631" s="35" t="str">
        <f>VLOOKUP(A631,'Planning Periods'!$E$2:$N$540,10,FALSE)</f>
        <v>04/30/2013 - 04/30/2021</v>
      </c>
      <c r="C631" s="121">
        <v>2016</v>
      </c>
      <c r="D631" s="121" t="str">
        <f t="shared" si="9"/>
        <v>Encinitas 2016</v>
      </c>
      <c r="E631" s="121">
        <v>587</v>
      </c>
      <c r="F631" s="120">
        <v>0</v>
      </c>
      <c r="G631" s="121">
        <v>0</v>
      </c>
      <c r="H631" s="121">
        <v>0</v>
      </c>
      <c r="I631" s="109"/>
      <c r="J631" s="121">
        <v>446</v>
      </c>
      <c r="K631" s="120">
        <v>2</v>
      </c>
      <c r="L631" s="121">
        <v>2</v>
      </c>
      <c r="M631" s="121">
        <v>0</v>
      </c>
      <c r="N631" s="109"/>
      <c r="O631" s="121">
        <v>413</v>
      </c>
      <c r="P631" s="121">
        <v>1</v>
      </c>
      <c r="Q631" s="109"/>
      <c r="R631" s="121">
        <v>907</v>
      </c>
      <c r="S631" s="121">
        <v>87</v>
      </c>
      <c r="T631" s="109"/>
      <c r="U631" s="121">
        <v>2353</v>
      </c>
      <c r="V631" s="121">
        <v>90</v>
      </c>
    </row>
    <row r="632" spans="1:22" x14ac:dyDescent="0.3">
      <c r="A632" s="122" t="s">
        <v>898</v>
      </c>
      <c r="B632" s="35" t="str">
        <f>VLOOKUP(A632,'Planning Periods'!$E$2:$N$540,10,FALSE)</f>
        <v>04/30/2013 - 04/30/2021</v>
      </c>
      <c r="C632" s="121">
        <v>2017</v>
      </c>
      <c r="D632" s="121" t="str">
        <f t="shared" si="9"/>
        <v>Encinitas 2017</v>
      </c>
      <c r="E632" s="121">
        <v>587</v>
      </c>
      <c r="F632" s="120">
        <v>4</v>
      </c>
      <c r="G632" s="121">
        <v>4</v>
      </c>
      <c r="H632" s="121">
        <v>0</v>
      </c>
      <c r="I632" s="109"/>
      <c r="J632" s="121">
        <v>446</v>
      </c>
      <c r="K632" s="120">
        <v>1</v>
      </c>
      <c r="L632" s="121">
        <v>1</v>
      </c>
      <c r="M632" s="121">
        <v>0</v>
      </c>
      <c r="N632" s="109"/>
      <c r="O632" s="121">
        <v>413</v>
      </c>
      <c r="P632" s="121">
        <v>0</v>
      </c>
      <c r="Q632" s="109"/>
      <c r="R632" s="121">
        <v>907</v>
      </c>
      <c r="S632" s="121">
        <v>109</v>
      </c>
      <c r="T632" s="109"/>
      <c r="U632" s="121">
        <v>2353</v>
      </c>
      <c r="V632" s="121">
        <v>114</v>
      </c>
    </row>
    <row r="633" spans="1:22" x14ac:dyDescent="0.3">
      <c r="A633" t="s">
        <v>885</v>
      </c>
      <c r="B633" s="35" t="str">
        <f>VLOOKUP(A633,'Planning Periods'!$E$2:$N$540,10,FALSE)</f>
        <v>12/31/2015 - 12/31/2023</v>
      </c>
      <c r="C633" s="121">
        <v>2014</v>
      </c>
      <c r="D633" s="121" t="str">
        <f t="shared" si="9"/>
        <v>Escalon 2014</v>
      </c>
      <c r="E633" s="120">
        <v>0</v>
      </c>
      <c r="F633" s="120">
        <v>0</v>
      </c>
      <c r="G633" s="120">
        <v>0</v>
      </c>
      <c r="H633" s="120">
        <v>0</v>
      </c>
      <c r="I633" s="120">
        <v>0</v>
      </c>
      <c r="J633" s="120">
        <v>0</v>
      </c>
      <c r="K633" s="120">
        <v>0</v>
      </c>
      <c r="L633" s="120">
        <v>0</v>
      </c>
      <c r="M633" s="120">
        <v>0</v>
      </c>
      <c r="N633" s="120">
        <v>0</v>
      </c>
      <c r="O633" s="120">
        <v>0</v>
      </c>
      <c r="P633" s="120">
        <v>0</v>
      </c>
      <c r="Q633" s="120">
        <v>0</v>
      </c>
      <c r="R633" s="120">
        <v>0</v>
      </c>
      <c r="S633" s="120">
        <v>0</v>
      </c>
      <c r="T633" s="120">
        <v>0</v>
      </c>
      <c r="U633" s="120">
        <v>0</v>
      </c>
      <c r="V633" s="120">
        <v>0</v>
      </c>
    </row>
    <row r="634" spans="1:22" x14ac:dyDescent="0.3">
      <c r="A634" t="s">
        <v>885</v>
      </c>
      <c r="B634" s="35" t="str">
        <f>VLOOKUP(A634,'Planning Periods'!$E$2:$N$540,10,FALSE)</f>
        <v>12/31/2015 - 12/31/2023</v>
      </c>
      <c r="C634" s="121">
        <v>2015</v>
      </c>
      <c r="D634" s="121" t="str">
        <f t="shared" si="9"/>
        <v>Escalon 2015</v>
      </c>
    </row>
    <row r="635" spans="1:22" x14ac:dyDescent="0.3">
      <c r="A635" t="s">
        <v>885</v>
      </c>
      <c r="B635" s="35" t="str">
        <f>VLOOKUP(A635,'Planning Periods'!$E$2:$N$540,10,FALSE)</f>
        <v>12/31/2015 - 12/31/2023</v>
      </c>
      <c r="C635" s="121">
        <v>2016</v>
      </c>
      <c r="D635" s="121" t="str">
        <f t="shared" si="9"/>
        <v>Escalon 2016</v>
      </c>
    </row>
    <row r="636" spans="1:22" x14ac:dyDescent="0.3">
      <c r="A636" t="s">
        <v>885</v>
      </c>
      <c r="B636" s="35" t="str">
        <f>VLOOKUP(A636,'Planning Periods'!$E$2:$N$540,10,FALSE)</f>
        <v>12/31/2015 - 12/31/2023</v>
      </c>
      <c r="C636" s="121">
        <v>2017</v>
      </c>
      <c r="D636" s="121" t="str">
        <f t="shared" si="9"/>
        <v>Escalon 2017</v>
      </c>
    </row>
    <row r="637" spans="1:22" x14ac:dyDescent="0.3">
      <c r="A637" s="122" t="s">
        <v>897</v>
      </c>
      <c r="B637" s="35" t="str">
        <f>VLOOKUP(A637,'Planning Periods'!$E$2:$N$540,10,FALSE)</f>
        <v>04/30/2013 - 04/30/2021</v>
      </c>
      <c r="C637" s="121">
        <v>2013</v>
      </c>
      <c r="D637" s="121" t="str">
        <f t="shared" si="9"/>
        <v>Escondido 2013</v>
      </c>
      <c r="E637" s="121">
        <v>1042</v>
      </c>
      <c r="F637" s="120">
        <v>46</v>
      </c>
      <c r="G637" s="121">
        <v>46</v>
      </c>
      <c r="H637" s="121">
        <v>0</v>
      </c>
      <c r="I637" s="109"/>
      <c r="J637" s="121">
        <v>791</v>
      </c>
      <c r="K637" s="120">
        <v>44</v>
      </c>
      <c r="L637" s="121">
        <v>44</v>
      </c>
      <c r="M637" s="121">
        <v>0</v>
      </c>
      <c r="N637" s="109"/>
      <c r="O637" s="121">
        <v>733</v>
      </c>
      <c r="P637" s="121">
        <v>7</v>
      </c>
      <c r="Q637" s="109"/>
      <c r="R637" s="121">
        <v>1609</v>
      </c>
      <c r="S637" s="121">
        <v>497</v>
      </c>
      <c r="T637" s="109"/>
      <c r="U637" s="121">
        <v>4175</v>
      </c>
      <c r="V637" s="121">
        <v>594</v>
      </c>
    </row>
    <row r="638" spans="1:22" x14ac:dyDescent="0.3">
      <c r="A638" s="122" t="s">
        <v>897</v>
      </c>
      <c r="B638" s="35" t="str">
        <f>VLOOKUP(A638,'Planning Periods'!$E$2:$N$540,10,FALSE)</f>
        <v>04/30/2013 - 04/30/2021</v>
      </c>
      <c r="C638" s="121">
        <v>2014</v>
      </c>
      <c r="D638" s="121" t="str">
        <f t="shared" si="9"/>
        <v>Escondido 2014</v>
      </c>
      <c r="E638" s="121">
        <v>1042</v>
      </c>
      <c r="F638" s="120">
        <v>0</v>
      </c>
      <c r="G638" s="121">
        <v>0</v>
      </c>
      <c r="H638" s="121">
        <v>0</v>
      </c>
      <c r="I638" s="109"/>
      <c r="J638" s="121">
        <v>791</v>
      </c>
      <c r="K638" s="120">
        <v>0</v>
      </c>
      <c r="L638" s="121">
        <v>0</v>
      </c>
      <c r="M638" s="121">
        <v>0</v>
      </c>
      <c r="N638" s="109"/>
      <c r="O638" s="121">
        <v>733</v>
      </c>
      <c r="P638" s="121">
        <v>0</v>
      </c>
      <c r="Q638" s="109"/>
      <c r="R638" s="121">
        <v>1609</v>
      </c>
      <c r="S638" s="121">
        <v>56</v>
      </c>
      <c r="T638" s="109"/>
      <c r="U638" s="121">
        <v>4175</v>
      </c>
      <c r="V638" s="121">
        <v>56</v>
      </c>
    </row>
    <row r="639" spans="1:22" x14ac:dyDescent="0.3">
      <c r="A639" s="122" t="s">
        <v>897</v>
      </c>
      <c r="B639" s="35" t="str">
        <f>VLOOKUP(A639,'Planning Periods'!$E$2:$N$540,10,FALSE)</f>
        <v>04/30/2013 - 04/30/2021</v>
      </c>
      <c r="C639" s="121">
        <v>2015</v>
      </c>
      <c r="D639" s="121" t="str">
        <f t="shared" si="9"/>
        <v>Escondido 2015</v>
      </c>
      <c r="E639" s="121">
        <v>1042</v>
      </c>
      <c r="F639" s="120">
        <v>0</v>
      </c>
      <c r="G639" s="121">
        <v>0</v>
      </c>
      <c r="H639" s="121">
        <v>0</v>
      </c>
      <c r="I639" s="109"/>
      <c r="J639" s="121">
        <v>791</v>
      </c>
      <c r="K639" s="120">
        <v>11</v>
      </c>
      <c r="L639" s="121">
        <v>11</v>
      </c>
      <c r="M639" s="121">
        <v>0</v>
      </c>
      <c r="N639" s="109"/>
      <c r="O639" s="121">
        <v>733</v>
      </c>
      <c r="P639" s="121">
        <v>0</v>
      </c>
      <c r="Q639" s="109"/>
      <c r="R639" s="121">
        <v>1609</v>
      </c>
      <c r="S639" s="121">
        <v>7</v>
      </c>
      <c r="T639" s="109"/>
      <c r="U639" s="121">
        <v>4175</v>
      </c>
      <c r="V639" s="121">
        <v>18</v>
      </c>
    </row>
    <row r="640" spans="1:22" x14ac:dyDescent="0.3">
      <c r="A640" s="122" t="s">
        <v>897</v>
      </c>
      <c r="B640" s="35" t="str">
        <f>VLOOKUP(A640,'Planning Periods'!$E$2:$N$540,10,FALSE)</f>
        <v>04/30/2013 - 04/30/2021</v>
      </c>
      <c r="C640" s="121">
        <v>2016</v>
      </c>
      <c r="D640" s="121" t="str">
        <f t="shared" si="9"/>
        <v>Escondido 2016</v>
      </c>
      <c r="E640" s="121">
        <v>1042</v>
      </c>
      <c r="F640" s="120">
        <v>0</v>
      </c>
      <c r="G640" s="121">
        <v>0</v>
      </c>
      <c r="H640" s="121">
        <v>0</v>
      </c>
      <c r="I640" s="109"/>
      <c r="J640" s="121">
        <v>791</v>
      </c>
      <c r="K640" s="120">
        <v>0</v>
      </c>
      <c r="L640" s="121">
        <v>0</v>
      </c>
      <c r="M640" s="121">
        <v>0</v>
      </c>
      <c r="N640" s="109"/>
      <c r="O640" s="121">
        <v>733</v>
      </c>
      <c r="P640" s="121">
        <v>1</v>
      </c>
      <c r="Q640" s="109"/>
      <c r="R640" s="121">
        <v>1609</v>
      </c>
      <c r="S640" s="121">
        <v>163</v>
      </c>
      <c r="T640" s="109"/>
      <c r="U640" s="121">
        <v>4175</v>
      </c>
      <c r="V640" s="121">
        <v>164</v>
      </c>
    </row>
    <row r="641" spans="1:22" x14ac:dyDescent="0.3">
      <c r="A641" s="122" t="s">
        <v>897</v>
      </c>
      <c r="B641" s="35" t="str">
        <f>VLOOKUP(A641,'Planning Periods'!$E$2:$N$540,10,FALSE)</f>
        <v>04/30/2013 - 04/30/2021</v>
      </c>
      <c r="C641" s="121">
        <v>2017</v>
      </c>
      <c r="D641" s="121" t="str">
        <f t="shared" si="9"/>
        <v>Escondido 2017</v>
      </c>
      <c r="E641" s="121">
        <v>1042</v>
      </c>
      <c r="F641" s="120">
        <v>46</v>
      </c>
      <c r="G641" s="121">
        <v>46</v>
      </c>
      <c r="H641" s="121">
        <v>0</v>
      </c>
      <c r="I641" s="109"/>
      <c r="J641" s="121">
        <v>791</v>
      </c>
      <c r="K641" s="120">
        <v>34</v>
      </c>
      <c r="L641" s="121">
        <v>34</v>
      </c>
      <c r="M641" s="121">
        <v>0</v>
      </c>
      <c r="N641" s="109"/>
      <c r="O641" s="121">
        <v>733</v>
      </c>
      <c r="P641" s="121">
        <v>5</v>
      </c>
      <c r="Q641" s="109"/>
      <c r="R641" s="121">
        <v>1609</v>
      </c>
      <c r="S641" s="121">
        <v>410</v>
      </c>
      <c r="T641" s="109"/>
      <c r="U641" s="121">
        <v>4175</v>
      </c>
      <c r="V641" s="121">
        <v>495</v>
      </c>
    </row>
    <row r="642" spans="1:22" x14ac:dyDescent="0.3">
      <c r="A642" s="122" t="s">
        <v>821</v>
      </c>
      <c r="B642" s="35" t="str">
        <f>VLOOKUP(A642,'Planning Periods'!$E$2:$N$540,10,FALSE)</f>
        <v>06/30/2014 - 06/30/2019</v>
      </c>
      <c r="C642" s="121">
        <v>2014</v>
      </c>
      <c r="D642" s="121" t="str">
        <f t="shared" si="9"/>
        <v>Etna 2014</v>
      </c>
      <c r="E642" s="121"/>
      <c r="F642" s="120"/>
      <c r="G642" s="121"/>
      <c r="H642" s="121"/>
      <c r="I642" s="109"/>
      <c r="J642" s="121"/>
      <c r="K642" s="120"/>
      <c r="L642" s="121"/>
      <c r="M642" s="121"/>
      <c r="N642" s="109"/>
      <c r="O642" s="121"/>
      <c r="P642" s="121"/>
      <c r="Q642" s="109"/>
      <c r="R642" s="121"/>
      <c r="S642" s="121"/>
      <c r="T642" s="109"/>
      <c r="U642" s="121"/>
      <c r="V642" s="121"/>
    </row>
    <row r="643" spans="1:22" x14ac:dyDescent="0.3">
      <c r="A643" s="122" t="s">
        <v>821</v>
      </c>
      <c r="B643" s="35" t="str">
        <f>VLOOKUP(A643,'Planning Periods'!$E$2:$N$540,10,FALSE)</f>
        <v>06/30/2014 - 06/30/2019</v>
      </c>
      <c r="C643" s="121">
        <v>2015</v>
      </c>
      <c r="D643" s="121" t="str">
        <f t="shared" si="9"/>
        <v>Etna 2015</v>
      </c>
      <c r="E643" s="121"/>
      <c r="F643" s="120"/>
      <c r="G643" s="121"/>
      <c r="H643" s="121"/>
      <c r="I643" s="109"/>
      <c r="J643" s="121"/>
      <c r="K643" s="120"/>
      <c r="L643" s="121"/>
      <c r="M643" s="121"/>
      <c r="N643" s="109"/>
      <c r="O643" s="121"/>
      <c r="P643" s="121"/>
      <c r="Q643" s="109"/>
      <c r="R643" s="121"/>
      <c r="S643" s="121"/>
      <c r="T643" s="109"/>
      <c r="U643" s="121"/>
      <c r="V643" s="121"/>
    </row>
    <row r="644" spans="1:22" x14ac:dyDescent="0.3">
      <c r="A644" s="122" t="s">
        <v>821</v>
      </c>
      <c r="B644" s="35" t="str">
        <f>VLOOKUP(A644,'Planning Periods'!$E$2:$N$540,10,FALSE)</f>
        <v>06/30/2014 - 06/30/2019</v>
      </c>
      <c r="C644" s="121">
        <v>2016</v>
      </c>
      <c r="D644" s="121" t="str">
        <f t="shared" si="9"/>
        <v>Etna 2016</v>
      </c>
      <c r="E644" s="121"/>
      <c r="F644" s="120"/>
      <c r="G644" s="121"/>
      <c r="H644" s="121"/>
      <c r="I644" s="109"/>
      <c r="J644" s="121"/>
      <c r="K644" s="120"/>
      <c r="L644" s="121"/>
      <c r="M644" s="121"/>
      <c r="N644" s="109"/>
      <c r="O644" s="121"/>
      <c r="P644" s="121"/>
      <c r="Q644" s="109"/>
      <c r="R644" s="121"/>
      <c r="S644" s="121"/>
      <c r="T644" s="109"/>
      <c r="U644" s="121"/>
      <c r="V644" s="121"/>
    </row>
    <row r="645" spans="1:22" x14ac:dyDescent="0.3">
      <c r="A645" s="122" t="s">
        <v>821</v>
      </c>
      <c r="B645" s="35" t="str">
        <f>VLOOKUP(A645,'Planning Periods'!$E$2:$N$540,10,FALSE)</f>
        <v>06/30/2014 - 06/30/2019</v>
      </c>
      <c r="C645" s="121">
        <v>2017</v>
      </c>
      <c r="D645" s="121" t="str">
        <f t="shared" si="9"/>
        <v>Etna 2017</v>
      </c>
      <c r="E645" s="121">
        <v>3</v>
      </c>
      <c r="F645" s="120">
        <v>0</v>
      </c>
      <c r="G645" s="121">
        <v>0</v>
      </c>
      <c r="H645" s="121">
        <v>0</v>
      </c>
      <c r="I645" s="109"/>
      <c r="J645" s="121">
        <v>2</v>
      </c>
      <c r="K645" s="120">
        <v>0</v>
      </c>
      <c r="L645" s="121">
        <v>0</v>
      </c>
      <c r="M645" s="121">
        <v>0</v>
      </c>
      <c r="N645" s="109"/>
      <c r="O645" s="121">
        <v>2</v>
      </c>
      <c r="P645" s="121">
        <v>1</v>
      </c>
      <c r="Q645" s="109"/>
      <c r="R645" s="121">
        <v>3</v>
      </c>
      <c r="S645" s="121">
        <v>0</v>
      </c>
      <c r="T645" s="109"/>
      <c r="U645" s="121">
        <v>10</v>
      </c>
      <c r="V645" s="121">
        <v>1</v>
      </c>
    </row>
    <row r="646" spans="1:22" x14ac:dyDescent="0.3">
      <c r="A646" s="122" t="s">
        <v>1171</v>
      </c>
      <c r="B646" s="35" t="str">
        <f>VLOOKUP(A646,'Planning Periods'!$E$2:$N$540,10,FALSE)</f>
        <v>06/30/2014 - 06/30/2019</v>
      </c>
      <c r="C646" s="121">
        <v>2014</v>
      </c>
      <c r="D646" s="121" t="str">
        <f t="shared" si="9"/>
        <v>Eureka 2014</v>
      </c>
      <c r="E646" s="121">
        <v>145</v>
      </c>
      <c r="F646" s="120">
        <v>0</v>
      </c>
      <c r="G646" s="121">
        <v>0</v>
      </c>
      <c r="H646" s="121">
        <v>0</v>
      </c>
      <c r="I646" s="109"/>
      <c r="J646" s="121">
        <v>96</v>
      </c>
      <c r="K646" s="120">
        <v>0</v>
      </c>
      <c r="L646" s="121">
        <v>0</v>
      </c>
      <c r="M646" s="121">
        <v>0</v>
      </c>
      <c r="N646" s="109"/>
      <c r="O646" s="121">
        <v>104</v>
      </c>
      <c r="P646" s="121">
        <v>0</v>
      </c>
      <c r="Q646" s="109"/>
      <c r="R646" s="121">
        <v>264</v>
      </c>
      <c r="S646" s="121">
        <v>7</v>
      </c>
      <c r="T646" s="109"/>
      <c r="U646" s="121">
        <v>609</v>
      </c>
      <c r="V646" s="121">
        <v>7</v>
      </c>
    </row>
    <row r="647" spans="1:22" x14ac:dyDescent="0.3">
      <c r="A647" s="122" t="s">
        <v>1171</v>
      </c>
      <c r="B647" s="35" t="str">
        <f>VLOOKUP(A647,'Planning Periods'!$E$2:$N$540,10,FALSE)</f>
        <v>06/30/2014 - 06/30/2019</v>
      </c>
      <c r="C647" s="121">
        <v>2015</v>
      </c>
      <c r="D647" s="121" t="str">
        <f t="shared" si="9"/>
        <v>Eureka 2015</v>
      </c>
      <c r="E647" s="121">
        <v>145</v>
      </c>
      <c r="F647" s="120">
        <v>0</v>
      </c>
      <c r="G647" s="121">
        <v>0</v>
      </c>
      <c r="H647" s="121">
        <v>0</v>
      </c>
      <c r="I647" s="109"/>
      <c r="J647" s="121">
        <v>96</v>
      </c>
      <c r="K647" s="120">
        <v>55</v>
      </c>
      <c r="L647" s="121">
        <v>49</v>
      </c>
      <c r="M647" s="121">
        <v>6</v>
      </c>
      <c r="N647" s="109"/>
      <c r="O647" s="121">
        <v>104</v>
      </c>
      <c r="P647" s="121">
        <v>8</v>
      </c>
      <c r="Q647" s="109"/>
      <c r="R647" s="121">
        <v>264</v>
      </c>
      <c r="S647" s="121">
        <v>14</v>
      </c>
      <c r="T647" s="109"/>
      <c r="U647" s="121">
        <v>609</v>
      </c>
      <c r="V647" s="121">
        <v>77</v>
      </c>
    </row>
    <row r="648" spans="1:22" x14ac:dyDescent="0.3">
      <c r="A648" s="122" t="s">
        <v>1171</v>
      </c>
      <c r="B648" s="35" t="str">
        <f>VLOOKUP(A648,'Planning Periods'!$E$2:$N$540,10,FALSE)</f>
        <v>06/30/2014 - 06/30/2019</v>
      </c>
      <c r="C648" s="121">
        <v>2016</v>
      </c>
      <c r="D648" s="121" t="str">
        <f t="shared" si="9"/>
        <v>Eureka 2016</v>
      </c>
      <c r="E648" s="121">
        <v>145</v>
      </c>
      <c r="F648" s="120">
        <v>0</v>
      </c>
      <c r="G648" s="121">
        <v>0</v>
      </c>
      <c r="H648" s="121">
        <v>0</v>
      </c>
      <c r="I648" s="109"/>
      <c r="J648" s="121">
        <v>96</v>
      </c>
      <c r="K648" s="120">
        <v>0</v>
      </c>
      <c r="L648" s="121">
        <v>0</v>
      </c>
      <c r="M648" s="121">
        <v>0</v>
      </c>
      <c r="N648" s="109"/>
      <c r="O648" s="121">
        <v>104</v>
      </c>
      <c r="P648" s="121">
        <v>0</v>
      </c>
      <c r="Q648" s="109"/>
      <c r="R648" s="121">
        <v>264</v>
      </c>
      <c r="S648" s="121">
        <v>4</v>
      </c>
      <c r="T648" s="109"/>
      <c r="U648" s="121">
        <v>609</v>
      </c>
      <c r="V648" s="121">
        <v>4</v>
      </c>
    </row>
    <row r="649" spans="1:22" x14ac:dyDescent="0.3">
      <c r="A649" s="122" t="s">
        <v>1171</v>
      </c>
      <c r="B649" s="35" t="str">
        <f>VLOOKUP(A649,'Planning Periods'!$E$2:$N$540,10,FALSE)</f>
        <v>06/30/2014 - 06/30/2019</v>
      </c>
      <c r="C649" s="121">
        <v>2017</v>
      </c>
      <c r="D649" s="121" t="str">
        <f t="shared" si="9"/>
        <v>Eureka 2017</v>
      </c>
      <c r="E649" s="121">
        <v>145</v>
      </c>
      <c r="F649" s="120">
        <v>0</v>
      </c>
      <c r="G649" s="121">
        <v>0</v>
      </c>
      <c r="H649" s="121">
        <v>0</v>
      </c>
      <c r="I649" s="109"/>
      <c r="J649" s="121">
        <v>96</v>
      </c>
      <c r="K649" s="120">
        <v>0</v>
      </c>
      <c r="L649" s="121">
        <v>0</v>
      </c>
      <c r="M649" s="121">
        <v>0</v>
      </c>
      <c r="N649" s="109"/>
      <c r="O649" s="121">
        <v>104</v>
      </c>
      <c r="P649" s="121">
        <v>0</v>
      </c>
      <c r="Q649" s="109"/>
      <c r="R649" s="121">
        <v>264</v>
      </c>
      <c r="S649" s="121">
        <v>16</v>
      </c>
      <c r="T649" s="109"/>
      <c r="U649" s="121">
        <v>609</v>
      </c>
      <c r="V649" s="121">
        <v>16</v>
      </c>
    </row>
    <row r="650" spans="1:22" x14ac:dyDescent="0.3">
      <c r="A650" s="122" t="s">
        <v>780</v>
      </c>
      <c r="B650" s="35" t="str">
        <f>VLOOKUP(A650,'Planning Periods'!$E$2:$N$540,10,FALSE)</f>
        <v>12/31/2015 - 12/31/2023</v>
      </c>
      <c r="C650" s="121">
        <v>2014</v>
      </c>
      <c r="D650" s="121" t="str">
        <f t="shared" si="9"/>
        <v>Exeter 2014</v>
      </c>
      <c r="E650" s="121"/>
      <c r="F650" s="120"/>
      <c r="G650" s="121"/>
      <c r="H650" s="121"/>
      <c r="I650" s="109"/>
      <c r="J650" s="121"/>
      <c r="K650" s="120"/>
      <c r="L650" s="121"/>
      <c r="M650" s="121"/>
      <c r="N650" s="109"/>
      <c r="O650" s="121"/>
      <c r="P650" s="121"/>
      <c r="Q650" s="109"/>
      <c r="R650" s="121"/>
      <c r="S650" s="121"/>
      <c r="T650" s="109"/>
      <c r="U650" s="121"/>
      <c r="V650" s="121"/>
    </row>
    <row r="651" spans="1:22" x14ac:dyDescent="0.3">
      <c r="A651" s="122" t="s">
        <v>780</v>
      </c>
      <c r="B651" s="35" t="str">
        <f>VLOOKUP(A651,'Planning Periods'!$E$2:$N$540,10,FALSE)</f>
        <v>12/31/2015 - 12/31/2023</v>
      </c>
      <c r="C651" s="121">
        <v>2015</v>
      </c>
      <c r="D651" s="121" t="str">
        <f t="shared" si="9"/>
        <v>Exeter 2015</v>
      </c>
      <c r="E651" s="121"/>
      <c r="F651" s="120"/>
      <c r="G651" s="121"/>
      <c r="H651" s="121"/>
      <c r="I651" s="109"/>
      <c r="J651" s="121"/>
      <c r="K651" s="120"/>
      <c r="L651" s="121"/>
      <c r="M651" s="121"/>
      <c r="N651" s="109"/>
      <c r="O651" s="121"/>
      <c r="P651" s="121"/>
      <c r="Q651" s="109"/>
      <c r="R651" s="121"/>
      <c r="S651" s="121"/>
      <c r="T651" s="109"/>
      <c r="U651" s="121"/>
      <c r="V651" s="121"/>
    </row>
    <row r="652" spans="1:22" x14ac:dyDescent="0.3">
      <c r="A652" s="122" t="s">
        <v>780</v>
      </c>
      <c r="B652" s="35" t="str">
        <f>VLOOKUP(A652,'Planning Periods'!$E$2:$N$540,10,FALSE)</f>
        <v>12/31/2015 - 12/31/2023</v>
      </c>
      <c r="C652" s="121">
        <v>2016</v>
      </c>
      <c r="D652" s="121" t="str">
        <f t="shared" si="9"/>
        <v>Exeter 2016</v>
      </c>
      <c r="E652" s="121"/>
      <c r="F652" s="120"/>
      <c r="G652" s="121"/>
      <c r="H652" s="121"/>
      <c r="I652" s="109"/>
      <c r="J652" s="121"/>
      <c r="K652" s="120"/>
      <c r="L652" s="121"/>
      <c r="M652" s="121"/>
      <c r="N652" s="109"/>
      <c r="O652" s="121"/>
      <c r="P652" s="121"/>
      <c r="Q652" s="109"/>
      <c r="R652" s="121"/>
      <c r="S652" s="121"/>
      <c r="T652" s="109"/>
      <c r="U652" s="121"/>
      <c r="V652" s="121"/>
    </row>
    <row r="653" spans="1:22" x14ac:dyDescent="0.3">
      <c r="A653" s="122" t="s">
        <v>780</v>
      </c>
      <c r="B653" s="35" t="str">
        <f>VLOOKUP(A653,'Planning Periods'!$E$2:$N$540,10,FALSE)</f>
        <v>12/31/2015 - 12/31/2023</v>
      </c>
      <c r="C653" s="121">
        <v>2017</v>
      </c>
      <c r="D653" s="121" t="str">
        <f t="shared" si="9"/>
        <v>Exeter 2017</v>
      </c>
      <c r="E653" s="121">
        <v>143</v>
      </c>
      <c r="F653" s="120">
        <v>0</v>
      </c>
      <c r="G653" s="121">
        <v>0</v>
      </c>
      <c r="H653" s="121">
        <v>0</v>
      </c>
      <c r="I653" s="109"/>
      <c r="J653" s="121">
        <v>125</v>
      </c>
      <c r="K653" s="120">
        <v>2</v>
      </c>
      <c r="L653" s="121">
        <v>0</v>
      </c>
      <c r="M653" s="121">
        <v>2</v>
      </c>
      <c r="N653" s="109"/>
      <c r="O653" s="121">
        <v>85</v>
      </c>
      <c r="P653" s="121">
        <v>2</v>
      </c>
      <c r="Q653" s="109"/>
      <c r="R653" s="121">
        <v>272</v>
      </c>
      <c r="S653" s="121">
        <v>6</v>
      </c>
      <c r="T653" s="109"/>
      <c r="U653" s="121">
        <v>625</v>
      </c>
      <c r="V653" s="121">
        <v>10</v>
      </c>
    </row>
    <row r="654" spans="1:22" x14ac:dyDescent="0.3">
      <c r="A654" s="122" t="s">
        <v>1320</v>
      </c>
      <c r="B654" s="35" t="str">
        <f>VLOOKUP(A654,'Planning Periods'!$E$2:$N$540,10,FALSE)</f>
        <v>01/31/2015 - 01/31/2023</v>
      </c>
      <c r="C654" s="121">
        <v>2014</v>
      </c>
      <c r="D654" s="121" t="str">
        <f t="shared" si="9"/>
        <v>Fairfax 2014</v>
      </c>
      <c r="E654" s="121"/>
      <c r="F654" s="120"/>
      <c r="G654" s="121"/>
      <c r="H654" s="121"/>
      <c r="I654" s="109"/>
      <c r="J654" s="121"/>
      <c r="K654" s="120"/>
      <c r="L654" s="121"/>
      <c r="M654" s="121"/>
      <c r="N654" s="109"/>
      <c r="O654" s="121"/>
      <c r="P654" s="121"/>
      <c r="Q654" s="109"/>
      <c r="R654" s="121"/>
      <c r="S654" s="121"/>
      <c r="T654" s="109"/>
      <c r="U654" s="121"/>
      <c r="V654" s="121"/>
    </row>
    <row r="655" spans="1:22" x14ac:dyDescent="0.3">
      <c r="A655" s="122" t="s">
        <v>1320</v>
      </c>
      <c r="B655" s="35" t="str">
        <f>VLOOKUP(A655,'Planning Periods'!$E$2:$N$540,10,FALSE)</f>
        <v>01/31/2015 - 01/31/2023</v>
      </c>
      <c r="C655" s="121">
        <v>2015</v>
      </c>
      <c r="D655" s="121" t="str">
        <f t="shared" si="9"/>
        <v>Fairfax 2015</v>
      </c>
      <c r="E655" s="121">
        <v>16</v>
      </c>
      <c r="F655" s="120">
        <v>0</v>
      </c>
      <c r="G655" s="121">
        <v>0</v>
      </c>
      <c r="H655" s="121">
        <v>0</v>
      </c>
      <c r="I655" s="109"/>
      <c r="J655" s="121">
        <v>11</v>
      </c>
      <c r="K655" s="120">
        <v>0</v>
      </c>
      <c r="L655" s="121">
        <v>0</v>
      </c>
      <c r="M655" s="121">
        <v>0</v>
      </c>
      <c r="N655" s="109"/>
      <c r="O655" s="121">
        <v>11</v>
      </c>
      <c r="P655" s="121">
        <v>0</v>
      </c>
      <c r="Q655" s="109"/>
      <c r="R655" s="121">
        <v>23</v>
      </c>
      <c r="S655" s="121">
        <v>0</v>
      </c>
      <c r="T655" s="109"/>
      <c r="U655" s="121">
        <v>61</v>
      </c>
      <c r="V655" s="121">
        <v>0</v>
      </c>
    </row>
    <row r="656" spans="1:22" x14ac:dyDescent="0.3">
      <c r="A656" s="122" t="s">
        <v>1320</v>
      </c>
      <c r="B656" s="35" t="str">
        <f>VLOOKUP(A656,'Planning Periods'!$E$2:$N$540,10,FALSE)</f>
        <v>01/31/2015 - 01/31/2023</v>
      </c>
      <c r="C656" s="121">
        <v>2016</v>
      </c>
      <c r="D656" s="121" t="str">
        <f t="shared" si="9"/>
        <v>Fairfax 2016</v>
      </c>
      <c r="E656" s="121">
        <v>16</v>
      </c>
      <c r="F656" s="120">
        <v>0</v>
      </c>
      <c r="G656" s="121">
        <v>0</v>
      </c>
      <c r="H656" s="121">
        <v>0</v>
      </c>
      <c r="I656" s="109"/>
      <c r="J656" s="121">
        <v>11</v>
      </c>
      <c r="K656" s="120">
        <v>0</v>
      </c>
      <c r="L656" s="121">
        <v>0</v>
      </c>
      <c r="M656" s="121">
        <v>0</v>
      </c>
      <c r="N656" s="109"/>
      <c r="O656" s="121">
        <v>11</v>
      </c>
      <c r="P656" s="121">
        <v>0</v>
      </c>
      <c r="Q656" s="109"/>
      <c r="R656" s="121">
        <v>23</v>
      </c>
      <c r="S656" s="121">
        <v>5</v>
      </c>
      <c r="T656" s="109"/>
      <c r="U656" s="121">
        <v>61</v>
      </c>
      <c r="V656" s="121">
        <v>5</v>
      </c>
    </row>
    <row r="657" spans="1:22" x14ac:dyDescent="0.3">
      <c r="A657" s="122" t="s">
        <v>1320</v>
      </c>
      <c r="B657" s="35" t="str">
        <f>VLOOKUP(A657,'Planning Periods'!$E$2:$N$540,10,FALSE)</f>
        <v>01/31/2015 - 01/31/2023</v>
      </c>
      <c r="C657" s="121">
        <v>2017</v>
      </c>
      <c r="D657" s="121" t="str">
        <f t="shared" si="9"/>
        <v>Fairfax 2017</v>
      </c>
      <c r="E657" s="121">
        <v>16</v>
      </c>
      <c r="F657" s="120">
        <v>1</v>
      </c>
      <c r="G657" s="121">
        <v>1</v>
      </c>
      <c r="H657" s="121">
        <v>0</v>
      </c>
      <c r="I657" s="109"/>
      <c r="J657" s="121">
        <v>11</v>
      </c>
      <c r="K657" s="120">
        <v>1</v>
      </c>
      <c r="L657" s="121">
        <v>1</v>
      </c>
      <c r="M657" s="121">
        <v>0</v>
      </c>
      <c r="N657" s="109"/>
      <c r="O657" s="121">
        <v>11</v>
      </c>
      <c r="P657" s="121">
        <v>1</v>
      </c>
      <c r="Q657" s="109"/>
      <c r="R657" s="121">
        <v>23</v>
      </c>
      <c r="S657" s="121">
        <v>5</v>
      </c>
      <c r="T657" s="109"/>
      <c r="U657" s="121">
        <v>61</v>
      </c>
      <c r="V657" s="121">
        <v>8</v>
      </c>
    </row>
    <row r="658" spans="1:22" x14ac:dyDescent="0.3">
      <c r="A658" s="122" t="s">
        <v>811</v>
      </c>
      <c r="B658" s="35" t="str">
        <f>VLOOKUP(A658,'Planning Periods'!$E$2:$N$540,10,FALSE)</f>
        <v>01/31/2015 - 01/31/2023</v>
      </c>
      <c r="C658" s="121">
        <v>2014</v>
      </c>
      <c r="D658" s="121" t="str">
        <f t="shared" si="9"/>
        <v>Fairfield 2014</v>
      </c>
      <c r="E658" s="121">
        <v>779</v>
      </c>
      <c r="F658" s="120">
        <v>0</v>
      </c>
      <c r="G658" s="121">
        <v>0</v>
      </c>
      <c r="H658" s="121">
        <v>0</v>
      </c>
      <c r="I658" s="109"/>
      <c r="J658" s="121">
        <v>404</v>
      </c>
      <c r="K658" s="120">
        <v>0</v>
      </c>
      <c r="L658" s="121">
        <v>0</v>
      </c>
      <c r="M658" s="121">
        <v>0</v>
      </c>
      <c r="N658" s="109"/>
      <c r="O658" s="121">
        <v>456</v>
      </c>
      <c r="P658" s="121">
        <v>6</v>
      </c>
      <c r="Q658" s="109"/>
      <c r="R658" s="121">
        <v>1461</v>
      </c>
      <c r="S658" s="121">
        <v>319</v>
      </c>
      <c r="T658" s="109"/>
      <c r="U658" s="121">
        <v>3100</v>
      </c>
      <c r="V658" s="121">
        <v>325</v>
      </c>
    </row>
    <row r="659" spans="1:22" x14ac:dyDescent="0.3">
      <c r="A659" s="122" t="s">
        <v>811</v>
      </c>
      <c r="B659" s="35" t="str">
        <f>VLOOKUP(A659,'Planning Periods'!$E$2:$N$540,10,FALSE)</f>
        <v>01/31/2015 - 01/31/2023</v>
      </c>
      <c r="C659" s="121">
        <v>2015</v>
      </c>
      <c r="D659" s="121" t="str">
        <f t="shared" si="9"/>
        <v>Fairfield 2015</v>
      </c>
      <c r="E659" s="121">
        <v>779</v>
      </c>
      <c r="F659" s="120">
        <v>0</v>
      </c>
      <c r="G659" s="121">
        <v>0</v>
      </c>
      <c r="H659" s="121">
        <v>0</v>
      </c>
      <c r="I659" s="109"/>
      <c r="J659" s="121">
        <v>404</v>
      </c>
      <c r="K659" s="120">
        <v>0</v>
      </c>
      <c r="L659" s="121">
        <v>0</v>
      </c>
      <c r="M659" s="121">
        <v>0</v>
      </c>
      <c r="N659" s="109"/>
      <c r="O659" s="121">
        <v>456</v>
      </c>
      <c r="P659" s="121">
        <v>290</v>
      </c>
      <c r="Q659" s="109"/>
      <c r="R659" s="121">
        <v>1461</v>
      </c>
      <c r="S659" s="121">
        <v>448</v>
      </c>
      <c r="T659" s="109"/>
      <c r="U659" s="121">
        <v>3100</v>
      </c>
      <c r="V659" s="121">
        <v>738</v>
      </c>
    </row>
    <row r="660" spans="1:22" x14ac:dyDescent="0.3">
      <c r="A660" s="122" t="s">
        <v>811</v>
      </c>
      <c r="B660" s="35" t="str">
        <f>VLOOKUP(A660,'Planning Periods'!$E$2:$N$540,10,FALSE)</f>
        <v>01/31/2015 - 01/31/2023</v>
      </c>
      <c r="C660" s="121">
        <v>2016</v>
      </c>
      <c r="D660" s="121" t="str">
        <f t="shared" si="9"/>
        <v>Fairfield 2016</v>
      </c>
      <c r="E660" s="121">
        <v>779</v>
      </c>
      <c r="F660" s="120">
        <v>0</v>
      </c>
      <c r="G660" s="121">
        <v>0</v>
      </c>
      <c r="H660" s="121">
        <v>0</v>
      </c>
      <c r="I660" s="109"/>
      <c r="J660" s="121">
        <v>404</v>
      </c>
      <c r="K660" s="120">
        <v>0</v>
      </c>
      <c r="L660" s="121">
        <v>0</v>
      </c>
      <c r="M660" s="121">
        <v>0</v>
      </c>
      <c r="N660" s="109"/>
      <c r="O660" s="121">
        <v>456</v>
      </c>
      <c r="P660" s="121">
        <v>63</v>
      </c>
      <c r="Q660" s="109"/>
      <c r="R660" s="121">
        <v>1461</v>
      </c>
      <c r="S660" s="121">
        <v>200</v>
      </c>
      <c r="T660" s="109"/>
      <c r="U660" s="121">
        <v>3100</v>
      </c>
      <c r="V660" s="121">
        <v>263</v>
      </c>
    </row>
    <row r="661" spans="1:22" x14ac:dyDescent="0.3">
      <c r="A661" s="122" t="s">
        <v>811</v>
      </c>
      <c r="B661" s="35" t="str">
        <f>VLOOKUP(A661,'Planning Periods'!$E$2:$N$540,10,FALSE)</f>
        <v>01/31/2015 - 01/31/2023</v>
      </c>
      <c r="C661" s="121">
        <v>2017</v>
      </c>
      <c r="D661" s="121" t="str">
        <f t="shared" si="9"/>
        <v>Fairfield 2017</v>
      </c>
      <c r="E661" s="121">
        <v>779</v>
      </c>
      <c r="F661" s="120">
        <v>0</v>
      </c>
      <c r="G661" s="121">
        <v>0</v>
      </c>
      <c r="H661" s="121">
        <v>0</v>
      </c>
      <c r="I661" s="109"/>
      <c r="J661" s="121">
        <v>404</v>
      </c>
      <c r="K661" s="120">
        <v>0</v>
      </c>
      <c r="L661" s="121">
        <v>0</v>
      </c>
      <c r="M661" s="121">
        <v>0</v>
      </c>
      <c r="N661" s="109"/>
      <c r="O661" s="121">
        <v>456</v>
      </c>
      <c r="P661" s="121">
        <v>1</v>
      </c>
      <c r="Q661" s="109"/>
      <c r="R661" s="121">
        <v>1461</v>
      </c>
      <c r="S661" s="121">
        <v>435</v>
      </c>
      <c r="T661" s="109"/>
      <c r="U661" s="121">
        <v>3100</v>
      </c>
      <c r="V661" s="121">
        <v>436</v>
      </c>
    </row>
    <row r="662" spans="1:22" x14ac:dyDescent="0.3">
      <c r="A662" s="122" t="s">
        <v>779</v>
      </c>
      <c r="B662" s="35" t="str">
        <f>VLOOKUP(A662,'Planning Periods'!$E$2:$N$540,10,FALSE)</f>
        <v>12/31/2015 - 12/31/2023</v>
      </c>
      <c r="C662" s="121">
        <v>2014</v>
      </c>
      <c r="D662" s="121" t="str">
        <f t="shared" si="9"/>
        <v>Farmersville 2014</v>
      </c>
      <c r="E662" s="121"/>
      <c r="F662" s="120"/>
      <c r="G662" s="121"/>
      <c r="H662" s="121"/>
      <c r="I662" s="109"/>
      <c r="J662" s="121"/>
      <c r="K662" s="120"/>
      <c r="L662" s="121"/>
      <c r="M662" s="121"/>
      <c r="N662" s="109"/>
      <c r="O662" s="121"/>
      <c r="P662" s="121"/>
      <c r="Q662" s="109"/>
      <c r="R662" s="121"/>
      <c r="S662" s="121"/>
      <c r="T662" s="109"/>
      <c r="U662" s="121"/>
      <c r="V662" s="121"/>
    </row>
    <row r="663" spans="1:22" x14ac:dyDescent="0.3">
      <c r="A663" s="122" t="s">
        <v>779</v>
      </c>
      <c r="B663" s="35" t="str">
        <f>VLOOKUP(A663,'Planning Periods'!$E$2:$N$540,10,FALSE)</f>
        <v>12/31/2015 - 12/31/2023</v>
      </c>
      <c r="C663" s="121">
        <v>2015</v>
      </c>
      <c r="D663" s="121" t="str">
        <f t="shared" si="9"/>
        <v>Farmersville 2015</v>
      </c>
      <c r="E663" s="121"/>
      <c r="F663" s="120"/>
      <c r="G663" s="121"/>
      <c r="H663" s="121"/>
      <c r="I663" s="109"/>
      <c r="J663" s="121"/>
      <c r="K663" s="120"/>
      <c r="L663" s="121"/>
      <c r="M663" s="121"/>
      <c r="N663" s="109"/>
      <c r="O663" s="121"/>
      <c r="P663" s="121"/>
      <c r="Q663" s="109"/>
      <c r="R663" s="121"/>
      <c r="S663" s="121"/>
      <c r="T663" s="109"/>
      <c r="U663" s="121"/>
      <c r="V663" s="121"/>
    </row>
    <row r="664" spans="1:22" x14ac:dyDescent="0.3">
      <c r="A664" s="122" t="s">
        <v>779</v>
      </c>
      <c r="B664" s="35" t="str">
        <f>VLOOKUP(A664,'Planning Periods'!$E$2:$N$540,10,FALSE)</f>
        <v>12/31/2015 - 12/31/2023</v>
      </c>
      <c r="C664" s="121">
        <v>2016</v>
      </c>
      <c r="D664" s="121" t="str">
        <f t="shared" si="9"/>
        <v>Farmersville 2016</v>
      </c>
      <c r="E664" s="121"/>
      <c r="F664" s="120"/>
      <c r="G664" s="121"/>
      <c r="H664" s="121"/>
      <c r="I664" s="109"/>
      <c r="J664" s="121"/>
      <c r="K664" s="120"/>
      <c r="L664" s="121"/>
      <c r="M664" s="121"/>
      <c r="N664" s="109"/>
      <c r="O664" s="121"/>
      <c r="P664" s="121"/>
      <c r="Q664" s="109"/>
      <c r="R664" s="121"/>
      <c r="S664" s="121"/>
      <c r="T664" s="109"/>
      <c r="U664" s="121"/>
      <c r="V664" s="121"/>
    </row>
    <row r="665" spans="1:22" x14ac:dyDescent="0.3">
      <c r="A665" s="122" t="s">
        <v>779</v>
      </c>
      <c r="B665" s="35" t="str">
        <f>VLOOKUP(A665,'Planning Periods'!$E$2:$N$540,10,FALSE)</f>
        <v>12/31/2015 - 12/31/2023</v>
      </c>
      <c r="C665" s="121">
        <v>2017</v>
      </c>
      <c r="D665" s="121" t="str">
        <f t="shared" si="9"/>
        <v>Farmersville 2017</v>
      </c>
      <c r="E665" s="121">
        <v>74</v>
      </c>
      <c r="F665" s="120">
        <v>6</v>
      </c>
      <c r="G665" s="121">
        <v>0</v>
      </c>
      <c r="H665" s="121">
        <v>6</v>
      </c>
      <c r="I665" s="109"/>
      <c r="J665" s="121">
        <v>65</v>
      </c>
      <c r="K665" s="120">
        <v>7</v>
      </c>
      <c r="L665" s="121">
        <v>0</v>
      </c>
      <c r="M665" s="121">
        <v>7</v>
      </c>
      <c r="N665" s="109"/>
      <c r="O665" s="121">
        <v>68</v>
      </c>
      <c r="P665" s="121">
        <v>5</v>
      </c>
      <c r="Q665" s="109"/>
      <c r="R665" s="121">
        <v>259</v>
      </c>
      <c r="S665" s="121">
        <v>5</v>
      </c>
      <c r="T665" s="109"/>
      <c r="U665" s="121">
        <v>466</v>
      </c>
      <c r="V665" s="121">
        <v>23</v>
      </c>
    </row>
    <row r="666" spans="1:22" x14ac:dyDescent="0.3">
      <c r="A666" t="s">
        <v>1170</v>
      </c>
      <c r="B666" s="35" t="str">
        <f>VLOOKUP(A666,'Planning Periods'!$E$2:$N$540,10,FALSE)</f>
        <v>06/30/2014 - 06/30/2019</v>
      </c>
      <c r="C666" s="121">
        <v>2014</v>
      </c>
      <c r="D666" s="121" t="str">
        <f t="shared" si="9"/>
        <v>Ferndale 2014</v>
      </c>
      <c r="E666" s="120">
        <v>0</v>
      </c>
      <c r="F666" s="120">
        <v>0</v>
      </c>
      <c r="G666" s="120">
        <v>0</v>
      </c>
      <c r="H666" s="120">
        <v>0</v>
      </c>
      <c r="I666" s="120">
        <v>0</v>
      </c>
      <c r="J666" s="120">
        <v>0</v>
      </c>
      <c r="K666" s="120">
        <v>0</v>
      </c>
      <c r="L666" s="120">
        <v>0</v>
      </c>
      <c r="M666" s="120">
        <v>0</v>
      </c>
      <c r="N666" s="120">
        <v>0</v>
      </c>
      <c r="O666" s="120">
        <v>0</v>
      </c>
      <c r="P666" s="120">
        <v>0</v>
      </c>
      <c r="Q666" s="120">
        <v>0</v>
      </c>
      <c r="R666" s="120">
        <v>0</v>
      </c>
      <c r="S666" s="120">
        <v>0</v>
      </c>
      <c r="T666" s="120">
        <v>0</v>
      </c>
      <c r="U666" s="120">
        <v>0</v>
      </c>
      <c r="V666" s="120">
        <v>0</v>
      </c>
    </row>
    <row r="667" spans="1:22" x14ac:dyDescent="0.3">
      <c r="A667" t="s">
        <v>1170</v>
      </c>
      <c r="B667" s="35" t="str">
        <f>VLOOKUP(A667,'Planning Periods'!$E$2:$N$540,10,FALSE)</f>
        <v>06/30/2014 - 06/30/2019</v>
      </c>
      <c r="C667" s="121">
        <v>2015</v>
      </c>
      <c r="D667" s="121" t="str">
        <f t="shared" si="9"/>
        <v>Ferndale 2015</v>
      </c>
    </row>
    <row r="668" spans="1:22" x14ac:dyDescent="0.3">
      <c r="A668" t="s">
        <v>1170</v>
      </c>
      <c r="B668" s="35" t="str">
        <f>VLOOKUP(A668,'Planning Periods'!$E$2:$N$540,10,FALSE)</f>
        <v>06/30/2014 - 06/30/2019</v>
      </c>
      <c r="C668" s="121">
        <v>2016</v>
      </c>
      <c r="D668" s="121" t="str">
        <f t="shared" ref="D668:D735" si="10">CONCATENATE(A668," ",C668)</f>
        <v>Ferndale 2016</v>
      </c>
    </row>
    <row r="669" spans="1:22" x14ac:dyDescent="0.3">
      <c r="A669" t="s">
        <v>1170</v>
      </c>
      <c r="B669" s="35" t="str">
        <f>VLOOKUP(A669,'Planning Periods'!$E$2:$N$540,10,FALSE)</f>
        <v>06/30/2014 - 06/30/2019</v>
      </c>
      <c r="C669" s="121">
        <v>2017</v>
      </c>
      <c r="D669" s="121" t="str">
        <f t="shared" si="10"/>
        <v>Ferndale 2017</v>
      </c>
    </row>
    <row r="670" spans="1:22" x14ac:dyDescent="0.3">
      <c r="A670" t="s">
        <v>770</v>
      </c>
      <c r="B670" s="35"/>
      <c r="C670" s="121">
        <v>2013</v>
      </c>
      <c r="D670" s="121" t="str">
        <f t="shared" si="10"/>
        <v>Fillmore 2013</v>
      </c>
    </row>
    <row r="671" spans="1:22" x14ac:dyDescent="0.3">
      <c r="A671" t="s">
        <v>770</v>
      </c>
      <c r="B671" s="35" t="str">
        <f>VLOOKUP(A671,'Planning Periods'!$E$2:$N$540,10,FALSE)</f>
        <v>10/15/2013 - 10/15/2021</v>
      </c>
      <c r="C671" s="121">
        <v>2014</v>
      </c>
      <c r="D671" s="121" t="str">
        <f t="shared" si="10"/>
        <v>Fillmore 2014</v>
      </c>
      <c r="E671" s="120">
        <v>0</v>
      </c>
      <c r="F671" s="120">
        <v>0</v>
      </c>
      <c r="G671" s="120">
        <v>0</v>
      </c>
      <c r="H671" s="120">
        <v>0</v>
      </c>
      <c r="I671" s="120">
        <v>0</v>
      </c>
      <c r="J671" s="120">
        <v>0</v>
      </c>
      <c r="K671" s="120">
        <v>0</v>
      </c>
      <c r="L671" s="120">
        <v>0</v>
      </c>
      <c r="M671" s="120">
        <v>0</v>
      </c>
      <c r="N671" s="120">
        <v>0</v>
      </c>
      <c r="O671" s="120">
        <v>0</v>
      </c>
      <c r="P671" s="120">
        <v>0</v>
      </c>
      <c r="Q671" s="120">
        <v>0</v>
      </c>
      <c r="R671" s="120">
        <v>0</v>
      </c>
      <c r="S671" s="120">
        <v>0</v>
      </c>
      <c r="T671" s="120">
        <v>0</v>
      </c>
      <c r="U671" s="120">
        <v>0</v>
      </c>
      <c r="V671" s="120">
        <v>0</v>
      </c>
    </row>
    <row r="672" spans="1:22" x14ac:dyDescent="0.3">
      <c r="A672" t="s">
        <v>770</v>
      </c>
      <c r="B672" s="35" t="str">
        <f>VLOOKUP(A672,'Planning Periods'!$E$2:$N$540,10,FALSE)</f>
        <v>10/15/2013 - 10/15/2021</v>
      </c>
      <c r="C672" s="121">
        <v>2015</v>
      </c>
      <c r="D672" s="121" t="str">
        <f t="shared" si="10"/>
        <v>Fillmore 2015</v>
      </c>
    </row>
    <row r="673" spans="1:22" x14ac:dyDescent="0.3">
      <c r="A673" t="s">
        <v>770</v>
      </c>
      <c r="B673" s="35" t="str">
        <f>VLOOKUP(A673,'Planning Periods'!$E$2:$N$540,10,FALSE)</f>
        <v>10/15/2013 - 10/15/2021</v>
      </c>
      <c r="C673" s="121">
        <v>2016</v>
      </c>
      <c r="D673" s="121" t="str">
        <f t="shared" si="10"/>
        <v>Fillmore 2016</v>
      </c>
    </row>
    <row r="674" spans="1:22" x14ac:dyDescent="0.3">
      <c r="A674" t="s">
        <v>770</v>
      </c>
      <c r="B674" s="35" t="str">
        <f>VLOOKUP(A674,'Planning Periods'!$E$2:$N$540,10,FALSE)</f>
        <v>10/15/2013 - 10/15/2021</v>
      </c>
      <c r="C674" s="121">
        <v>2017</v>
      </c>
      <c r="D674" s="121" t="str">
        <f t="shared" si="10"/>
        <v>Fillmore 2017</v>
      </c>
    </row>
    <row r="675" spans="1:22" x14ac:dyDescent="0.3">
      <c r="A675" s="122" t="s">
        <v>1188</v>
      </c>
      <c r="B675" s="35" t="str">
        <f>VLOOKUP(A675,'Planning Periods'!$E$2:$N$540,10,FALSE)</f>
        <v>12/31/2015 - 12/31/2023</v>
      </c>
      <c r="C675" s="121">
        <v>2013</v>
      </c>
      <c r="D675" s="121" t="str">
        <f t="shared" si="10"/>
        <v>Firebaugh 2013</v>
      </c>
    </row>
    <row r="676" spans="1:22" x14ac:dyDescent="0.3">
      <c r="A676" s="122" t="s">
        <v>1188</v>
      </c>
      <c r="B676" s="35" t="str">
        <f>VLOOKUP(A676,'Planning Periods'!$E$2:$N$540,10,FALSE)</f>
        <v>12/31/2015 - 12/31/2023</v>
      </c>
      <c r="C676" s="121">
        <v>2014</v>
      </c>
      <c r="D676" s="121" t="str">
        <f t="shared" si="10"/>
        <v>Firebaugh 2014</v>
      </c>
    </row>
    <row r="677" spans="1:22" x14ac:dyDescent="0.3">
      <c r="A677" s="122" t="s">
        <v>1188</v>
      </c>
      <c r="B677" s="35" t="str">
        <f>VLOOKUP(A677,'Planning Periods'!$E$2:$N$540,10,FALSE)</f>
        <v>12/31/2015 - 12/31/2023</v>
      </c>
      <c r="C677" s="121">
        <v>2015</v>
      </c>
      <c r="D677" s="121" t="str">
        <f t="shared" si="10"/>
        <v>Firebaugh 2015</v>
      </c>
    </row>
    <row r="678" spans="1:22" x14ac:dyDescent="0.3">
      <c r="A678" s="122" t="s">
        <v>1188</v>
      </c>
      <c r="B678" s="35" t="str">
        <f>VLOOKUP(A678,'Planning Periods'!$E$2:$N$540,10,FALSE)</f>
        <v>12/31/2015 - 12/31/2023</v>
      </c>
      <c r="C678" s="121">
        <v>2016</v>
      </c>
      <c r="D678" s="121" t="str">
        <f t="shared" si="10"/>
        <v>Firebaugh 2016</v>
      </c>
      <c r="E678" s="121"/>
      <c r="F678" s="120"/>
      <c r="G678" s="121"/>
      <c r="H678" s="121"/>
      <c r="I678" s="109"/>
      <c r="J678" s="121"/>
      <c r="K678" s="120"/>
      <c r="L678" s="121"/>
      <c r="M678" s="121"/>
      <c r="N678" s="109"/>
      <c r="O678" s="121"/>
      <c r="P678" s="121"/>
      <c r="Q678" s="109"/>
      <c r="R678" s="121"/>
      <c r="S678" s="121"/>
      <c r="T678" s="109"/>
      <c r="U678" s="121"/>
      <c r="V678" s="121"/>
    </row>
    <row r="679" spans="1:22" x14ac:dyDescent="0.3">
      <c r="A679" s="122" t="s">
        <v>1188</v>
      </c>
      <c r="B679" s="35" t="str">
        <f>VLOOKUP(A679,'Planning Periods'!$E$2:$N$540,10,FALSE)</f>
        <v>12/31/2015 - 12/31/2023</v>
      </c>
      <c r="C679" s="121">
        <v>2017</v>
      </c>
      <c r="D679" s="121" t="str">
        <f t="shared" si="10"/>
        <v>Firebaugh 2017</v>
      </c>
      <c r="E679" s="121">
        <v>128</v>
      </c>
      <c r="F679" s="120">
        <v>15</v>
      </c>
      <c r="G679" s="121">
        <v>15</v>
      </c>
      <c r="H679" s="121">
        <v>0</v>
      </c>
      <c r="I679" s="109"/>
      <c r="J679" s="121">
        <v>169</v>
      </c>
      <c r="K679" s="120">
        <v>15</v>
      </c>
      <c r="L679" s="121">
        <v>15</v>
      </c>
      <c r="M679" s="121">
        <v>0</v>
      </c>
      <c r="N679" s="109"/>
      <c r="O679" s="121">
        <v>204</v>
      </c>
      <c r="P679" s="121">
        <v>0</v>
      </c>
      <c r="Q679" s="109"/>
      <c r="R679" s="121">
        <v>211</v>
      </c>
      <c r="S679" s="121">
        <v>0</v>
      </c>
      <c r="T679" s="109"/>
      <c r="U679" s="121">
        <v>712</v>
      </c>
      <c r="V679" s="121">
        <v>30</v>
      </c>
    </row>
    <row r="680" spans="1:22" x14ac:dyDescent="0.3">
      <c r="A680" s="122" t="s">
        <v>934</v>
      </c>
      <c r="B680" s="35" t="str">
        <f>VLOOKUP(A680,'Planning Periods'!$E$2:$N$540,10,FALSE)</f>
        <v>10/31/2013 - 10/31/2021</v>
      </c>
      <c r="C680" s="121">
        <v>2013</v>
      </c>
      <c r="D680" s="121" t="str">
        <f t="shared" si="10"/>
        <v>Folsom 2013</v>
      </c>
      <c r="E680" s="121">
        <v>1218</v>
      </c>
      <c r="F680" s="120">
        <v>0</v>
      </c>
      <c r="G680" s="121">
        <v>0</v>
      </c>
      <c r="H680" s="121">
        <v>0</v>
      </c>
      <c r="I680" s="109"/>
      <c r="J680" s="121">
        <v>854</v>
      </c>
      <c r="K680" s="120">
        <v>0</v>
      </c>
      <c r="L680" s="121">
        <v>0</v>
      </c>
      <c r="M680" s="121">
        <v>0</v>
      </c>
      <c r="N680" s="109"/>
      <c r="O680" s="121">
        <v>862</v>
      </c>
      <c r="P680" s="121">
        <v>28</v>
      </c>
      <c r="Q680" s="109"/>
      <c r="R680" s="121">
        <v>1699</v>
      </c>
      <c r="S680" s="121">
        <v>302</v>
      </c>
      <c r="T680" s="109"/>
      <c r="U680" s="121">
        <v>4633</v>
      </c>
      <c r="V680" s="121">
        <v>330</v>
      </c>
    </row>
    <row r="681" spans="1:22" x14ac:dyDescent="0.3">
      <c r="A681" s="122" t="s">
        <v>934</v>
      </c>
      <c r="B681" s="35" t="str">
        <f>VLOOKUP(A681,'Planning Periods'!$E$2:$N$540,10,FALSE)</f>
        <v>10/31/2013 - 10/31/2021</v>
      </c>
      <c r="C681" s="121">
        <v>2014</v>
      </c>
      <c r="D681" s="121" t="str">
        <f t="shared" si="10"/>
        <v>Folsom 2014</v>
      </c>
      <c r="E681" s="121">
        <v>1218</v>
      </c>
      <c r="F681" s="120">
        <v>0</v>
      </c>
      <c r="G681" s="121">
        <v>0</v>
      </c>
      <c r="H681" s="121">
        <v>0</v>
      </c>
      <c r="I681" s="109"/>
      <c r="J681" s="121">
        <v>854</v>
      </c>
      <c r="K681" s="120">
        <v>0</v>
      </c>
      <c r="L681" s="121">
        <v>0</v>
      </c>
      <c r="M681" s="121">
        <v>0</v>
      </c>
      <c r="N681" s="109"/>
      <c r="O681" s="121">
        <v>862</v>
      </c>
      <c r="P681" s="121">
        <v>68</v>
      </c>
      <c r="Q681" s="109"/>
      <c r="R681" s="121">
        <v>1699</v>
      </c>
      <c r="S681" s="121">
        <v>205</v>
      </c>
      <c r="T681" s="109"/>
      <c r="U681" s="121">
        <v>4633</v>
      </c>
      <c r="V681" s="121">
        <v>273</v>
      </c>
    </row>
    <row r="682" spans="1:22" x14ac:dyDescent="0.3">
      <c r="A682" s="122" t="s">
        <v>934</v>
      </c>
      <c r="B682" s="35" t="str">
        <f>VLOOKUP(A682,'Planning Periods'!$E$2:$N$540,10,FALSE)</f>
        <v>10/31/2013 - 10/31/2021</v>
      </c>
      <c r="C682" s="121">
        <v>2015</v>
      </c>
      <c r="D682" s="121" t="str">
        <f t="shared" si="10"/>
        <v>Folsom 2015</v>
      </c>
      <c r="E682" s="121">
        <v>1218</v>
      </c>
      <c r="F682" s="120">
        <v>0</v>
      </c>
      <c r="G682" s="121">
        <v>0</v>
      </c>
      <c r="H682" s="121">
        <v>0</v>
      </c>
      <c r="I682" s="109"/>
      <c r="J682" s="121">
        <v>854</v>
      </c>
      <c r="K682" s="120">
        <v>0</v>
      </c>
      <c r="L682" s="121">
        <v>0</v>
      </c>
      <c r="M682" s="121">
        <v>0</v>
      </c>
      <c r="N682" s="109"/>
      <c r="O682" s="121">
        <v>862</v>
      </c>
      <c r="P682" s="121">
        <v>54</v>
      </c>
      <c r="Q682" s="109"/>
      <c r="R682" s="121">
        <v>1699</v>
      </c>
      <c r="S682" s="121">
        <v>180</v>
      </c>
      <c r="T682" s="109"/>
      <c r="U682" s="121">
        <v>4633</v>
      </c>
      <c r="V682" s="121">
        <v>234</v>
      </c>
    </row>
    <row r="683" spans="1:22" x14ac:dyDescent="0.3">
      <c r="A683" s="122" t="s">
        <v>934</v>
      </c>
      <c r="B683" s="35" t="str">
        <f>VLOOKUP(A683,'Planning Periods'!$E$2:$N$540,10,FALSE)</f>
        <v>10/31/2013 - 10/31/2021</v>
      </c>
      <c r="C683" s="121">
        <v>2016</v>
      </c>
      <c r="D683" s="121" t="str">
        <f t="shared" si="10"/>
        <v>Folsom 2016</v>
      </c>
      <c r="E683" s="121">
        <v>1218</v>
      </c>
      <c r="F683" s="120">
        <v>0</v>
      </c>
      <c r="G683" s="121">
        <v>0</v>
      </c>
      <c r="H683" s="121">
        <v>0</v>
      </c>
      <c r="I683" s="109"/>
      <c r="J683" s="121">
        <v>854</v>
      </c>
      <c r="K683" s="120">
        <v>0</v>
      </c>
      <c r="L683" s="121">
        <v>0</v>
      </c>
      <c r="M683" s="121">
        <v>0</v>
      </c>
      <c r="N683" s="109"/>
      <c r="O683" s="121">
        <v>862</v>
      </c>
      <c r="P683" s="121">
        <v>74</v>
      </c>
      <c r="Q683" s="109"/>
      <c r="R683" s="121">
        <v>1699</v>
      </c>
      <c r="S683" s="121">
        <v>99</v>
      </c>
      <c r="T683" s="109"/>
      <c r="U683" s="121">
        <v>4633</v>
      </c>
      <c r="V683" s="121">
        <v>173</v>
      </c>
    </row>
    <row r="684" spans="1:22" x14ac:dyDescent="0.3">
      <c r="A684" s="122" t="s">
        <v>934</v>
      </c>
      <c r="B684" s="35" t="str">
        <f>VLOOKUP(A684,'Planning Periods'!$E$2:$N$540,10,FALSE)</f>
        <v>10/31/2013 - 10/31/2021</v>
      </c>
      <c r="C684" s="121">
        <v>2017</v>
      </c>
      <c r="D684" s="121" t="str">
        <f t="shared" si="10"/>
        <v>Folsom 2017</v>
      </c>
      <c r="E684" s="121">
        <v>1218</v>
      </c>
      <c r="F684" s="120">
        <v>6</v>
      </c>
      <c r="G684" s="121">
        <v>6</v>
      </c>
      <c r="H684" s="121">
        <v>0</v>
      </c>
      <c r="I684" s="109"/>
      <c r="J684" s="121">
        <v>854</v>
      </c>
      <c r="K684" s="120">
        <v>0</v>
      </c>
      <c r="L684" s="121">
        <v>0</v>
      </c>
      <c r="M684" s="121">
        <v>0</v>
      </c>
      <c r="N684" s="109"/>
      <c r="O684" s="121">
        <v>862</v>
      </c>
      <c r="P684" s="121">
        <v>358</v>
      </c>
      <c r="Q684" s="109"/>
      <c r="R684" s="121">
        <v>1699</v>
      </c>
      <c r="S684" s="121">
        <v>138</v>
      </c>
      <c r="T684" s="109"/>
      <c r="U684" s="121">
        <v>4633</v>
      </c>
      <c r="V684" s="121">
        <v>502</v>
      </c>
    </row>
    <row r="685" spans="1:22" x14ac:dyDescent="0.3">
      <c r="A685" s="122" t="s">
        <v>920</v>
      </c>
      <c r="B685" s="35"/>
      <c r="C685" s="121">
        <v>2013</v>
      </c>
      <c r="D685" s="121" t="str">
        <f t="shared" si="10"/>
        <v>Fontana 2013</v>
      </c>
      <c r="E685" s="121"/>
      <c r="F685" s="120"/>
      <c r="G685" s="121"/>
      <c r="H685" s="121"/>
      <c r="I685" s="109"/>
      <c r="J685" s="121"/>
      <c r="K685" s="120"/>
      <c r="L685" s="121"/>
      <c r="M685" s="121"/>
      <c r="N685" s="109"/>
      <c r="O685" s="121"/>
      <c r="P685" s="121"/>
      <c r="Q685" s="109"/>
      <c r="R685" s="121"/>
      <c r="S685" s="121"/>
      <c r="T685" s="109"/>
      <c r="U685" s="121"/>
      <c r="V685" s="121"/>
    </row>
    <row r="686" spans="1:22" x14ac:dyDescent="0.3">
      <c r="A686" s="122" t="s">
        <v>920</v>
      </c>
      <c r="B686" s="35" t="str">
        <f>VLOOKUP(A686,'Planning Periods'!$E$2:$N$540,10,FALSE)</f>
        <v>10/15/2013 - 10/15/2021</v>
      </c>
      <c r="C686" s="121">
        <v>2014</v>
      </c>
      <c r="D686" s="121" t="str">
        <f t="shared" si="10"/>
        <v>Fontana 2014</v>
      </c>
      <c r="E686" s="121">
        <v>1442</v>
      </c>
      <c r="F686" s="120">
        <v>63</v>
      </c>
      <c r="G686" s="121">
        <v>63</v>
      </c>
      <c r="H686" s="121">
        <v>0</v>
      </c>
      <c r="I686" s="109"/>
      <c r="J686" s="121">
        <v>974</v>
      </c>
      <c r="K686" s="120">
        <v>0</v>
      </c>
      <c r="L686" s="121">
        <v>0</v>
      </c>
      <c r="M686" s="121">
        <v>0</v>
      </c>
      <c r="N686" s="109"/>
      <c r="O686" s="121">
        <v>1090</v>
      </c>
      <c r="P686" s="121">
        <v>0</v>
      </c>
      <c r="Q686" s="109"/>
      <c r="R686" s="121">
        <v>2471</v>
      </c>
      <c r="S686" s="121">
        <v>258</v>
      </c>
      <c r="T686" s="109"/>
      <c r="U686" s="121">
        <v>5977</v>
      </c>
      <c r="V686" s="121">
        <v>321</v>
      </c>
    </row>
    <row r="687" spans="1:22" x14ac:dyDescent="0.3">
      <c r="A687" s="122" t="s">
        <v>920</v>
      </c>
      <c r="B687" s="35" t="str">
        <f>VLOOKUP(A687,'Planning Periods'!$E$2:$N$540,10,FALSE)</f>
        <v>10/15/2013 - 10/15/2021</v>
      </c>
      <c r="C687" s="121">
        <v>2015</v>
      </c>
      <c r="D687" s="121" t="str">
        <f t="shared" si="10"/>
        <v>Fontana 2015</v>
      </c>
      <c r="E687" s="121">
        <v>1442</v>
      </c>
      <c r="F687" s="120">
        <v>0</v>
      </c>
      <c r="G687" s="121">
        <v>0</v>
      </c>
      <c r="H687" s="121">
        <v>0</v>
      </c>
      <c r="I687" s="109"/>
      <c r="J687" s="121">
        <v>974</v>
      </c>
      <c r="K687" s="120">
        <v>147</v>
      </c>
      <c r="L687" s="121">
        <v>147</v>
      </c>
      <c r="M687" s="121">
        <v>0</v>
      </c>
      <c r="N687" s="109"/>
      <c r="O687" s="121">
        <v>1090</v>
      </c>
      <c r="P687" s="121">
        <v>0</v>
      </c>
      <c r="Q687" s="109"/>
      <c r="R687" s="121">
        <v>2471</v>
      </c>
      <c r="S687" s="121">
        <v>368</v>
      </c>
      <c r="T687" s="109"/>
      <c r="U687" s="121">
        <v>5977</v>
      </c>
      <c r="V687" s="121">
        <v>515</v>
      </c>
    </row>
    <row r="688" spans="1:22" x14ac:dyDescent="0.3">
      <c r="A688" s="122" t="s">
        <v>920</v>
      </c>
      <c r="B688" s="35" t="str">
        <f>VLOOKUP(A688,'Planning Periods'!$E$2:$N$540,10,FALSE)</f>
        <v>10/15/2013 - 10/15/2021</v>
      </c>
      <c r="C688" s="121">
        <v>2016</v>
      </c>
      <c r="D688" s="121" t="str">
        <f t="shared" si="10"/>
        <v>Fontana 2016</v>
      </c>
      <c r="E688" s="121">
        <v>1442</v>
      </c>
      <c r="F688" s="120">
        <v>0</v>
      </c>
      <c r="G688" s="121">
        <v>0</v>
      </c>
      <c r="H688" s="121">
        <v>0</v>
      </c>
      <c r="I688" s="109"/>
      <c r="J688" s="121">
        <v>974</v>
      </c>
      <c r="K688" s="120">
        <v>0</v>
      </c>
      <c r="L688" s="121">
        <v>0</v>
      </c>
      <c r="M688" s="121">
        <v>0</v>
      </c>
      <c r="N688" s="109"/>
      <c r="O688" s="121">
        <v>1090</v>
      </c>
      <c r="P688" s="121">
        <v>0</v>
      </c>
      <c r="Q688" s="109"/>
      <c r="R688" s="121">
        <v>2471</v>
      </c>
      <c r="S688" s="121">
        <v>444</v>
      </c>
      <c r="T688" s="109"/>
      <c r="U688" s="121">
        <v>5977</v>
      </c>
      <c r="V688" s="121">
        <v>444</v>
      </c>
    </row>
    <row r="689" spans="1:22" x14ac:dyDescent="0.3">
      <c r="A689" s="122" t="s">
        <v>920</v>
      </c>
      <c r="B689" s="35" t="str">
        <f>VLOOKUP(A689,'Planning Periods'!$E$2:$N$540,10,FALSE)</f>
        <v>10/15/2013 - 10/15/2021</v>
      </c>
      <c r="C689" s="121">
        <v>2017</v>
      </c>
      <c r="D689" s="121" t="str">
        <f t="shared" si="10"/>
        <v>Fontana 2017</v>
      </c>
      <c r="E689" s="121">
        <v>1442</v>
      </c>
      <c r="F689" s="120">
        <v>0</v>
      </c>
      <c r="G689" s="121">
        <v>0</v>
      </c>
      <c r="H689" s="121">
        <v>0</v>
      </c>
      <c r="I689" s="109"/>
      <c r="J689" s="121">
        <v>974</v>
      </c>
      <c r="K689" s="120">
        <v>0</v>
      </c>
      <c r="L689" s="121">
        <v>0</v>
      </c>
      <c r="M689" s="121">
        <v>0</v>
      </c>
      <c r="N689" s="109"/>
      <c r="O689" s="121">
        <v>1090</v>
      </c>
      <c r="P689" s="121">
        <v>0</v>
      </c>
      <c r="Q689" s="109"/>
      <c r="R689" s="121">
        <v>2471</v>
      </c>
      <c r="S689" s="121">
        <v>435</v>
      </c>
      <c r="T689" s="109"/>
      <c r="U689" s="121">
        <v>5977</v>
      </c>
      <c r="V689" s="121">
        <v>435</v>
      </c>
    </row>
    <row r="690" spans="1:22" x14ac:dyDescent="0.3">
      <c r="A690" s="122" t="s">
        <v>1036</v>
      </c>
      <c r="B690" s="35" t="str">
        <f>VLOOKUP(A690,'Planning Periods'!$E$2:$N$540,10,FALSE)</f>
        <v>06/30/2014 - 06/30/2019</v>
      </c>
      <c r="C690" s="121">
        <v>2014</v>
      </c>
      <c r="D690" s="121" t="str">
        <f t="shared" si="10"/>
        <v>Fort Bragg 2014</v>
      </c>
      <c r="E690" s="121"/>
      <c r="F690" s="120"/>
      <c r="G690" s="121"/>
      <c r="H690" s="121"/>
      <c r="I690" s="109"/>
      <c r="J690" s="121"/>
      <c r="K690" s="120"/>
      <c r="L690" s="121"/>
      <c r="M690" s="121"/>
      <c r="N690" s="109"/>
      <c r="O690" s="121"/>
      <c r="P690" s="121"/>
      <c r="Q690" s="109"/>
      <c r="R690" s="121"/>
      <c r="S690" s="121"/>
      <c r="T690" s="109"/>
      <c r="U690" s="121"/>
      <c r="V690" s="121"/>
    </row>
    <row r="691" spans="1:22" x14ac:dyDescent="0.3">
      <c r="A691" s="122" t="s">
        <v>1036</v>
      </c>
      <c r="B691" s="35" t="str">
        <f>VLOOKUP(A691,'Planning Periods'!$E$2:$N$540,10,FALSE)</f>
        <v>06/30/2014 - 06/30/2019</v>
      </c>
      <c r="C691" s="121">
        <v>2015</v>
      </c>
      <c r="D691" s="121" t="str">
        <f t="shared" si="10"/>
        <v>Fort Bragg 2015</v>
      </c>
      <c r="E691" s="121">
        <v>5</v>
      </c>
      <c r="F691" s="120">
        <v>0</v>
      </c>
      <c r="G691" s="121">
        <v>0</v>
      </c>
      <c r="H691" s="121">
        <v>0</v>
      </c>
      <c r="I691" s="109"/>
      <c r="J691" s="121">
        <v>5</v>
      </c>
      <c r="K691" s="120">
        <v>2</v>
      </c>
      <c r="L691" s="121">
        <v>2</v>
      </c>
      <c r="M691" s="121">
        <v>0</v>
      </c>
      <c r="N691" s="109"/>
      <c r="O691" s="121">
        <v>3</v>
      </c>
      <c r="P691" s="121">
        <v>0</v>
      </c>
      <c r="Q691" s="109"/>
      <c r="R691" s="121">
        <v>9</v>
      </c>
      <c r="S691" s="121">
        <v>3</v>
      </c>
      <c r="T691" s="109"/>
      <c r="U691" s="121">
        <v>22</v>
      </c>
      <c r="V691" s="121">
        <v>5</v>
      </c>
    </row>
    <row r="692" spans="1:22" x14ac:dyDescent="0.3">
      <c r="A692" s="122" t="s">
        <v>1036</v>
      </c>
      <c r="B692" s="35" t="str">
        <f>VLOOKUP(A692,'Planning Periods'!$E$2:$N$540,10,FALSE)</f>
        <v>06/30/2014 - 06/30/2019</v>
      </c>
      <c r="C692" s="121">
        <v>2016</v>
      </c>
      <c r="D692" s="121" t="str">
        <f t="shared" si="10"/>
        <v>Fort Bragg 2016</v>
      </c>
      <c r="E692" s="121"/>
      <c r="F692" s="120"/>
      <c r="G692" s="121"/>
      <c r="H692" s="121"/>
      <c r="I692" s="109"/>
      <c r="J692" s="121"/>
      <c r="K692" s="120"/>
      <c r="L692" s="121"/>
      <c r="M692" s="121"/>
      <c r="N692" s="109"/>
      <c r="O692" s="121"/>
      <c r="P692" s="121"/>
      <c r="Q692" s="109"/>
      <c r="R692" s="121"/>
      <c r="S692" s="121"/>
      <c r="T692" s="109"/>
      <c r="U692" s="121"/>
      <c r="V692" s="121"/>
    </row>
    <row r="693" spans="1:22" x14ac:dyDescent="0.3">
      <c r="A693" s="122" t="s">
        <v>1036</v>
      </c>
      <c r="B693" s="35" t="str">
        <f>VLOOKUP(A693,'Planning Periods'!$E$2:$N$540,10,FALSE)</f>
        <v>06/30/2014 - 06/30/2019</v>
      </c>
      <c r="C693" s="121">
        <v>2017</v>
      </c>
      <c r="D693" s="121" t="str">
        <f t="shared" si="10"/>
        <v>Fort Bragg 2017</v>
      </c>
      <c r="E693" s="121"/>
      <c r="F693" s="120"/>
      <c r="G693" s="121"/>
      <c r="H693" s="121"/>
      <c r="I693" s="109"/>
      <c r="J693" s="121"/>
      <c r="K693" s="120"/>
      <c r="L693" s="121"/>
      <c r="M693" s="121"/>
      <c r="N693" s="109"/>
      <c r="O693" s="121"/>
      <c r="P693" s="121"/>
      <c r="Q693" s="109"/>
      <c r="R693" s="121"/>
      <c r="S693" s="121"/>
      <c r="T693" s="109"/>
      <c r="U693" s="121"/>
      <c r="V693" s="121"/>
    </row>
    <row r="694" spans="1:22" x14ac:dyDescent="0.3">
      <c r="A694" t="s">
        <v>820</v>
      </c>
      <c r="B694" s="35" t="str">
        <f>VLOOKUP(A694,'Planning Periods'!$E$2:$N$540,10,FALSE)</f>
        <v>06/30/2014 - 06/30/2019</v>
      </c>
      <c r="C694" s="121">
        <v>2014</v>
      </c>
      <c r="D694" s="121" t="str">
        <f t="shared" si="10"/>
        <v>Fort Jones 2014</v>
      </c>
      <c r="E694" s="120">
        <v>0</v>
      </c>
      <c r="F694" s="120">
        <v>0</v>
      </c>
      <c r="G694" s="120">
        <v>0</v>
      </c>
      <c r="H694" s="120">
        <v>0</v>
      </c>
      <c r="I694" s="120">
        <v>0</v>
      </c>
      <c r="J694" s="120">
        <v>0</v>
      </c>
      <c r="K694" s="120">
        <v>0</v>
      </c>
      <c r="L694" s="120">
        <v>0</v>
      </c>
      <c r="M694" s="120">
        <v>0</v>
      </c>
      <c r="N694" s="120">
        <v>0</v>
      </c>
      <c r="O694" s="120">
        <v>0</v>
      </c>
      <c r="P694" s="120">
        <v>0</v>
      </c>
      <c r="Q694" s="120">
        <v>0</v>
      </c>
      <c r="R694" s="120">
        <v>0</v>
      </c>
      <c r="S694" s="120">
        <v>0</v>
      </c>
      <c r="T694" s="120">
        <v>0</v>
      </c>
      <c r="U694" s="120">
        <v>0</v>
      </c>
      <c r="V694" s="120">
        <v>0</v>
      </c>
    </row>
    <row r="695" spans="1:22" x14ac:dyDescent="0.3">
      <c r="A695" t="s">
        <v>820</v>
      </c>
      <c r="B695" s="35" t="str">
        <f>VLOOKUP(A695,'Planning Periods'!$E$2:$N$540,10,FALSE)</f>
        <v>06/30/2014 - 06/30/2019</v>
      </c>
      <c r="C695" s="121">
        <v>2015</v>
      </c>
      <c r="D695" s="121" t="str">
        <f t="shared" si="10"/>
        <v>Fort Jones 2015</v>
      </c>
    </row>
    <row r="696" spans="1:22" x14ac:dyDescent="0.3">
      <c r="A696" t="s">
        <v>820</v>
      </c>
      <c r="B696" s="35" t="str">
        <f>VLOOKUP(A696,'Planning Periods'!$E$2:$N$540,10,FALSE)</f>
        <v>06/30/2014 - 06/30/2019</v>
      </c>
      <c r="C696" s="121">
        <v>2016</v>
      </c>
      <c r="D696" s="121" t="str">
        <f t="shared" si="10"/>
        <v>Fort Jones 2016</v>
      </c>
    </row>
    <row r="697" spans="1:22" x14ac:dyDescent="0.3">
      <c r="A697" t="s">
        <v>820</v>
      </c>
      <c r="B697" s="35" t="str">
        <f>VLOOKUP(A697,'Planning Periods'!$E$2:$N$540,10,FALSE)</f>
        <v>06/30/2014 - 06/30/2019</v>
      </c>
      <c r="C697" s="121">
        <v>2017</v>
      </c>
      <c r="D697" s="121" t="str">
        <f t="shared" si="10"/>
        <v>Fort Jones 2017</v>
      </c>
    </row>
    <row r="698" spans="1:22" x14ac:dyDescent="0.3">
      <c r="A698" s="122" t="s">
        <v>1169</v>
      </c>
      <c r="B698" s="35" t="str">
        <f>VLOOKUP(A698,'Planning Periods'!$E$2:$N$540,10,FALSE)</f>
        <v>06/30/2014 - 06/30/2019</v>
      </c>
      <c r="C698" s="121">
        <v>2014</v>
      </c>
      <c r="D698" s="121" t="str">
        <f t="shared" si="10"/>
        <v>Fortuna 2014</v>
      </c>
      <c r="E698" s="121"/>
      <c r="F698" s="120"/>
      <c r="G698" s="121"/>
      <c r="H698" s="121"/>
      <c r="I698" s="109"/>
      <c r="J698" s="121"/>
      <c r="K698" s="120"/>
      <c r="L698" s="121"/>
      <c r="M698" s="121"/>
      <c r="N698" s="109"/>
      <c r="O698" s="121"/>
      <c r="P698" s="121"/>
      <c r="Q698" s="109"/>
      <c r="R698" s="121"/>
      <c r="S698" s="121"/>
      <c r="T698" s="109"/>
      <c r="U698" s="121"/>
      <c r="V698" s="121"/>
    </row>
    <row r="699" spans="1:22" x14ac:dyDescent="0.3">
      <c r="A699" s="122" t="s">
        <v>1169</v>
      </c>
      <c r="B699" s="35" t="str">
        <f>VLOOKUP(A699,'Planning Periods'!$E$2:$N$540,10,FALSE)</f>
        <v>06/30/2014 - 06/30/2019</v>
      </c>
      <c r="C699" s="121">
        <v>2015</v>
      </c>
      <c r="D699" s="121" t="str">
        <f t="shared" si="10"/>
        <v>Fortuna 2015</v>
      </c>
      <c r="E699" s="121"/>
      <c r="F699" s="120"/>
      <c r="G699" s="121"/>
      <c r="H699" s="121"/>
      <c r="I699" s="109"/>
      <c r="J699" s="121"/>
      <c r="K699" s="120"/>
      <c r="L699" s="121"/>
      <c r="M699" s="121"/>
      <c r="N699" s="109"/>
      <c r="O699" s="121"/>
      <c r="P699" s="121"/>
      <c r="Q699" s="109"/>
      <c r="R699" s="121"/>
      <c r="S699" s="121"/>
      <c r="T699" s="109"/>
      <c r="U699" s="121"/>
      <c r="V699" s="121"/>
    </row>
    <row r="700" spans="1:22" x14ac:dyDescent="0.3">
      <c r="A700" s="122" t="s">
        <v>1169</v>
      </c>
      <c r="B700" s="35" t="str">
        <f>VLOOKUP(A700,'Planning Periods'!$E$2:$N$540,10,FALSE)</f>
        <v>06/30/2014 - 06/30/2019</v>
      </c>
      <c r="C700" s="121">
        <v>2016</v>
      </c>
      <c r="D700" s="121" t="str">
        <f t="shared" si="10"/>
        <v>Fortuna 2016</v>
      </c>
      <c r="E700" s="121"/>
      <c r="F700" s="120"/>
      <c r="G700" s="121"/>
      <c r="H700" s="121"/>
      <c r="I700" s="109"/>
      <c r="J700" s="121"/>
      <c r="K700" s="120"/>
      <c r="L700" s="121"/>
      <c r="M700" s="121"/>
      <c r="N700" s="109"/>
      <c r="O700" s="121"/>
      <c r="P700" s="121"/>
      <c r="Q700" s="109"/>
      <c r="R700" s="121"/>
      <c r="S700" s="121"/>
      <c r="T700" s="109"/>
      <c r="U700" s="121"/>
      <c r="V700" s="121"/>
    </row>
    <row r="701" spans="1:22" x14ac:dyDescent="0.3">
      <c r="A701" s="122" t="s">
        <v>1169</v>
      </c>
      <c r="B701" s="35" t="str">
        <f>VLOOKUP(A701,'Planning Periods'!$E$2:$N$540,10,FALSE)</f>
        <v>06/30/2014 - 06/30/2019</v>
      </c>
      <c r="C701" s="121">
        <v>2017</v>
      </c>
      <c r="D701" s="121" t="str">
        <f t="shared" si="10"/>
        <v>Fortuna 2017</v>
      </c>
      <c r="E701" s="121">
        <v>39</v>
      </c>
      <c r="F701" s="120">
        <v>0</v>
      </c>
      <c r="G701" s="121">
        <v>0</v>
      </c>
      <c r="H701" s="121">
        <v>0</v>
      </c>
      <c r="I701" s="109"/>
      <c r="J701" s="121">
        <v>24</v>
      </c>
      <c r="K701" s="120">
        <v>0</v>
      </c>
      <c r="L701" s="121">
        <v>0</v>
      </c>
      <c r="M701" s="121">
        <v>0</v>
      </c>
      <c r="N701" s="109"/>
      <c r="O701" s="121">
        <v>27</v>
      </c>
      <c r="P701" s="121">
        <v>4</v>
      </c>
      <c r="Q701" s="109"/>
      <c r="R701" s="121">
        <v>71</v>
      </c>
      <c r="S701" s="121">
        <v>5</v>
      </c>
      <c r="T701" s="109"/>
      <c r="U701" s="121">
        <v>161</v>
      </c>
      <c r="V701" s="121">
        <v>9</v>
      </c>
    </row>
    <row r="702" spans="1:22" x14ac:dyDescent="0.3">
      <c r="A702" s="122" t="s">
        <v>864</v>
      </c>
      <c r="B702" s="35" t="str">
        <f>VLOOKUP(A702,'Planning Periods'!$E$2:$N$540,10,FALSE)</f>
        <v>01/31/2015 - 01/31/2023</v>
      </c>
      <c r="C702" s="121">
        <v>2014</v>
      </c>
      <c r="D702" s="121" t="str">
        <f t="shared" si="10"/>
        <v>Foster City 2014</v>
      </c>
      <c r="E702" s="121"/>
      <c r="F702" s="120"/>
      <c r="G702" s="121"/>
      <c r="H702" s="121"/>
      <c r="I702" s="109"/>
      <c r="J702" s="121"/>
      <c r="K702" s="120"/>
      <c r="L702" s="121"/>
      <c r="M702" s="121"/>
      <c r="N702" s="109"/>
      <c r="O702" s="121"/>
      <c r="P702" s="121"/>
      <c r="Q702" s="109"/>
      <c r="R702" s="121"/>
      <c r="S702" s="121"/>
      <c r="T702" s="109"/>
      <c r="U702" s="121"/>
      <c r="V702" s="121"/>
    </row>
    <row r="703" spans="1:22" x14ac:dyDescent="0.3">
      <c r="A703" s="122" t="s">
        <v>864</v>
      </c>
      <c r="B703" s="35" t="str">
        <f>VLOOKUP(A703,'Planning Periods'!$E$2:$N$540,10,FALSE)</f>
        <v>01/31/2015 - 01/31/2023</v>
      </c>
      <c r="C703" s="121">
        <v>2015</v>
      </c>
      <c r="D703" s="121" t="str">
        <f t="shared" si="10"/>
        <v>Foster City 2015</v>
      </c>
      <c r="E703" s="121">
        <v>148</v>
      </c>
      <c r="F703" s="120">
        <v>83</v>
      </c>
      <c r="G703" s="121">
        <v>83</v>
      </c>
      <c r="H703" s="121">
        <v>0</v>
      </c>
      <c r="I703" s="109"/>
      <c r="J703" s="121">
        <v>87</v>
      </c>
      <c r="K703" s="120">
        <v>49</v>
      </c>
      <c r="L703" s="121">
        <v>49</v>
      </c>
      <c r="M703" s="121">
        <v>0</v>
      </c>
      <c r="N703" s="109"/>
      <c r="O703" s="121">
        <v>76</v>
      </c>
      <c r="P703" s="121">
        <v>14</v>
      </c>
      <c r="Q703" s="109"/>
      <c r="R703" s="121">
        <v>119</v>
      </c>
      <c r="S703" s="121">
        <v>563</v>
      </c>
      <c r="T703" s="109"/>
      <c r="U703" s="121">
        <v>430</v>
      </c>
      <c r="V703" s="121">
        <v>709</v>
      </c>
    </row>
    <row r="704" spans="1:22" x14ac:dyDescent="0.3">
      <c r="A704" s="122" t="s">
        <v>864</v>
      </c>
      <c r="B704" s="35" t="str">
        <f>VLOOKUP(A704,'Planning Periods'!$E$2:$N$540,10,FALSE)</f>
        <v>01/31/2015 - 01/31/2023</v>
      </c>
      <c r="C704" s="121">
        <v>2016</v>
      </c>
      <c r="D704" s="121" t="str">
        <f t="shared" si="10"/>
        <v>Foster City 2016</v>
      </c>
      <c r="E704" s="121">
        <v>148</v>
      </c>
      <c r="F704" s="120">
        <v>0</v>
      </c>
      <c r="G704" s="121">
        <v>0</v>
      </c>
      <c r="H704" s="121">
        <v>0</v>
      </c>
      <c r="I704" s="109"/>
      <c r="J704" s="121">
        <v>87</v>
      </c>
      <c r="K704" s="120">
        <v>0</v>
      </c>
      <c r="L704" s="121">
        <v>0</v>
      </c>
      <c r="M704" s="121">
        <v>0</v>
      </c>
      <c r="N704" s="109"/>
      <c r="O704" s="121">
        <v>76</v>
      </c>
      <c r="P704" s="121">
        <v>0</v>
      </c>
      <c r="Q704" s="109"/>
      <c r="R704" s="121">
        <v>119</v>
      </c>
      <c r="S704" s="121">
        <v>74</v>
      </c>
      <c r="T704" s="109"/>
      <c r="U704" s="121">
        <v>430</v>
      </c>
      <c r="V704" s="121">
        <v>74</v>
      </c>
    </row>
    <row r="705" spans="1:22" x14ac:dyDescent="0.3">
      <c r="A705" s="122" t="s">
        <v>864</v>
      </c>
      <c r="B705" s="35" t="str">
        <f>VLOOKUP(A705,'Planning Periods'!$E$2:$N$540,10,FALSE)</f>
        <v>01/31/2015 - 01/31/2023</v>
      </c>
      <c r="C705" s="121">
        <v>2017</v>
      </c>
      <c r="D705" s="121" t="str">
        <f t="shared" si="10"/>
        <v>Foster City 2017</v>
      </c>
      <c r="E705" s="121">
        <v>148</v>
      </c>
      <c r="F705" s="120">
        <v>1</v>
      </c>
      <c r="G705" s="121">
        <v>0</v>
      </c>
      <c r="H705" s="121">
        <v>1</v>
      </c>
      <c r="I705" s="109"/>
      <c r="J705" s="121">
        <v>87</v>
      </c>
      <c r="K705" s="120">
        <v>0</v>
      </c>
      <c r="L705" s="121">
        <v>0</v>
      </c>
      <c r="M705" s="121">
        <v>0</v>
      </c>
      <c r="N705" s="109"/>
      <c r="O705" s="121">
        <v>76</v>
      </c>
      <c r="P705" s="121">
        <v>0</v>
      </c>
      <c r="Q705" s="109"/>
      <c r="R705" s="121">
        <v>119</v>
      </c>
      <c r="S705" s="121">
        <v>0</v>
      </c>
      <c r="T705" s="109"/>
      <c r="U705" s="121">
        <v>430</v>
      </c>
      <c r="V705" s="121">
        <v>1</v>
      </c>
    </row>
    <row r="706" spans="1:22" x14ac:dyDescent="0.3">
      <c r="A706" s="122" t="s">
        <v>995</v>
      </c>
      <c r="B706" s="35"/>
      <c r="C706" s="121">
        <v>2013</v>
      </c>
      <c r="D706" s="121" t="str">
        <f t="shared" si="10"/>
        <v>Fountain Valley 2013</v>
      </c>
      <c r="E706" s="121"/>
      <c r="F706" s="120"/>
      <c r="G706" s="121"/>
      <c r="H706" s="121"/>
      <c r="I706" s="109"/>
      <c r="J706" s="121"/>
      <c r="K706" s="120"/>
      <c r="L706" s="121"/>
      <c r="M706" s="121"/>
      <c r="N706" s="109"/>
      <c r="O706" s="121"/>
      <c r="P706" s="121"/>
      <c r="Q706" s="109"/>
      <c r="R706" s="121"/>
      <c r="S706" s="121"/>
      <c r="T706" s="109"/>
      <c r="U706" s="121"/>
      <c r="V706" s="121"/>
    </row>
    <row r="707" spans="1:22" x14ac:dyDescent="0.3">
      <c r="A707" s="122" t="s">
        <v>995</v>
      </c>
      <c r="B707" s="35" t="str">
        <f>VLOOKUP(A707,'Planning Periods'!$E$2:$N$540,10,FALSE)</f>
        <v>10/15/2013 - 10/15/2021</v>
      </c>
      <c r="C707" s="121">
        <v>2014</v>
      </c>
      <c r="D707" s="121" t="str">
        <f t="shared" si="10"/>
        <v>Fountain Valley 2014</v>
      </c>
      <c r="E707" s="121">
        <v>83</v>
      </c>
      <c r="F707" s="120">
        <v>0</v>
      </c>
      <c r="G707" s="121">
        <v>0</v>
      </c>
      <c r="H707" s="121">
        <v>0</v>
      </c>
      <c r="I707" s="109"/>
      <c r="J707" s="121">
        <v>59</v>
      </c>
      <c r="K707" s="120">
        <v>0</v>
      </c>
      <c r="L707" s="121">
        <v>0</v>
      </c>
      <c r="M707" s="121">
        <v>0</v>
      </c>
      <c r="N707" s="109"/>
      <c r="O707" s="121">
        <v>65</v>
      </c>
      <c r="P707" s="121">
        <v>0</v>
      </c>
      <c r="Q707" s="109"/>
      <c r="R707" s="121">
        <v>151</v>
      </c>
      <c r="S707" s="121">
        <v>6</v>
      </c>
      <c r="T707" s="109"/>
      <c r="U707" s="121">
        <v>358</v>
      </c>
      <c r="V707" s="121">
        <v>6</v>
      </c>
    </row>
    <row r="708" spans="1:22" x14ac:dyDescent="0.3">
      <c r="A708" s="122" t="s">
        <v>995</v>
      </c>
      <c r="B708" s="35" t="str">
        <f>VLOOKUP(A708,'Planning Periods'!$E$2:$N$540,10,FALSE)</f>
        <v>10/15/2013 - 10/15/2021</v>
      </c>
      <c r="C708" s="121">
        <v>2015</v>
      </c>
      <c r="D708" s="121" t="str">
        <f t="shared" si="10"/>
        <v>Fountain Valley 2015</v>
      </c>
      <c r="E708" s="121">
        <v>83</v>
      </c>
      <c r="F708" s="120">
        <v>0</v>
      </c>
      <c r="G708" s="121">
        <v>0</v>
      </c>
      <c r="H708" s="121">
        <v>0</v>
      </c>
      <c r="I708" s="109"/>
      <c r="J708" s="121">
        <v>59</v>
      </c>
      <c r="K708" s="120">
        <v>0</v>
      </c>
      <c r="L708" s="121">
        <v>0</v>
      </c>
      <c r="M708" s="121">
        <v>0</v>
      </c>
      <c r="N708" s="109"/>
      <c r="O708" s="121">
        <v>65</v>
      </c>
      <c r="P708" s="121">
        <v>0</v>
      </c>
      <c r="Q708" s="109"/>
      <c r="R708" s="121">
        <v>151</v>
      </c>
      <c r="S708" s="121">
        <v>6</v>
      </c>
      <c r="T708" s="109"/>
      <c r="U708" s="121">
        <v>358</v>
      </c>
      <c r="V708" s="121">
        <v>6</v>
      </c>
    </row>
    <row r="709" spans="1:22" x14ac:dyDescent="0.3">
      <c r="A709" s="122" t="s">
        <v>995</v>
      </c>
      <c r="B709" s="35" t="str">
        <f>VLOOKUP(A709,'Planning Periods'!$E$2:$N$540,10,FALSE)</f>
        <v>10/15/2013 - 10/15/2021</v>
      </c>
      <c r="C709" s="121">
        <v>2016</v>
      </c>
      <c r="D709" s="121" t="str">
        <f t="shared" si="10"/>
        <v>Fountain Valley 2016</v>
      </c>
      <c r="E709" s="121">
        <v>83</v>
      </c>
      <c r="F709" s="120">
        <v>0</v>
      </c>
      <c r="G709" s="121">
        <v>0</v>
      </c>
      <c r="H709" s="121">
        <v>0</v>
      </c>
      <c r="I709" s="109"/>
      <c r="J709" s="121">
        <v>59</v>
      </c>
      <c r="K709" s="120">
        <v>0</v>
      </c>
      <c r="L709" s="121">
        <v>0</v>
      </c>
      <c r="M709" s="121">
        <v>0</v>
      </c>
      <c r="N709" s="109"/>
      <c r="O709" s="121">
        <v>65</v>
      </c>
      <c r="P709" s="121">
        <v>0</v>
      </c>
      <c r="Q709" s="109"/>
      <c r="R709" s="121">
        <v>151</v>
      </c>
      <c r="S709" s="121">
        <v>10</v>
      </c>
      <c r="T709" s="109"/>
      <c r="U709" s="121">
        <v>358</v>
      </c>
      <c r="V709" s="121">
        <v>10</v>
      </c>
    </row>
    <row r="710" spans="1:22" x14ac:dyDescent="0.3">
      <c r="A710" s="122" t="s">
        <v>995</v>
      </c>
      <c r="B710" s="35" t="str">
        <f>VLOOKUP(A710,'Planning Periods'!$E$2:$N$540,10,FALSE)</f>
        <v>10/15/2013 - 10/15/2021</v>
      </c>
      <c r="C710" s="121">
        <v>2017</v>
      </c>
      <c r="D710" s="121" t="str">
        <f t="shared" si="10"/>
        <v>Fountain Valley 2017</v>
      </c>
      <c r="E710" s="121">
        <v>83</v>
      </c>
      <c r="F710" s="120">
        <v>0</v>
      </c>
      <c r="G710" s="121">
        <v>0</v>
      </c>
      <c r="H710" s="121">
        <v>0</v>
      </c>
      <c r="I710" s="109"/>
      <c r="J710" s="121">
        <v>59</v>
      </c>
      <c r="K710" s="120">
        <v>0</v>
      </c>
      <c r="L710" s="121">
        <v>0</v>
      </c>
      <c r="M710" s="121">
        <v>0</v>
      </c>
      <c r="N710" s="109"/>
      <c r="O710" s="121">
        <v>65</v>
      </c>
      <c r="P710" s="121">
        <v>6</v>
      </c>
      <c r="Q710" s="109"/>
      <c r="R710" s="121">
        <v>151</v>
      </c>
      <c r="S710" s="121">
        <v>8</v>
      </c>
      <c r="T710" s="109"/>
      <c r="U710" s="121">
        <v>358</v>
      </c>
      <c r="V710" s="121">
        <v>14</v>
      </c>
    </row>
    <row r="711" spans="1:22" x14ac:dyDescent="0.3">
      <c r="A711" t="s">
        <v>1187</v>
      </c>
      <c r="B711" s="35" t="str">
        <f>VLOOKUP(A711,'Planning Periods'!$E$2:$N$540,10,FALSE)</f>
        <v>12/31/2015 - 12/31/2023</v>
      </c>
      <c r="C711" s="121">
        <v>2013</v>
      </c>
      <c r="D711" s="121" t="str">
        <f t="shared" si="10"/>
        <v>Fowler 2013</v>
      </c>
      <c r="E711" s="121"/>
      <c r="F711" s="120"/>
      <c r="G711" s="121"/>
      <c r="H711" s="121"/>
      <c r="I711" s="109"/>
      <c r="J711" s="121"/>
      <c r="K711" s="120"/>
      <c r="L711" s="121"/>
      <c r="M711" s="121"/>
      <c r="N711" s="109"/>
      <c r="O711" s="121"/>
      <c r="P711" s="121"/>
      <c r="Q711" s="109"/>
      <c r="R711" s="121"/>
      <c r="S711" s="121"/>
      <c r="T711" s="109"/>
      <c r="U711" s="121"/>
      <c r="V711" s="121"/>
    </row>
    <row r="712" spans="1:22" x14ac:dyDescent="0.3">
      <c r="A712" t="s">
        <v>1187</v>
      </c>
      <c r="B712" s="35" t="str">
        <f>VLOOKUP(A712,'Planning Periods'!$E$2:$N$540,10,FALSE)</f>
        <v>12/31/2015 - 12/31/2023</v>
      </c>
      <c r="C712" s="121">
        <v>2014</v>
      </c>
      <c r="D712" s="121" t="str">
        <f t="shared" si="10"/>
        <v>Fowler 2014</v>
      </c>
      <c r="E712" s="120">
        <v>0</v>
      </c>
      <c r="F712" s="120">
        <v>0</v>
      </c>
      <c r="G712" s="120">
        <v>0</v>
      </c>
      <c r="H712" s="120">
        <v>0</v>
      </c>
      <c r="I712" s="120">
        <v>0</v>
      </c>
      <c r="J712" s="120">
        <v>0</v>
      </c>
      <c r="K712" s="120">
        <v>0</v>
      </c>
      <c r="L712" s="120">
        <v>0</v>
      </c>
      <c r="M712" s="120">
        <v>0</v>
      </c>
      <c r="N712" s="120">
        <v>0</v>
      </c>
      <c r="O712" s="120">
        <v>0</v>
      </c>
      <c r="P712" s="120">
        <v>0</v>
      </c>
      <c r="Q712" s="120">
        <v>0</v>
      </c>
      <c r="R712" s="120">
        <v>0</v>
      </c>
      <c r="S712" s="120">
        <v>0</v>
      </c>
      <c r="T712" s="120">
        <v>0</v>
      </c>
      <c r="U712" s="120">
        <v>0</v>
      </c>
      <c r="V712" s="120">
        <v>0</v>
      </c>
    </row>
    <row r="713" spans="1:22" x14ac:dyDescent="0.3">
      <c r="A713" t="s">
        <v>1187</v>
      </c>
      <c r="B713" s="35" t="str">
        <f>VLOOKUP(A713,'Planning Periods'!$E$2:$N$540,10,FALSE)</f>
        <v>12/31/2015 - 12/31/2023</v>
      </c>
      <c r="C713" s="121">
        <v>2015</v>
      </c>
      <c r="D713" s="121" t="str">
        <f t="shared" si="10"/>
        <v>Fowler 2015</v>
      </c>
    </row>
    <row r="714" spans="1:22" x14ac:dyDescent="0.3">
      <c r="A714" t="s">
        <v>1187</v>
      </c>
      <c r="B714" s="35" t="str">
        <f>VLOOKUP(A714,'Planning Periods'!$E$2:$N$540,10,FALSE)</f>
        <v>12/31/2015 - 12/31/2023</v>
      </c>
      <c r="C714" s="121">
        <v>2016</v>
      </c>
      <c r="D714" s="121" t="str">
        <f t="shared" si="10"/>
        <v>Fowler 2016</v>
      </c>
    </row>
    <row r="715" spans="1:22" x14ac:dyDescent="0.3">
      <c r="A715" t="s">
        <v>1187</v>
      </c>
      <c r="B715" s="35" t="str">
        <f>VLOOKUP(A715,'Planning Periods'!$E$2:$N$540,10,FALSE)</f>
        <v>12/31/2015 - 12/31/2023</v>
      </c>
      <c r="C715" s="121">
        <v>2017</v>
      </c>
      <c r="D715" s="121" t="str">
        <f t="shared" si="10"/>
        <v>Fowler 2017</v>
      </c>
    </row>
    <row r="716" spans="1:22" x14ac:dyDescent="0.3">
      <c r="A716" s="122" t="s">
        <v>1238</v>
      </c>
      <c r="B716" s="35" t="str">
        <f>VLOOKUP(A716,'Planning Periods'!$E$2:$N$540,10,FALSE)</f>
        <v>01/31/2015 - 01/31/2023</v>
      </c>
      <c r="C716" s="121">
        <v>2014</v>
      </c>
      <c r="D716" s="121" t="str">
        <f t="shared" si="10"/>
        <v>Fremont 2014</v>
      </c>
      <c r="E716" s="121">
        <v>1714</v>
      </c>
      <c r="F716" s="120">
        <v>0</v>
      </c>
      <c r="G716" s="121">
        <v>0</v>
      </c>
      <c r="H716" s="121">
        <v>0</v>
      </c>
      <c r="I716" s="109"/>
      <c r="J716" s="121">
        <v>926</v>
      </c>
      <c r="K716" s="120">
        <v>0</v>
      </c>
      <c r="L716" s="121">
        <v>0</v>
      </c>
      <c r="M716" s="121">
        <v>0</v>
      </c>
      <c r="N716" s="109"/>
      <c r="O716" s="121">
        <v>978</v>
      </c>
      <c r="P716" s="121">
        <v>0</v>
      </c>
      <c r="Q716" s="109"/>
      <c r="R716" s="121">
        <v>1837</v>
      </c>
      <c r="S716" s="121">
        <v>137</v>
      </c>
      <c r="T716" s="109"/>
      <c r="U716" s="121">
        <v>5455</v>
      </c>
      <c r="V716" s="121">
        <v>137</v>
      </c>
    </row>
    <row r="717" spans="1:22" x14ac:dyDescent="0.3">
      <c r="A717" s="122" t="s">
        <v>1238</v>
      </c>
      <c r="B717" s="35" t="str">
        <f>VLOOKUP(A717,'Planning Periods'!$E$2:$N$540,10,FALSE)</f>
        <v>01/31/2015 - 01/31/2023</v>
      </c>
      <c r="C717" s="121">
        <v>2015</v>
      </c>
      <c r="D717" s="121" t="str">
        <f t="shared" si="10"/>
        <v>Fremont 2015</v>
      </c>
      <c r="E717" s="121">
        <v>1714</v>
      </c>
      <c r="F717" s="120">
        <v>64</v>
      </c>
      <c r="G717" s="121">
        <v>64</v>
      </c>
      <c r="H717" s="121">
        <v>0</v>
      </c>
      <c r="I717" s="109"/>
      <c r="J717" s="121">
        <v>926</v>
      </c>
      <c r="K717" s="120">
        <v>0</v>
      </c>
      <c r="L717" s="121">
        <v>0</v>
      </c>
      <c r="M717" s="121">
        <v>0</v>
      </c>
      <c r="N717" s="109"/>
      <c r="O717" s="121">
        <v>978</v>
      </c>
      <c r="P717" s="121">
        <v>0</v>
      </c>
      <c r="Q717" s="109"/>
      <c r="R717" s="121">
        <v>1837</v>
      </c>
      <c r="S717" s="121">
        <v>383</v>
      </c>
      <c r="T717" s="109"/>
      <c r="U717" s="121">
        <v>5455</v>
      </c>
      <c r="V717" s="121">
        <v>447</v>
      </c>
    </row>
    <row r="718" spans="1:22" x14ac:dyDescent="0.3">
      <c r="A718" s="122" t="s">
        <v>1238</v>
      </c>
      <c r="B718" s="35" t="str">
        <f>VLOOKUP(A718,'Planning Periods'!$E$2:$N$540,10,FALSE)</f>
        <v>01/31/2015 - 01/31/2023</v>
      </c>
      <c r="C718" s="121">
        <v>2016</v>
      </c>
      <c r="D718" s="121" t="str">
        <f t="shared" si="10"/>
        <v>Fremont 2016</v>
      </c>
      <c r="E718" s="121">
        <v>1714</v>
      </c>
      <c r="F718" s="120">
        <v>2</v>
      </c>
      <c r="G718" s="121">
        <v>2</v>
      </c>
      <c r="H718" s="121">
        <v>0</v>
      </c>
      <c r="I718" s="109"/>
      <c r="J718" s="121">
        <v>926</v>
      </c>
      <c r="K718" s="120">
        <v>0</v>
      </c>
      <c r="L718" s="121">
        <v>0</v>
      </c>
      <c r="M718" s="121">
        <v>0</v>
      </c>
      <c r="N718" s="109"/>
      <c r="O718" s="121">
        <v>978</v>
      </c>
      <c r="P718" s="121">
        <v>0</v>
      </c>
      <c r="Q718" s="109"/>
      <c r="R718" s="121">
        <v>1837</v>
      </c>
      <c r="S718" s="121">
        <v>452</v>
      </c>
      <c r="T718" s="109"/>
      <c r="U718" s="121">
        <v>5455</v>
      </c>
      <c r="V718" s="121">
        <v>454</v>
      </c>
    </row>
    <row r="719" spans="1:22" x14ac:dyDescent="0.3">
      <c r="A719" s="122" t="s">
        <v>1238</v>
      </c>
      <c r="B719" s="35" t="str">
        <f>VLOOKUP(A719,'Planning Periods'!$E$2:$N$540,10,FALSE)</f>
        <v>01/31/2015 - 01/31/2023</v>
      </c>
      <c r="C719" s="121">
        <v>2017</v>
      </c>
      <c r="D719" s="121" t="str">
        <f t="shared" si="10"/>
        <v>Fremont 2017</v>
      </c>
      <c r="E719" s="121">
        <v>1714</v>
      </c>
      <c r="F719" s="120">
        <v>217</v>
      </c>
      <c r="G719" s="121">
        <v>217</v>
      </c>
      <c r="H719" s="121">
        <v>0</v>
      </c>
      <c r="I719" s="109"/>
      <c r="J719" s="121">
        <v>926</v>
      </c>
      <c r="K719" s="120">
        <v>249</v>
      </c>
      <c r="L719" s="121">
        <v>249</v>
      </c>
      <c r="M719" s="121">
        <v>0</v>
      </c>
      <c r="N719" s="109"/>
      <c r="O719" s="121">
        <v>978</v>
      </c>
      <c r="P719" s="121">
        <v>0</v>
      </c>
      <c r="Q719" s="109"/>
      <c r="R719" s="121">
        <v>1837</v>
      </c>
      <c r="S719" s="121">
        <v>1601</v>
      </c>
      <c r="T719" s="109"/>
      <c r="U719" s="121">
        <v>5455</v>
      </c>
      <c r="V719" s="121">
        <v>2067</v>
      </c>
    </row>
    <row r="720" spans="1:22" x14ac:dyDescent="0.3">
      <c r="A720" s="122" t="s">
        <v>1178</v>
      </c>
      <c r="B720" s="35" t="str">
        <f>VLOOKUP(A720,'Planning Periods'!$E$2:$N$540,10,FALSE)</f>
        <v>12/31/2015 - 12/31/2023</v>
      </c>
      <c r="C720" s="121">
        <v>2013</v>
      </c>
      <c r="D720" s="121" t="str">
        <f t="shared" si="10"/>
        <v>Fresno 2013</v>
      </c>
      <c r="E720" s="121"/>
      <c r="F720" s="120"/>
      <c r="G720" s="121"/>
      <c r="H720" s="121"/>
      <c r="I720" s="109"/>
      <c r="J720" s="121"/>
      <c r="K720" s="120"/>
      <c r="L720" s="121"/>
      <c r="M720" s="121"/>
      <c r="N720" s="109"/>
      <c r="O720" s="121"/>
      <c r="P720" s="121"/>
      <c r="Q720" s="109"/>
      <c r="R720" s="121"/>
      <c r="S720" s="121"/>
      <c r="T720" s="109"/>
      <c r="U720" s="121"/>
      <c r="V720" s="121"/>
    </row>
    <row r="721" spans="1:22" x14ac:dyDescent="0.3">
      <c r="A721" s="122" t="s">
        <v>1178</v>
      </c>
      <c r="B721" s="35" t="str">
        <f>VLOOKUP(A721,'Planning Periods'!$E$2:$N$540,10,FALSE)</f>
        <v>12/31/2015 - 12/31/2023</v>
      </c>
      <c r="C721" s="121">
        <v>2014</v>
      </c>
      <c r="D721" s="121" t="str">
        <f t="shared" si="10"/>
        <v>Fresno 2014</v>
      </c>
      <c r="E721" s="121"/>
      <c r="F721" s="120"/>
      <c r="G721" s="121"/>
      <c r="H721" s="121"/>
      <c r="I721" s="109"/>
      <c r="J721" s="121"/>
      <c r="K721" s="120"/>
      <c r="L721" s="121"/>
      <c r="M721" s="121"/>
      <c r="N721" s="109"/>
      <c r="O721" s="121"/>
      <c r="P721" s="121"/>
      <c r="Q721" s="109"/>
      <c r="R721" s="121"/>
      <c r="S721" s="121"/>
      <c r="T721" s="109"/>
      <c r="U721" s="121"/>
      <c r="V721" s="121"/>
    </row>
    <row r="722" spans="1:22" x14ac:dyDescent="0.3">
      <c r="A722" s="122" t="s">
        <v>1178</v>
      </c>
      <c r="B722" s="35" t="str">
        <f>VLOOKUP(A722,'Planning Periods'!$E$2:$N$540,10,FALSE)</f>
        <v>12/31/2015 - 12/31/2023</v>
      </c>
      <c r="C722" s="121">
        <v>2015</v>
      </c>
      <c r="D722" s="121" t="str">
        <f t="shared" si="10"/>
        <v>Fresno 2015</v>
      </c>
      <c r="E722" s="121">
        <v>7971</v>
      </c>
      <c r="F722" s="120">
        <v>290</v>
      </c>
      <c r="G722" s="121">
        <v>290</v>
      </c>
      <c r="H722" s="121">
        <v>0</v>
      </c>
      <c r="I722" s="109"/>
      <c r="J722" s="121">
        <v>5736</v>
      </c>
      <c r="K722" s="120">
        <v>268</v>
      </c>
      <c r="L722" s="121">
        <v>268</v>
      </c>
      <c r="M722" s="121">
        <v>0</v>
      </c>
      <c r="N722" s="109"/>
      <c r="O722" s="121">
        <v>3228</v>
      </c>
      <c r="P722" s="121">
        <v>384</v>
      </c>
      <c r="Q722" s="109"/>
      <c r="R722" s="121">
        <v>10116</v>
      </c>
      <c r="S722" s="121">
        <v>2328</v>
      </c>
      <c r="T722" s="109"/>
      <c r="U722" s="121">
        <v>27051</v>
      </c>
      <c r="V722" s="121">
        <v>3270</v>
      </c>
    </row>
    <row r="723" spans="1:22" x14ac:dyDescent="0.3">
      <c r="A723" s="122" t="s">
        <v>1178</v>
      </c>
      <c r="B723" s="35" t="str">
        <f>VLOOKUP(A723,'Planning Periods'!$E$2:$N$540,10,FALSE)</f>
        <v>12/31/2015 - 12/31/2023</v>
      </c>
      <c r="C723" s="121">
        <v>2016</v>
      </c>
      <c r="D723" s="121" t="str">
        <f t="shared" si="10"/>
        <v>Fresno 2016</v>
      </c>
      <c r="E723" s="121">
        <v>7971</v>
      </c>
      <c r="F723" s="120">
        <v>23</v>
      </c>
      <c r="G723" s="121">
        <v>23</v>
      </c>
      <c r="H723" s="121">
        <v>0</v>
      </c>
      <c r="I723" s="109"/>
      <c r="J723" s="121">
        <v>5736</v>
      </c>
      <c r="K723" s="120">
        <v>8</v>
      </c>
      <c r="L723" s="121">
        <v>8</v>
      </c>
      <c r="M723" s="121">
        <v>0</v>
      </c>
      <c r="N723" s="109"/>
      <c r="O723" s="121">
        <v>3228</v>
      </c>
      <c r="P723" s="121">
        <v>334</v>
      </c>
      <c r="Q723" s="109"/>
      <c r="R723" s="121">
        <v>10116</v>
      </c>
      <c r="S723" s="121">
        <v>923</v>
      </c>
      <c r="T723" s="109"/>
      <c r="U723" s="121">
        <v>27051</v>
      </c>
      <c r="V723" s="121">
        <v>1288</v>
      </c>
    </row>
    <row r="724" spans="1:22" x14ac:dyDescent="0.3">
      <c r="A724" s="122" t="s">
        <v>1178</v>
      </c>
      <c r="B724" s="35" t="str">
        <f>VLOOKUP(A724,'Planning Periods'!$E$2:$N$540,10,FALSE)</f>
        <v>12/31/2015 - 12/31/2023</v>
      </c>
      <c r="C724" s="121">
        <v>2017</v>
      </c>
      <c r="D724" s="121" t="str">
        <f t="shared" si="10"/>
        <v>Fresno 2017</v>
      </c>
      <c r="E724" s="121">
        <v>7971</v>
      </c>
      <c r="F724" s="120">
        <v>0</v>
      </c>
      <c r="G724" s="121">
        <v>0</v>
      </c>
      <c r="H724" s="121">
        <v>0</v>
      </c>
      <c r="I724" s="109"/>
      <c r="J724" s="121">
        <v>5736</v>
      </c>
      <c r="K724" s="120">
        <v>4</v>
      </c>
      <c r="L724" s="121">
        <v>4</v>
      </c>
      <c r="M724" s="121">
        <v>0</v>
      </c>
      <c r="N724" s="109"/>
      <c r="O724" s="121">
        <v>3228</v>
      </c>
      <c r="P724" s="121">
        <v>787</v>
      </c>
      <c r="Q724" s="109"/>
      <c r="R724" s="121">
        <v>10116</v>
      </c>
      <c r="S724" s="121">
        <v>676</v>
      </c>
      <c r="T724" s="109"/>
      <c r="U724" s="121">
        <v>27051</v>
      </c>
      <c r="V724" s="121">
        <v>1467</v>
      </c>
    </row>
    <row r="725" spans="1:22" x14ac:dyDescent="0.3">
      <c r="A725" s="122" t="s">
        <v>668</v>
      </c>
      <c r="B725" s="35" t="str">
        <f>VLOOKUP(A725,'Planning Periods'!$E$2:$N$540,10,FALSE)</f>
        <v>12/31/2015 - 12/31/2023</v>
      </c>
      <c r="C725" s="121">
        <v>2013</v>
      </c>
      <c r="D725" s="121" t="str">
        <f t="shared" si="10"/>
        <v>Fresno County - Unincorporated 2013</v>
      </c>
      <c r="E725" s="121"/>
      <c r="F725" s="120"/>
      <c r="G725" s="121"/>
      <c r="H725" s="121"/>
      <c r="I725" s="109"/>
      <c r="J725" s="121"/>
      <c r="K725" s="120"/>
      <c r="L725" s="121"/>
      <c r="M725" s="121"/>
      <c r="N725" s="109"/>
      <c r="O725" s="121"/>
      <c r="P725" s="121"/>
      <c r="Q725" s="109"/>
      <c r="R725" s="121"/>
      <c r="S725" s="121"/>
      <c r="T725" s="109"/>
      <c r="U725" s="121"/>
      <c r="V725" s="121"/>
    </row>
    <row r="726" spans="1:22" x14ac:dyDescent="0.3">
      <c r="A726" s="122" t="s">
        <v>668</v>
      </c>
      <c r="B726" s="35" t="str">
        <f>VLOOKUP(A726,'Planning Periods'!$E$2:$N$540,10,FALSE)</f>
        <v>12/31/2015 - 12/31/2023</v>
      </c>
      <c r="C726" s="121">
        <v>2014</v>
      </c>
      <c r="D726" s="121" t="str">
        <f t="shared" si="10"/>
        <v>Fresno County - Unincorporated 2014</v>
      </c>
      <c r="E726" s="121"/>
      <c r="F726" s="120"/>
      <c r="G726" s="121"/>
      <c r="H726" s="121"/>
      <c r="I726" s="109"/>
      <c r="J726" s="121"/>
      <c r="K726" s="120"/>
      <c r="L726" s="121"/>
      <c r="M726" s="121"/>
      <c r="N726" s="109"/>
      <c r="O726" s="121"/>
      <c r="P726" s="121"/>
      <c r="Q726" s="109"/>
      <c r="R726" s="121"/>
      <c r="S726" s="121"/>
      <c r="T726" s="109"/>
      <c r="U726" s="121"/>
      <c r="V726" s="121"/>
    </row>
    <row r="727" spans="1:22" x14ac:dyDescent="0.3">
      <c r="A727" s="122" t="s">
        <v>668</v>
      </c>
      <c r="B727" s="35" t="str">
        <f>VLOOKUP(A727,'Planning Periods'!$E$2:$N$540,10,FALSE)</f>
        <v>12/31/2015 - 12/31/2023</v>
      </c>
      <c r="C727" s="121">
        <v>2015</v>
      </c>
      <c r="D727" s="121" t="str">
        <f t="shared" si="10"/>
        <v>Fresno County - Unincorporated 2015</v>
      </c>
      <c r="E727" s="121">
        <v>460</v>
      </c>
      <c r="F727" s="120">
        <v>0</v>
      </c>
      <c r="G727" s="121">
        <v>0</v>
      </c>
      <c r="H727" s="121">
        <v>0</v>
      </c>
      <c r="I727" s="109"/>
      <c r="J727" s="121">
        <v>527</v>
      </c>
      <c r="K727" s="120">
        <v>0</v>
      </c>
      <c r="L727" s="121">
        <v>0</v>
      </c>
      <c r="M727" s="121">
        <v>0</v>
      </c>
      <c r="N727" s="109"/>
      <c r="O727" s="121">
        <v>589</v>
      </c>
      <c r="P727" s="121">
        <v>102</v>
      </c>
      <c r="Q727" s="109"/>
      <c r="R727" s="121">
        <v>1146</v>
      </c>
      <c r="S727" s="121">
        <v>162</v>
      </c>
      <c r="T727" s="109"/>
      <c r="U727" s="121">
        <v>2722</v>
      </c>
      <c r="V727" s="121">
        <v>264</v>
      </c>
    </row>
    <row r="728" spans="1:22" x14ac:dyDescent="0.3">
      <c r="A728" s="122" t="s">
        <v>668</v>
      </c>
      <c r="B728" s="35" t="str">
        <f>VLOOKUP(A728,'Planning Periods'!$E$2:$N$540,10,FALSE)</f>
        <v>12/31/2015 - 12/31/2023</v>
      </c>
      <c r="C728" s="121">
        <v>2016</v>
      </c>
      <c r="D728" s="121" t="str">
        <f t="shared" si="10"/>
        <v>Fresno County - Unincorporated 2016</v>
      </c>
      <c r="E728" s="121">
        <v>460</v>
      </c>
      <c r="F728" s="120">
        <v>0</v>
      </c>
      <c r="G728" s="121">
        <v>0</v>
      </c>
      <c r="H728" s="121">
        <v>0</v>
      </c>
      <c r="I728" s="109"/>
      <c r="J728" s="121">
        <v>527</v>
      </c>
      <c r="K728" s="120">
        <v>0</v>
      </c>
      <c r="L728" s="121">
        <v>0</v>
      </c>
      <c r="M728" s="121">
        <v>0</v>
      </c>
      <c r="N728" s="109"/>
      <c r="O728" s="121">
        <v>589</v>
      </c>
      <c r="P728" s="121">
        <v>63</v>
      </c>
      <c r="Q728" s="109"/>
      <c r="R728" s="121">
        <v>1146</v>
      </c>
      <c r="S728" s="121">
        <v>38</v>
      </c>
      <c r="T728" s="109"/>
      <c r="U728" s="121">
        <v>2722</v>
      </c>
      <c r="V728" s="121">
        <v>101</v>
      </c>
    </row>
    <row r="729" spans="1:22" x14ac:dyDescent="0.3">
      <c r="A729" s="122" t="s">
        <v>668</v>
      </c>
      <c r="B729" s="35" t="str">
        <f>VLOOKUP(A729,'Planning Periods'!$E$2:$N$540,10,FALSE)</f>
        <v>12/31/2015 - 12/31/2023</v>
      </c>
      <c r="C729" s="121">
        <v>2017</v>
      </c>
      <c r="D729" s="121" t="str">
        <f t="shared" si="10"/>
        <v>Fresno County - Unincorporated 2017</v>
      </c>
      <c r="E729" s="121">
        <v>460</v>
      </c>
      <c r="F729" s="120">
        <v>0</v>
      </c>
      <c r="G729" s="121">
        <v>0</v>
      </c>
      <c r="H729" s="121">
        <v>0</v>
      </c>
      <c r="I729" s="109"/>
      <c r="J729" s="121">
        <v>527</v>
      </c>
      <c r="K729" s="120">
        <v>0</v>
      </c>
      <c r="L729" s="121">
        <v>0</v>
      </c>
      <c r="M729" s="121">
        <v>0</v>
      </c>
      <c r="N729" s="109"/>
      <c r="O729" s="121">
        <v>589</v>
      </c>
      <c r="P729" s="121">
        <v>54</v>
      </c>
      <c r="Q729" s="109"/>
      <c r="R729" s="121">
        <v>1146</v>
      </c>
      <c r="S729" s="121">
        <v>71</v>
      </c>
      <c r="T729" s="109"/>
      <c r="U729" s="121">
        <v>2722</v>
      </c>
      <c r="V729" s="121">
        <v>125</v>
      </c>
    </row>
    <row r="730" spans="1:22" x14ac:dyDescent="0.3">
      <c r="A730" s="122" t="s">
        <v>994</v>
      </c>
      <c r="B730" s="35"/>
      <c r="C730" s="121">
        <v>2013</v>
      </c>
      <c r="D730" s="121" t="str">
        <f t="shared" si="10"/>
        <v>Fullerton 2013</v>
      </c>
      <c r="E730" s="121"/>
      <c r="F730" s="120"/>
      <c r="G730" s="121"/>
      <c r="H730" s="121"/>
      <c r="I730" s="109"/>
      <c r="J730" s="121"/>
      <c r="K730" s="120"/>
      <c r="L730" s="121"/>
      <c r="M730" s="121"/>
      <c r="N730" s="109"/>
      <c r="O730" s="121"/>
      <c r="P730" s="121"/>
      <c r="Q730" s="109"/>
      <c r="R730" s="121"/>
      <c r="S730" s="121"/>
      <c r="T730" s="109"/>
      <c r="U730" s="121"/>
      <c r="V730" s="121"/>
    </row>
    <row r="731" spans="1:22" x14ac:dyDescent="0.3">
      <c r="A731" s="122" t="s">
        <v>994</v>
      </c>
      <c r="B731" s="35" t="str">
        <f>VLOOKUP(A731,'Planning Periods'!$E$2:$N$540,10,FALSE)</f>
        <v>10/15/2013 - 10/15/2021</v>
      </c>
      <c r="C731" s="121">
        <v>2014</v>
      </c>
      <c r="D731" s="121" t="str">
        <f t="shared" si="10"/>
        <v>Fullerton 2014</v>
      </c>
      <c r="E731" s="121">
        <v>411</v>
      </c>
      <c r="F731" s="120">
        <v>8</v>
      </c>
      <c r="G731" s="121">
        <v>8</v>
      </c>
      <c r="H731" s="121">
        <v>0</v>
      </c>
      <c r="I731" s="109"/>
      <c r="J731" s="121">
        <v>299</v>
      </c>
      <c r="K731" s="120">
        <v>0</v>
      </c>
      <c r="L731" s="121">
        <v>0</v>
      </c>
      <c r="M731" s="121">
        <v>0</v>
      </c>
      <c r="N731" s="109"/>
      <c r="O731" s="121">
        <v>337</v>
      </c>
      <c r="P731" s="121">
        <v>8</v>
      </c>
      <c r="Q731" s="109"/>
      <c r="R731" s="121">
        <v>794</v>
      </c>
      <c r="S731" s="121">
        <v>72</v>
      </c>
      <c r="T731" s="109"/>
      <c r="U731" s="121">
        <v>1841</v>
      </c>
      <c r="V731" s="121">
        <v>88</v>
      </c>
    </row>
    <row r="732" spans="1:22" x14ac:dyDescent="0.3">
      <c r="A732" s="122" t="s">
        <v>994</v>
      </c>
      <c r="B732" s="35" t="str">
        <f>VLOOKUP(A732,'Planning Periods'!$E$2:$N$540,10,FALSE)</f>
        <v>10/15/2013 - 10/15/2021</v>
      </c>
      <c r="C732" s="121">
        <v>2015</v>
      </c>
      <c r="D732" s="121" t="str">
        <f t="shared" si="10"/>
        <v>Fullerton 2015</v>
      </c>
      <c r="E732" s="121">
        <v>411</v>
      </c>
      <c r="F732" s="120">
        <v>0</v>
      </c>
      <c r="G732" s="121">
        <v>0</v>
      </c>
      <c r="H732" s="121">
        <v>0</v>
      </c>
      <c r="I732" s="109"/>
      <c r="J732" s="121">
        <v>299</v>
      </c>
      <c r="K732" s="120">
        <v>0</v>
      </c>
      <c r="L732" s="121">
        <v>0</v>
      </c>
      <c r="M732" s="121">
        <v>0</v>
      </c>
      <c r="N732" s="109"/>
      <c r="O732" s="121">
        <v>337</v>
      </c>
      <c r="P732" s="121">
        <v>0</v>
      </c>
      <c r="Q732" s="109"/>
      <c r="R732" s="121">
        <v>794</v>
      </c>
      <c r="S732" s="121">
        <v>131</v>
      </c>
      <c r="T732" s="109"/>
      <c r="U732" s="121">
        <v>1841</v>
      </c>
      <c r="V732" s="121">
        <v>131</v>
      </c>
    </row>
    <row r="733" spans="1:22" x14ac:dyDescent="0.3">
      <c r="A733" s="122" t="s">
        <v>994</v>
      </c>
      <c r="B733" s="35" t="str">
        <f>VLOOKUP(A733,'Planning Periods'!$E$2:$N$540,10,FALSE)</f>
        <v>10/15/2013 - 10/15/2021</v>
      </c>
      <c r="C733" s="121">
        <v>2016</v>
      </c>
      <c r="D733" s="121" t="str">
        <f t="shared" si="10"/>
        <v>Fullerton 2016</v>
      </c>
      <c r="E733" s="121">
        <v>411</v>
      </c>
      <c r="F733" s="120">
        <v>168</v>
      </c>
      <c r="G733" s="121">
        <v>20</v>
      </c>
      <c r="H733" s="121">
        <v>148</v>
      </c>
      <c r="I733" s="109"/>
      <c r="J733" s="121">
        <v>299</v>
      </c>
      <c r="K733" s="120">
        <v>85</v>
      </c>
      <c r="L733" s="121">
        <v>85</v>
      </c>
      <c r="M733" s="121">
        <v>0</v>
      </c>
      <c r="N733" s="109"/>
      <c r="O733" s="121">
        <v>337</v>
      </c>
      <c r="P733" s="121">
        <v>1</v>
      </c>
      <c r="Q733" s="109"/>
      <c r="R733" s="121">
        <v>794</v>
      </c>
      <c r="S733" s="121">
        <v>230</v>
      </c>
      <c r="T733" s="109"/>
      <c r="U733" s="121">
        <v>1841</v>
      </c>
      <c r="V733" s="121">
        <v>484</v>
      </c>
    </row>
    <row r="734" spans="1:22" x14ac:dyDescent="0.3">
      <c r="A734" s="122" t="s">
        <v>994</v>
      </c>
      <c r="B734" s="35" t="str">
        <f>VLOOKUP(A734,'Planning Periods'!$E$2:$N$540,10,FALSE)</f>
        <v>10/15/2013 - 10/15/2021</v>
      </c>
      <c r="C734" s="121">
        <v>2017</v>
      </c>
      <c r="D734" s="121" t="str">
        <f t="shared" si="10"/>
        <v>Fullerton 2017</v>
      </c>
      <c r="E734" s="121">
        <v>411</v>
      </c>
      <c r="F734" s="120">
        <v>0</v>
      </c>
      <c r="G734" s="121">
        <v>0</v>
      </c>
      <c r="H734" s="121">
        <v>0</v>
      </c>
      <c r="I734" s="109"/>
      <c r="J734" s="121">
        <v>299</v>
      </c>
      <c r="K734" s="120">
        <v>0</v>
      </c>
      <c r="L734" s="121">
        <v>0</v>
      </c>
      <c r="M734" s="121">
        <v>0</v>
      </c>
      <c r="N734" s="109"/>
      <c r="O734" s="121">
        <v>337</v>
      </c>
      <c r="P734" s="121">
        <v>2</v>
      </c>
      <c r="Q734" s="109"/>
      <c r="R734" s="121">
        <v>794</v>
      </c>
      <c r="S734" s="121">
        <v>348</v>
      </c>
      <c r="T734" s="109"/>
      <c r="U734" s="121">
        <v>1841</v>
      </c>
      <c r="V734" s="121">
        <v>350</v>
      </c>
    </row>
    <row r="735" spans="1:22" x14ac:dyDescent="0.3">
      <c r="A735" s="122" t="s">
        <v>933</v>
      </c>
      <c r="B735" s="35" t="str">
        <f>VLOOKUP(A735,'Planning Periods'!$E$2:$N$540,10,FALSE)</f>
        <v>10/31/2013 - 10/31/2021</v>
      </c>
      <c r="C735" s="121">
        <v>2013</v>
      </c>
      <c r="D735" s="121" t="str">
        <f t="shared" si="10"/>
        <v>Galt 2013</v>
      </c>
      <c r="E735" s="121">
        <v>131</v>
      </c>
      <c r="F735" s="120">
        <v>0</v>
      </c>
      <c r="G735" s="121">
        <v>0</v>
      </c>
      <c r="H735" s="121">
        <v>0</v>
      </c>
      <c r="I735" s="109"/>
      <c r="J735" s="121">
        <v>91</v>
      </c>
      <c r="K735" s="120">
        <v>0</v>
      </c>
      <c r="L735" s="121">
        <v>0</v>
      </c>
      <c r="M735" s="121">
        <v>0</v>
      </c>
      <c r="N735" s="109"/>
      <c r="O735" s="121">
        <v>126</v>
      </c>
      <c r="P735" s="121">
        <v>0</v>
      </c>
      <c r="Q735" s="109"/>
      <c r="R735" s="121">
        <v>331</v>
      </c>
      <c r="S735" s="121">
        <v>41</v>
      </c>
      <c r="T735" s="109"/>
      <c r="U735" s="121">
        <v>679</v>
      </c>
      <c r="V735" s="121">
        <v>41</v>
      </c>
    </row>
    <row r="736" spans="1:22" x14ac:dyDescent="0.3">
      <c r="A736" s="122" t="s">
        <v>933</v>
      </c>
      <c r="B736" s="35" t="str">
        <f>VLOOKUP(A736,'Planning Periods'!$E$2:$N$540,10,FALSE)</f>
        <v>10/31/2013 - 10/31/2021</v>
      </c>
      <c r="C736" s="121">
        <v>2014</v>
      </c>
      <c r="D736" s="121" t="str">
        <f t="shared" ref="D736:D804" si="11">CONCATENATE(A736," ",C736)</f>
        <v>Galt 2014</v>
      </c>
      <c r="E736" s="121">
        <v>131</v>
      </c>
      <c r="F736" s="120">
        <v>0</v>
      </c>
      <c r="G736" s="121">
        <v>0</v>
      </c>
      <c r="H736" s="121">
        <v>0</v>
      </c>
      <c r="I736" s="109"/>
      <c r="J736" s="121">
        <v>91</v>
      </c>
      <c r="K736" s="120">
        <v>0</v>
      </c>
      <c r="L736" s="121">
        <v>0</v>
      </c>
      <c r="M736" s="121">
        <v>0</v>
      </c>
      <c r="N736" s="109"/>
      <c r="O736" s="121">
        <v>126</v>
      </c>
      <c r="P736" s="121">
        <v>0</v>
      </c>
      <c r="Q736" s="109"/>
      <c r="R736" s="121">
        <v>331</v>
      </c>
      <c r="S736" s="121">
        <v>29</v>
      </c>
      <c r="T736" s="109"/>
      <c r="U736" s="121">
        <v>679</v>
      </c>
      <c r="V736" s="121">
        <v>29</v>
      </c>
    </row>
    <row r="737" spans="1:22" x14ac:dyDescent="0.3">
      <c r="A737" s="122" t="s">
        <v>933</v>
      </c>
      <c r="B737" s="35" t="str">
        <f>VLOOKUP(A737,'Planning Periods'!$E$2:$N$540,10,FALSE)</f>
        <v>10/31/2013 - 10/31/2021</v>
      </c>
      <c r="C737" s="121">
        <v>2015</v>
      </c>
      <c r="D737" s="121" t="str">
        <f t="shared" si="11"/>
        <v>Galt 2015</v>
      </c>
      <c r="E737" s="121">
        <v>131</v>
      </c>
      <c r="F737" s="120">
        <v>0</v>
      </c>
      <c r="G737" s="121">
        <v>0</v>
      </c>
      <c r="H737" s="121">
        <v>0</v>
      </c>
      <c r="I737" s="109"/>
      <c r="J737" s="121">
        <v>91</v>
      </c>
      <c r="K737" s="120">
        <v>0</v>
      </c>
      <c r="L737" s="121">
        <v>0</v>
      </c>
      <c r="M737" s="121">
        <v>0</v>
      </c>
      <c r="N737" s="109"/>
      <c r="O737" s="121">
        <v>126</v>
      </c>
      <c r="P737" s="121">
        <v>0</v>
      </c>
      <c r="Q737" s="109"/>
      <c r="R737" s="121">
        <v>331</v>
      </c>
      <c r="S737" s="121">
        <v>45</v>
      </c>
      <c r="T737" s="109"/>
      <c r="U737" s="121">
        <v>679</v>
      </c>
      <c r="V737" s="121">
        <v>45</v>
      </c>
    </row>
    <row r="738" spans="1:22" x14ac:dyDescent="0.3">
      <c r="A738" s="122" t="s">
        <v>933</v>
      </c>
      <c r="B738" s="35" t="str">
        <f>VLOOKUP(A738,'Planning Periods'!$E$2:$N$540,10,FALSE)</f>
        <v>10/31/2013 - 10/31/2021</v>
      </c>
      <c r="C738" s="121">
        <v>2016</v>
      </c>
      <c r="D738" s="121" t="str">
        <f t="shared" si="11"/>
        <v>Galt 2016</v>
      </c>
      <c r="E738" s="121">
        <v>131</v>
      </c>
      <c r="F738" s="120">
        <v>0</v>
      </c>
      <c r="G738" s="121">
        <v>0</v>
      </c>
      <c r="H738" s="121">
        <v>0</v>
      </c>
      <c r="I738" s="109"/>
      <c r="J738" s="121">
        <v>91</v>
      </c>
      <c r="K738" s="120">
        <v>0</v>
      </c>
      <c r="L738" s="121">
        <v>0</v>
      </c>
      <c r="M738" s="121">
        <v>0</v>
      </c>
      <c r="N738" s="109"/>
      <c r="O738" s="121">
        <v>126</v>
      </c>
      <c r="P738" s="121">
        <v>0</v>
      </c>
      <c r="Q738" s="109"/>
      <c r="R738" s="121">
        <v>331</v>
      </c>
      <c r="S738" s="121">
        <v>134</v>
      </c>
      <c r="T738" s="109"/>
      <c r="U738" s="121">
        <v>679</v>
      </c>
      <c r="V738" s="121">
        <v>134</v>
      </c>
    </row>
    <row r="739" spans="1:22" x14ac:dyDescent="0.3">
      <c r="A739" s="122" t="s">
        <v>933</v>
      </c>
      <c r="B739" s="35" t="str">
        <f>VLOOKUP(A739,'Planning Periods'!$E$2:$N$540,10,FALSE)</f>
        <v>10/31/2013 - 10/31/2021</v>
      </c>
      <c r="C739" s="121">
        <v>2017</v>
      </c>
      <c r="D739" s="121" t="str">
        <f t="shared" si="11"/>
        <v>Galt 2017</v>
      </c>
      <c r="E739" s="121">
        <v>131</v>
      </c>
      <c r="F739" s="120">
        <v>0</v>
      </c>
      <c r="G739" s="121">
        <v>0</v>
      </c>
      <c r="H739" s="121">
        <v>0</v>
      </c>
      <c r="I739" s="109"/>
      <c r="J739" s="121">
        <v>91</v>
      </c>
      <c r="K739" s="120">
        <v>0</v>
      </c>
      <c r="L739" s="121">
        <v>0</v>
      </c>
      <c r="M739" s="121">
        <v>0</v>
      </c>
      <c r="N739" s="109"/>
      <c r="O739" s="121">
        <v>126</v>
      </c>
      <c r="P739" s="121">
        <v>0</v>
      </c>
      <c r="Q739" s="109"/>
      <c r="R739" s="121">
        <v>331</v>
      </c>
      <c r="S739" s="121">
        <v>71</v>
      </c>
      <c r="T739" s="109"/>
      <c r="U739" s="121">
        <v>679</v>
      </c>
      <c r="V739" s="121">
        <v>71</v>
      </c>
    </row>
    <row r="740" spans="1:22" x14ac:dyDescent="0.3">
      <c r="A740" s="122" t="s">
        <v>993</v>
      </c>
      <c r="B740" s="35"/>
      <c r="C740" s="121">
        <v>2013</v>
      </c>
      <c r="D740" s="121" t="str">
        <f t="shared" si="11"/>
        <v>Garden Grove 2013</v>
      </c>
      <c r="E740" s="121"/>
      <c r="F740" s="120"/>
      <c r="G740" s="121"/>
      <c r="H740" s="121"/>
      <c r="I740" s="109"/>
      <c r="J740" s="121"/>
      <c r="K740" s="120"/>
      <c r="L740" s="121"/>
      <c r="M740" s="121"/>
      <c r="N740" s="109"/>
      <c r="O740" s="121"/>
      <c r="P740" s="121"/>
      <c r="Q740" s="109"/>
      <c r="R740" s="121"/>
      <c r="S740" s="121"/>
      <c r="T740" s="109"/>
      <c r="U740" s="121"/>
      <c r="V740" s="121"/>
    </row>
    <row r="741" spans="1:22" x14ac:dyDescent="0.3">
      <c r="A741" s="122" t="s">
        <v>993</v>
      </c>
      <c r="B741" s="35" t="str">
        <f>VLOOKUP(A741,'Planning Periods'!$E$2:$N$540,10,FALSE)</f>
        <v>10/15/2013 - 10/15/2021</v>
      </c>
      <c r="C741" s="121">
        <v>2014</v>
      </c>
      <c r="D741" s="121" t="str">
        <f t="shared" si="11"/>
        <v>Garden Grove 2014</v>
      </c>
      <c r="E741" s="121">
        <v>164</v>
      </c>
      <c r="F741" s="120">
        <v>0</v>
      </c>
      <c r="G741" s="121">
        <v>0</v>
      </c>
      <c r="H741" s="121">
        <v>0</v>
      </c>
      <c r="I741" s="109"/>
      <c r="J741" s="121">
        <v>120</v>
      </c>
      <c r="K741" s="120">
        <v>14</v>
      </c>
      <c r="L741" s="121">
        <v>14</v>
      </c>
      <c r="M741" s="121">
        <v>0</v>
      </c>
      <c r="N741" s="109"/>
      <c r="O741" s="121">
        <v>135</v>
      </c>
      <c r="P741" s="121">
        <v>50</v>
      </c>
      <c r="Q741" s="109"/>
      <c r="R741" s="121">
        <v>328</v>
      </c>
      <c r="S741" s="121">
        <v>37</v>
      </c>
      <c r="T741" s="109"/>
      <c r="U741" s="121">
        <v>747</v>
      </c>
      <c r="V741" s="121">
        <v>101</v>
      </c>
    </row>
    <row r="742" spans="1:22" x14ac:dyDescent="0.3">
      <c r="A742" s="122" t="s">
        <v>993</v>
      </c>
      <c r="B742" s="35" t="str">
        <f>VLOOKUP(A742,'Planning Periods'!$E$2:$N$540,10,FALSE)</f>
        <v>10/15/2013 - 10/15/2021</v>
      </c>
      <c r="C742" s="121">
        <v>2015</v>
      </c>
      <c r="D742" s="121" t="str">
        <f t="shared" si="11"/>
        <v>Garden Grove 2015</v>
      </c>
      <c r="E742" s="121">
        <v>164</v>
      </c>
      <c r="F742" s="120">
        <v>0</v>
      </c>
      <c r="G742" s="121">
        <v>0</v>
      </c>
      <c r="H742" s="121">
        <v>0</v>
      </c>
      <c r="I742" s="109"/>
      <c r="J742" s="121">
        <v>120</v>
      </c>
      <c r="K742" s="120">
        <v>0</v>
      </c>
      <c r="L742" s="121">
        <v>0</v>
      </c>
      <c r="M742" s="121">
        <v>0</v>
      </c>
      <c r="N742" s="109"/>
      <c r="O742" s="121">
        <v>135</v>
      </c>
      <c r="P742" s="121">
        <v>7</v>
      </c>
      <c r="Q742" s="109"/>
      <c r="R742" s="121">
        <v>328</v>
      </c>
      <c r="S742" s="121">
        <v>46</v>
      </c>
      <c r="T742" s="109"/>
      <c r="U742" s="121">
        <v>747</v>
      </c>
      <c r="V742" s="121">
        <v>53</v>
      </c>
    </row>
    <row r="743" spans="1:22" x14ac:dyDescent="0.3">
      <c r="A743" s="122" t="s">
        <v>993</v>
      </c>
      <c r="B743" s="35" t="str">
        <f>VLOOKUP(A743,'Planning Periods'!$E$2:$N$540,10,FALSE)</f>
        <v>10/15/2013 - 10/15/2021</v>
      </c>
      <c r="C743" s="121">
        <v>2016</v>
      </c>
      <c r="D743" s="121" t="str">
        <f t="shared" si="11"/>
        <v>Garden Grove 2016</v>
      </c>
      <c r="E743" s="121">
        <v>164</v>
      </c>
      <c r="F743" s="120">
        <v>0</v>
      </c>
      <c r="G743" s="121">
        <v>0</v>
      </c>
      <c r="H743" s="121">
        <v>0</v>
      </c>
      <c r="I743" s="109"/>
      <c r="J743" s="121">
        <v>120</v>
      </c>
      <c r="K743" s="120">
        <v>0</v>
      </c>
      <c r="L743" s="121">
        <v>0</v>
      </c>
      <c r="M743" s="121">
        <v>0</v>
      </c>
      <c r="N743" s="109"/>
      <c r="O743" s="121">
        <v>135</v>
      </c>
      <c r="P743" s="121">
        <v>9</v>
      </c>
      <c r="Q743" s="109"/>
      <c r="R743" s="121">
        <v>328</v>
      </c>
      <c r="S743" s="121">
        <v>10</v>
      </c>
      <c r="T743" s="109"/>
      <c r="U743" s="121">
        <v>747</v>
      </c>
      <c r="V743" s="121">
        <v>19</v>
      </c>
    </row>
    <row r="744" spans="1:22" x14ac:dyDescent="0.3">
      <c r="A744" s="122" t="s">
        <v>993</v>
      </c>
      <c r="B744" s="35" t="str">
        <f>VLOOKUP(A744,'Planning Periods'!$E$2:$N$540,10,FALSE)</f>
        <v>10/15/2013 - 10/15/2021</v>
      </c>
      <c r="C744" s="121">
        <v>2017</v>
      </c>
      <c r="D744" s="121" t="str">
        <f t="shared" si="11"/>
        <v>Garden Grove 2017</v>
      </c>
      <c r="E744" s="121">
        <v>164</v>
      </c>
      <c r="F744" s="120">
        <v>13</v>
      </c>
      <c r="G744" s="121">
        <v>13</v>
      </c>
      <c r="H744" s="121">
        <v>0</v>
      </c>
      <c r="I744" s="109"/>
      <c r="J744" s="121">
        <v>120</v>
      </c>
      <c r="K744" s="120">
        <v>33</v>
      </c>
      <c r="L744" s="121">
        <v>33</v>
      </c>
      <c r="M744" s="121">
        <v>0</v>
      </c>
      <c r="N744" s="109"/>
      <c r="O744" s="121">
        <v>135</v>
      </c>
      <c r="P744" s="121">
        <v>13</v>
      </c>
      <c r="Q744" s="109"/>
      <c r="R744" s="121">
        <v>328</v>
      </c>
      <c r="S744" s="121">
        <v>9</v>
      </c>
      <c r="T744" s="109"/>
      <c r="U744" s="121">
        <v>747</v>
      </c>
      <c r="V744" s="121">
        <v>68</v>
      </c>
    </row>
    <row r="745" spans="1:22" x14ac:dyDescent="0.3">
      <c r="A745" s="122" t="s">
        <v>1106</v>
      </c>
      <c r="B745" s="35"/>
      <c r="C745" s="121">
        <v>2013</v>
      </c>
      <c r="D745" s="121" t="str">
        <f t="shared" si="11"/>
        <v>Gardena 2013</v>
      </c>
      <c r="E745" s="121"/>
      <c r="F745" s="120"/>
      <c r="G745" s="121"/>
      <c r="H745" s="121"/>
      <c r="I745" s="109"/>
      <c r="J745" s="121"/>
      <c r="K745" s="120"/>
      <c r="L745" s="121"/>
      <c r="M745" s="121"/>
      <c r="N745" s="109"/>
      <c r="O745" s="121"/>
      <c r="P745" s="121"/>
      <c r="Q745" s="109"/>
      <c r="R745" s="121"/>
      <c r="S745" s="121"/>
      <c r="T745" s="109"/>
      <c r="U745" s="121"/>
      <c r="V745" s="121"/>
    </row>
    <row r="746" spans="1:22" x14ac:dyDescent="0.3">
      <c r="A746" s="122" t="s">
        <v>1106</v>
      </c>
      <c r="B746" s="35" t="str">
        <f>VLOOKUP(A746,'Planning Periods'!$E$2:$N$540,10,FALSE)</f>
        <v>10/15/2013 - 10/15/2021</v>
      </c>
      <c r="C746" s="121">
        <v>2014</v>
      </c>
      <c r="D746" s="121" t="str">
        <f t="shared" si="11"/>
        <v>Gardena 2014</v>
      </c>
      <c r="E746" s="121">
        <v>98</v>
      </c>
      <c r="F746" s="120">
        <v>0</v>
      </c>
      <c r="G746" s="121">
        <v>0</v>
      </c>
      <c r="H746" s="121">
        <v>0</v>
      </c>
      <c r="I746" s="109"/>
      <c r="J746" s="121">
        <v>60</v>
      </c>
      <c r="K746" s="120">
        <v>0</v>
      </c>
      <c r="L746" s="121">
        <v>0</v>
      </c>
      <c r="M746" s="121">
        <v>0</v>
      </c>
      <c r="N746" s="109"/>
      <c r="O746" s="121">
        <v>66</v>
      </c>
      <c r="P746" s="121">
        <v>6</v>
      </c>
      <c r="Q746" s="109"/>
      <c r="R746" s="121">
        <v>173</v>
      </c>
      <c r="S746" s="121">
        <v>21</v>
      </c>
      <c r="T746" s="109"/>
      <c r="U746" s="121">
        <v>397</v>
      </c>
      <c r="V746" s="121">
        <v>27</v>
      </c>
    </row>
    <row r="747" spans="1:22" x14ac:dyDescent="0.3">
      <c r="A747" s="122" t="s">
        <v>1106</v>
      </c>
      <c r="B747" s="35" t="str">
        <f>VLOOKUP(A747,'Planning Periods'!$E$2:$N$540,10,FALSE)</f>
        <v>10/15/2013 - 10/15/2021</v>
      </c>
      <c r="C747" s="121">
        <v>2015</v>
      </c>
      <c r="D747" s="121" t="str">
        <f t="shared" si="11"/>
        <v>Gardena 2015</v>
      </c>
      <c r="E747" s="121">
        <v>98</v>
      </c>
      <c r="F747" s="120">
        <v>0</v>
      </c>
      <c r="G747" s="121">
        <v>0</v>
      </c>
      <c r="H747" s="121">
        <v>0</v>
      </c>
      <c r="I747" s="109"/>
      <c r="J747" s="121">
        <v>60</v>
      </c>
      <c r="K747" s="120">
        <v>0</v>
      </c>
      <c r="L747" s="121">
        <v>0</v>
      </c>
      <c r="M747" s="121">
        <v>0</v>
      </c>
      <c r="N747" s="109"/>
      <c r="O747" s="121">
        <v>66</v>
      </c>
      <c r="P747" s="121">
        <v>14</v>
      </c>
      <c r="Q747" s="109"/>
      <c r="R747" s="121">
        <v>173</v>
      </c>
      <c r="S747" s="121">
        <v>42</v>
      </c>
      <c r="T747" s="109"/>
      <c r="U747" s="121">
        <v>397</v>
      </c>
      <c r="V747" s="121">
        <v>56</v>
      </c>
    </row>
    <row r="748" spans="1:22" x14ac:dyDescent="0.3">
      <c r="A748" s="122" t="s">
        <v>1106</v>
      </c>
      <c r="B748" s="35" t="str">
        <f>VLOOKUP(A748,'Planning Periods'!$E$2:$N$540,10,FALSE)</f>
        <v>10/15/2013 - 10/15/2021</v>
      </c>
      <c r="C748" s="121">
        <v>2016</v>
      </c>
      <c r="D748" s="121" t="str">
        <f t="shared" si="11"/>
        <v>Gardena 2016</v>
      </c>
      <c r="E748" s="121">
        <v>98</v>
      </c>
      <c r="F748" s="120">
        <v>0</v>
      </c>
      <c r="G748" s="121">
        <v>0</v>
      </c>
      <c r="H748" s="121">
        <v>0</v>
      </c>
      <c r="I748" s="109"/>
      <c r="J748" s="121">
        <v>60</v>
      </c>
      <c r="K748" s="120">
        <v>0</v>
      </c>
      <c r="L748" s="121">
        <v>0</v>
      </c>
      <c r="M748" s="121">
        <v>0</v>
      </c>
      <c r="N748" s="109"/>
      <c r="O748" s="121">
        <v>66</v>
      </c>
      <c r="P748" s="121">
        <v>28</v>
      </c>
      <c r="Q748" s="109"/>
      <c r="R748" s="121">
        <v>173</v>
      </c>
      <c r="S748" s="121">
        <v>74</v>
      </c>
      <c r="T748" s="109"/>
      <c r="U748" s="121">
        <v>397</v>
      </c>
      <c r="V748" s="121">
        <v>102</v>
      </c>
    </row>
    <row r="749" spans="1:22" x14ac:dyDescent="0.3">
      <c r="A749" s="122" t="s">
        <v>1106</v>
      </c>
      <c r="B749" s="35" t="str">
        <f>VLOOKUP(A749,'Planning Periods'!$E$2:$N$540,10,FALSE)</f>
        <v>10/15/2013 - 10/15/2021</v>
      </c>
      <c r="C749" s="121">
        <v>2017</v>
      </c>
      <c r="D749" s="121" t="str">
        <f t="shared" si="11"/>
        <v>Gardena 2017</v>
      </c>
      <c r="E749" s="121">
        <v>98</v>
      </c>
      <c r="F749" s="120">
        <v>0</v>
      </c>
      <c r="G749" s="121">
        <v>0</v>
      </c>
      <c r="H749" s="121">
        <v>0</v>
      </c>
      <c r="I749" s="109"/>
      <c r="J749" s="121">
        <v>60</v>
      </c>
      <c r="K749" s="120">
        <v>0</v>
      </c>
      <c r="L749" s="121">
        <v>0</v>
      </c>
      <c r="M749" s="121">
        <v>0</v>
      </c>
      <c r="N749" s="109"/>
      <c r="O749" s="121">
        <v>66</v>
      </c>
      <c r="P749" s="121">
        <v>6</v>
      </c>
      <c r="Q749" s="109"/>
      <c r="R749" s="121">
        <v>173</v>
      </c>
      <c r="S749" s="121">
        <v>44</v>
      </c>
      <c r="T749" s="109"/>
      <c r="U749" s="121">
        <v>397</v>
      </c>
      <c r="V749" s="121">
        <v>50</v>
      </c>
    </row>
    <row r="750" spans="1:22" x14ac:dyDescent="0.3">
      <c r="A750" s="122" t="s">
        <v>844</v>
      </c>
      <c r="B750" s="35" t="str">
        <f>VLOOKUP(A750,'Planning Periods'!$E$2:$N$540,10,FALSE)</f>
        <v>01/31/2015 - 01/31/2023</v>
      </c>
      <c r="C750" s="121">
        <v>2014</v>
      </c>
      <c r="D750" s="121" t="str">
        <f t="shared" si="11"/>
        <v>Gilroy 2014</v>
      </c>
      <c r="E750" s="121"/>
      <c r="F750" s="120"/>
      <c r="G750" s="121"/>
      <c r="H750" s="121"/>
      <c r="I750" s="109"/>
      <c r="J750" s="121"/>
      <c r="K750" s="120"/>
      <c r="L750" s="121"/>
      <c r="M750" s="121"/>
      <c r="N750" s="109"/>
      <c r="O750" s="121"/>
      <c r="P750" s="121"/>
      <c r="Q750" s="109"/>
      <c r="R750" s="121"/>
      <c r="S750" s="121"/>
      <c r="T750" s="109"/>
      <c r="U750" s="121"/>
      <c r="V750" s="121"/>
    </row>
    <row r="751" spans="1:22" x14ac:dyDescent="0.3">
      <c r="A751" s="122" t="s">
        <v>844</v>
      </c>
      <c r="B751" s="35" t="str">
        <f>VLOOKUP(A751,'Planning Periods'!$E$2:$N$540,10,FALSE)</f>
        <v>01/31/2015 - 01/31/2023</v>
      </c>
      <c r="C751" s="121">
        <v>2015</v>
      </c>
      <c r="D751" s="121" t="str">
        <f t="shared" si="11"/>
        <v>Gilroy 2015</v>
      </c>
      <c r="E751" s="121">
        <v>236</v>
      </c>
      <c r="F751" s="120">
        <v>26</v>
      </c>
      <c r="G751" s="121">
        <v>26</v>
      </c>
      <c r="H751" s="121">
        <v>0</v>
      </c>
      <c r="I751" s="109"/>
      <c r="J751" s="121">
        <v>160</v>
      </c>
      <c r="K751" s="120">
        <v>247</v>
      </c>
      <c r="L751" s="121">
        <v>247</v>
      </c>
      <c r="M751" s="121">
        <v>0</v>
      </c>
      <c r="N751" s="109"/>
      <c r="O751" s="121">
        <v>217</v>
      </c>
      <c r="P751" s="121">
        <v>14</v>
      </c>
      <c r="Q751" s="109"/>
      <c r="R751" s="121">
        <v>475</v>
      </c>
      <c r="S751" s="121">
        <v>406</v>
      </c>
      <c r="T751" s="109"/>
      <c r="U751" s="121">
        <v>1088</v>
      </c>
      <c r="V751" s="121">
        <v>693</v>
      </c>
    </row>
    <row r="752" spans="1:22" x14ac:dyDescent="0.3">
      <c r="A752" s="122" t="s">
        <v>844</v>
      </c>
      <c r="B752" s="35" t="str">
        <f>VLOOKUP(A752,'Planning Periods'!$E$2:$N$540,10,FALSE)</f>
        <v>01/31/2015 - 01/31/2023</v>
      </c>
      <c r="C752" s="121">
        <v>2016</v>
      </c>
      <c r="D752" s="121" t="str">
        <f t="shared" si="11"/>
        <v>Gilroy 2016</v>
      </c>
      <c r="E752" s="121">
        <v>236</v>
      </c>
      <c r="F752" s="120">
        <v>0</v>
      </c>
      <c r="G752" s="121">
        <v>0</v>
      </c>
      <c r="H752" s="121">
        <v>0</v>
      </c>
      <c r="I752" s="109"/>
      <c r="J752" s="121">
        <v>160</v>
      </c>
      <c r="K752" s="120">
        <v>0</v>
      </c>
      <c r="L752" s="121">
        <v>0</v>
      </c>
      <c r="M752" s="121">
        <v>0</v>
      </c>
      <c r="N752" s="109"/>
      <c r="O752" s="121">
        <v>217</v>
      </c>
      <c r="P752" s="121">
        <v>0</v>
      </c>
      <c r="Q752" s="109"/>
      <c r="R752" s="121">
        <v>475</v>
      </c>
      <c r="S752" s="121">
        <v>321</v>
      </c>
      <c r="T752" s="109"/>
      <c r="U752" s="121">
        <v>1088</v>
      </c>
      <c r="V752" s="121">
        <v>321</v>
      </c>
    </row>
    <row r="753" spans="1:22" x14ac:dyDescent="0.3">
      <c r="A753" s="122" t="s">
        <v>844</v>
      </c>
      <c r="B753" s="35" t="str">
        <f>VLOOKUP(A753,'Planning Periods'!$E$2:$N$540,10,FALSE)</f>
        <v>01/31/2015 - 01/31/2023</v>
      </c>
      <c r="C753" s="121">
        <v>2017</v>
      </c>
      <c r="D753" s="121" t="str">
        <f t="shared" si="11"/>
        <v>Gilroy 2017</v>
      </c>
      <c r="E753" s="121">
        <v>236</v>
      </c>
      <c r="F753" s="120">
        <v>0</v>
      </c>
      <c r="G753" s="121">
        <v>0</v>
      </c>
      <c r="H753" s="121">
        <v>0</v>
      </c>
      <c r="I753" s="109"/>
      <c r="J753" s="121">
        <v>160</v>
      </c>
      <c r="K753" s="120">
        <v>202</v>
      </c>
      <c r="L753" s="121">
        <v>202</v>
      </c>
      <c r="M753" s="121">
        <v>0</v>
      </c>
      <c r="N753" s="109"/>
      <c r="O753" s="121">
        <v>217</v>
      </c>
      <c r="P753" s="121">
        <v>0</v>
      </c>
      <c r="Q753" s="109"/>
      <c r="R753" s="121">
        <v>475</v>
      </c>
      <c r="S753" s="121">
        <v>243</v>
      </c>
      <c r="T753" s="109"/>
      <c r="U753" s="121">
        <v>1088</v>
      </c>
      <c r="V753" s="121">
        <v>445</v>
      </c>
    </row>
    <row r="754" spans="1:22" x14ac:dyDescent="0.3">
      <c r="A754" s="122" t="s">
        <v>1105</v>
      </c>
      <c r="B754" s="35"/>
      <c r="C754" s="121">
        <v>2013</v>
      </c>
      <c r="D754" s="121" t="str">
        <f t="shared" si="11"/>
        <v>Glendale 2013</v>
      </c>
      <c r="E754" s="121"/>
      <c r="F754" s="120"/>
      <c r="G754" s="121"/>
      <c r="H754" s="121"/>
      <c r="I754" s="109"/>
      <c r="J754" s="121"/>
      <c r="K754" s="120"/>
      <c r="L754" s="121"/>
      <c r="M754" s="121"/>
      <c r="N754" s="109"/>
      <c r="O754" s="121"/>
      <c r="P754" s="121"/>
      <c r="Q754" s="109"/>
      <c r="R754" s="121"/>
      <c r="S754" s="121"/>
      <c r="T754" s="109"/>
      <c r="U754" s="121"/>
      <c r="V754" s="121"/>
    </row>
    <row r="755" spans="1:22" x14ac:dyDescent="0.3">
      <c r="A755" s="122" t="s">
        <v>1105</v>
      </c>
      <c r="B755" s="35" t="str">
        <f>VLOOKUP(A755,'Planning Periods'!$E$2:$N$540,10,FALSE)</f>
        <v>10/15/2013 - 10/15/2021</v>
      </c>
      <c r="C755" s="121">
        <v>2014</v>
      </c>
      <c r="D755" s="121" t="str">
        <f t="shared" si="11"/>
        <v>Glendale 2014</v>
      </c>
      <c r="E755" s="121">
        <v>508</v>
      </c>
      <c r="F755" s="120">
        <v>71</v>
      </c>
      <c r="G755" s="121">
        <v>71</v>
      </c>
      <c r="H755" s="121">
        <v>0</v>
      </c>
      <c r="I755" s="109"/>
      <c r="J755" s="121">
        <v>310</v>
      </c>
      <c r="K755" s="120">
        <v>48</v>
      </c>
      <c r="L755" s="121">
        <v>48</v>
      </c>
      <c r="M755" s="121">
        <v>0</v>
      </c>
      <c r="N755" s="109"/>
      <c r="O755" s="121">
        <v>337</v>
      </c>
      <c r="P755" s="121">
        <v>0</v>
      </c>
      <c r="Q755" s="109"/>
      <c r="R755" s="121">
        <v>862</v>
      </c>
      <c r="S755" s="121">
        <v>532</v>
      </c>
      <c r="T755" s="109"/>
      <c r="U755" s="121">
        <v>2017</v>
      </c>
      <c r="V755" s="121">
        <v>651</v>
      </c>
    </row>
    <row r="756" spans="1:22" x14ac:dyDescent="0.3">
      <c r="A756" s="122" t="s">
        <v>1105</v>
      </c>
      <c r="B756" s="35" t="str">
        <f>VLOOKUP(A756,'Planning Periods'!$E$2:$N$540,10,FALSE)</f>
        <v>10/15/2013 - 10/15/2021</v>
      </c>
      <c r="C756" s="121">
        <v>2015</v>
      </c>
      <c r="D756" s="121" t="str">
        <f t="shared" si="11"/>
        <v>Glendale 2015</v>
      </c>
      <c r="E756" s="121">
        <v>508</v>
      </c>
      <c r="F756" s="120">
        <v>0</v>
      </c>
      <c r="G756" s="121">
        <v>0</v>
      </c>
      <c r="H756" s="121">
        <v>0</v>
      </c>
      <c r="I756" s="109"/>
      <c r="J756" s="121">
        <v>310</v>
      </c>
      <c r="K756" s="120">
        <v>0</v>
      </c>
      <c r="L756" s="121">
        <v>0</v>
      </c>
      <c r="M756" s="121">
        <v>0</v>
      </c>
      <c r="N756" s="109"/>
      <c r="O756" s="121">
        <v>337</v>
      </c>
      <c r="P756" s="121">
        <v>1</v>
      </c>
      <c r="Q756" s="109"/>
      <c r="R756" s="121">
        <v>862</v>
      </c>
      <c r="S756" s="121">
        <v>776</v>
      </c>
      <c r="T756" s="109"/>
      <c r="U756" s="121">
        <v>2017</v>
      </c>
      <c r="V756" s="121">
        <v>777</v>
      </c>
    </row>
    <row r="757" spans="1:22" x14ac:dyDescent="0.3">
      <c r="A757" s="122" t="s">
        <v>1105</v>
      </c>
      <c r="B757" s="35" t="str">
        <f>VLOOKUP(A757,'Planning Periods'!$E$2:$N$540,10,FALSE)</f>
        <v>10/15/2013 - 10/15/2021</v>
      </c>
      <c r="C757" s="121">
        <v>2016</v>
      </c>
      <c r="D757" s="121" t="str">
        <f t="shared" si="11"/>
        <v>Glendale 2016</v>
      </c>
      <c r="E757" s="121">
        <v>508</v>
      </c>
      <c r="F757" s="120">
        <v>12</v>
      </c>
      <c r="G757" s="121">
        <v>12</v>
      </c>
      <c r="H757" s="121">
        <v>0</v>
      </c>
      <c r="I757" s="109"/>
      <c r="J757" s="121">
        <v>310</v>
      </c>
      <c r="K757" s="120">
        <v>12</v>
      </c>
      <c r="L757" s="121">
        <v>12</v>
      </c>
      <c r="M757" s="121">
        <v>0</v>
      </c>
      <c r="N757" s="109"/>
      <c r="O757" s="121">
        <v>337</v>
      </c>
      <c r="P757" s="121">
        <v>0</v>
      </c>
      <c r="Q757" s="109"/>
      <c r="R757" s="121">
        <v>862</v>
      </c>
      <c r="S757" s="121">
        <v>1187</v>
      </c>
      <c r="T757" s="109"/>
      <c r="U757" s="121">
        <v>2017</v>
      </c>
      <c r="V757" s="121">
        <v>1211</v>
      </c>
    </row>
    <row r="758" spans="1:22" x14ac:dyDescent="0.3">
      <c r="A758" s="122" t="s">
        <v>1105</v>
      </c>
      <c r="B758" s="35" t="str">
        <f>VLOOKUP(A758,'Planning Periods'!$E$2:$N$540,10,FALSE)</f>
        <v>10/15/2013 - 10/15/2021</v>
      </c>
      <c r="C758" s="121">
        <v>2017</v>
      </c>
      <c r="D758" s="121" t="str">
        <f t="shared" si="11"/>
        <v>Glendale 2017</v>
      </c>
      <c r="E758" s="121">
        <v>508</v>
      </c>
      <c r="F758" s="120">
        <v>5</v>
      </c>
      <c r="G758" s="121">
        <v>5</v>
      </c>
      <c r="H758" s="121">
        <v>0</v>
      </c>
      <c r="I758" s="109"/>
      <c r="J758" s="121">
        <v>310</v>
      </c>
      <c r="K758" s="120">
        <v>37</v>
      </c>
      <c r="L758" s="121">
        <v>37</v>
      </c>
      <c r="M758" s="121">
        <v>0</v>
      </c>
      <c r="N758" s="109"/>
      <c r="O758" s="121">
        <v>337</v>
      </c>
      <c r="P758" s="121">
        <v>0</v>
      </c>
      <c r="Q758" s="109"/>
      <c r="R758" s="121">
        <v>862</v>
      </c>
      <c r="S758" s="121">
        <v>610</v>
      </c>
      <c r="T758" s="109"/>
      <c r="U758" s="121">
        <v>2017</v>
      </c>
      <c r="V758" s="121">
        <v>652</v>
      </c>
    </row>
    <row r="759" spans="1:22" x14ac:dyDescent="0.3">
      <c r="A759" s="122" t="s">
        <v>1104</v>
      </c>
      <c r="B759" s="35"/>
      <c r="C759" s="121">
        <v>2013</v>
      </c>
      <c r="D759" s="121" t="str">
        <f t="shared" si="11"/>
        <v>Glendora 2013</v>
      </c>
      <c r="E759" s="121"/>
      <c r="F759" s="120"/>
      <c r="G759" s="121"/>
      <c r="H759" s="121"/>
      <c r="I759" s="109"/>
      <c r="J759" s="121"/>
      <c r="K759" s="120"/>
      <c r="L759" s="121"/>
      <c r="M759" s="121"/>
      <c r="N759" s="109"/>
      <c r="O759" s="121"/>
      <c r="P759" s="121"/>
      <c r="Q759" s="109"/>
      <c r="R759" s="121"/>
      <c r="S759" s="121"/>
      <c r="T759" s="109"/>
      <c r="U759" s="121"/>
      <c r="V759" s="121"/>
    </row>
    <row r="760" spans="1:22" x14ac:dyDescent="0.3">
      <c r="A760" s="122" t="s">
        <v>1104</v>
      </c>
      <c r="B760" s="35" t="str">
        <f>VLOOKUP(A760,'Planning Periods'!$E$2:$N$540,10,FALSE)</f>
        <v>10/15/2013 - 10/15/2021</v>
      </c>
      <c r="C760" s="121">
        <v>2014</v>
      </c>
      <c r="D760" s="121" t="str">
        <f t="shared" si="11"/>
        <v>Glendora 2014</v>
      </c>
      <c r="E760" s="121">
        <v>171</v>
      </c>
      <c r="F760" s="120">
        <v>0</v>
      </c>
      <c r="G760" s="121">
        <v>0</v>
      </c>
      <c r="H760" s="121">
        <v>0</v>
      </c>
      <c r="I760" s="109"/>
      <c r="J760" s="121">
        <v>100</v>
      </c>
      <c r="K760" s="120">
        <v>0</v>
      </c>
      <c r="L760" s="121">
        <v>0</v>
      </c>
      <c r="M760" s="121">
        <v>0</v>
      </c>
      <c r="N760" s="109"/>
      <c r="O760" s="121">
        <v>108</v>
      </c>
      <c r="P760" s="121">
        <v>0</v>
      </c>
      <c r="Q760" s="109"/>
      <c r="R760" s="121">
        <v>307</v>
      </c>
      <c r="S760" s="121">
        <v>48</v>
      </c>
      <c r="T760" s="109"/>
      <c r="U760" s="121">
        <v>686</v>
      </c>
      <c r="V760" s="121">
        <v>48</v>
      </c>
    </row>
    <row r="761" spans="1:22" x14ac:dyDescent="0.3">
      <c r="A761" s="122" t="s">
        <v>1104</v>
      </c>
      <c r="B761" s="35" t="str">
        <f>VLOOKUP(A761,'Planning Periods'!$E$2:$N$540,10,FALSE)</f>
        <v>10/15/2013 - 10/15/2021</v>
      </c>
      <c r="C761" s="121">
        <v>2015</v>
      </c>
      <c r="D761" s="121" t="str">
        <f t="shared" si="11"/>
        <v>Glendora 2015</v>
      </c>
      <c r="E761" s="121">
        <v>171</v>
      </c>
      <c r="F761" s="120">
        <v>0</v>
      </c>
      <c r="G761" s="121">
        <v>0</v>
      </c>
      <c r="H761" s="121">
        <v>0</v>
      </c>
      <c r="I761" s="109"/>
      <c r="J761" s="121">
        <v>100</v>
      </c>
      <c r="K761" s="120">
        <v>0</v>
      </c>
      <c r="L761" s="121">
        <v>0</v>
      </c>
      <c r="M761" s="121">
        <v>0</v>
      </c>
      <c r="N761" s="109"/>
      <c r="O761" s="121">
        <v>108</v>
      </c>
      <c r="P761" s="121">
        <v>0</v>
      </c>
      <c r="Q761" s="109"/>
      <c r="R761" s="121">
        <v>307</v>
      </c>
      <c r="S761" s="121">
        <v>22</v>
      </c>
      <c r="T761" s="109"/>
      <c r="U761" s="121">
        <v>686</v>
      </c>
      <c r="V761" s="121">
        <v>22</v>
      </c>
    </row>
    <row r="762" spans="1:22" x14ac:dyDescent="0.3">
      <c r="A762" s="122" t="s">
        <v>1104</v>
      </c>
      <c r="B762" s="35" t="str">
        <f>VLOOKUP(A762,'Planning Periods'!$E$2:$N$540,10,FALSE)</f>
        <v>10/15/2013 - 10/15/2021</v>
      </c>
      <c r="C762" s="121">
        <v>2016</v>
      </c>
      <c r="D762" s="121" t="str">
        <f t="shared" si="11"/>
        <v>Glendora 2016</v>
      </c>
      <c r="E762" s="121">
        <v>171</v>
      </c>
      <c r="F762" s="120">
        <v>0</v>
      </c>
      <c r="G762" s="121">
        <v>0</v>
      </c>
      <c r="H762" s="121">
        <v>0</v>
      </c>
      <c r="I762" s="109"/>
      <c r="J762" s="121">
        <v>100</v>
      </c>
      <c r="K762" s="120">
        <v>0</v>
      </c>
      <c r="L762" s="121">
        <v>0</v>
      </c>
      <c r="M762" s="121">
        <v>0</v>
      </c>
      <c r="N762" s="109"/>
      <c r="O762" s="121">
        <v>108</v>
      </c>
      <c r="P762" s="121">
        <v>0</v>
      </c>
      <c r="Q762" s="109"/>
      <c r="R762" s="121">
        <v>307</v>
      </c>
      <c r="S762" s="121">
        <v>329</v>
      </c>
      <c r="T762" s="109"/>
      <c r="U762" s="121">
        <v>686</v>
      </c>
      <c r="V762" s="121">
        <v>329</v>
      </c>
    </row>
    <row r="763" spans="1:22" x14ac:dyDescent="0.3">
      <c r="A763" s="122" t="s">
        <v>1104</v>
      </c>
      <c r="B763" s="35" t="str">
        <f>VLOOKUP(A763,'Planning Periods'!$E$2:$N$540,10,FALSE)</f>
        <v>10/15/2013 - 10/15/2021</v>
      </c>
      <c r="C763" s="121">
        <v>2017</v>
      </c>
      <c r="D763" s="121" t="str">
        <f t="shared" si="11"/>
        <v>Glendora 2017</v>
      </c>
      <c r="E763" s="121">
        <v>171</v>
      </c>
      <c r="F763" s="120">
        <v>0</v>
      </c>
      <c r="G763" s="121">
        <v>0</v>
      </c>
      <c r="H763" s="121">
        <v>0</v>
      </c>
      <c r="I763" s="109"/>
      <c r="J763" s="121">
        <v>100</v>
      </c>
      <c r="K763" s="120">
        <v>0</v>
      </c>
      <c r="L763" s="121">
        <v>0</v>
      </c>
      <c r="M763" s="121">
        <v>0</v>
      </c>
      <c r="N763" s="109"/>
      <c r="O763" s="121">
        <v>108</v>
      </c>
      <c r="P763" s="121">
        <v>0</v>
      </c>
      <c r="Q763" s="109"/>
      <c r="R763" s="121">
        <v>307</v>
      </c>
      <c r="S763" s="121">
        <v>84</v>
      </c>
      <c r="T763" s="109"/>
      <c r="U763" s="121">
        <v>686</v>
      </c>
      <c r="V763" s="121">
        <v>84</v>
      </c>
    </row>
    <row r="764" spans="1:22" x14ac:dyDescent="0.3">
      <c r="A764" s="122" t="s">
        <v>656</v>
      </c>
      <c r="B764" s="35" t="str">
        <f>VLOOKUP(A764,'Planning Periods'!$E$2:$N$540,10,FALSE)</f>
        <v>06/30/2014 - 06/30/2019</v>
      </c>
      <c r="C764" s="121">
        <v>2014</v>
      </c>
      <c r="D764" s="121" t="str">
        <f t="shared" si="11"/>
        <v>Glenn County - Unincorporated 2014</v>
      </c>
      <c r="E764" s="121">
        <v>25</v>
      </c>
      <c r="F764" s="120">
        <v>1</v>
      </c>
      <c r="G764" s="121">
        <v>1</v>
      </c>
      <c r="H764" s="121">
        <v>0</v>
      </c>
      <c r="I764" s="109"/>
      <c r="J764" s="121">
        <v>19</v>
      </c>
      <c r="K764" s="120">
        <v>3</v>
      </c>
      <c r="L764" s="121">
        <v>2</v>
      </c>
      <c r="M764" s="121">
        <v>1</v>
      </c>
      <c r="N764" s="109"/>
      <c r="O764" s="121">
        <v>25</v>
      </c>
      <c r="P764" s="121">
        <v>1</v>
      </c>
      <c r="Q764" s="109"/>
      <c r="R764" s="121">
        <v>48</v>
      </c>
      <c r="S764" s="121">
        <v>4</v>
      </c>
      <c r="T764" s="109"/>
      <c r="U764" s="121">
        <v>117</v>
      </c>
      <c r="V764" s="121">
        <v>9</v>
      </c>
    </row>
    <row r="765" spans="1:22" x14ac:dyDescent="0.3">
      <c r="A765" s="122" t="s">
        <v>656</v>
      </c>
      <c r="B765" s="35" t="str">
        <f>VLOOKUP(A765,'Planning Periods'!$E$2:$N$540,10,FALSE)</f>
        <v>06/30/2014 - 06/30/2019</v>
      </c>
      <c r="C765" s="121">
        <v>2015</v>
      </c>
      <c r="D765" s="121" t="str">
        <f t="shared" si="11"/>
        <v>Glenn County - Unincorporated 2015</v>
      </c>
      <c r="E765" s="121">
        <v>25</v>
      </c>
      <c r="F765" s="120">
        <v>4</v>
      </c>
      <c r="G765" s="121">
        <v>4</v>
      </c>
      <c r="H765" s="121">
        <v>0</v>
      </c>
      <c r="I765" s="109"/>
      <c r="J765" s="121">
        <v>19</v>
      </c>
      <c r="K765" s="120">
        <v>1</v>
      </c>
      <c r="L765" s="121">
        <v>0</v>
      </c>
      <c r="M765" s="121">
        <v>1</v>
      </c>
      <c r="N765" s="109"/>
      <c r="O765" s="121">
        <v>25</v>
      </c>
      <c r="P765" s="121">
        <v>1</v>
      </c>
      <c r="Q765" s="109"/>
      <c r="R765" s="121">
        <v>48</v>
      </c>
      <c r="S765" s="121">
        <v>6</v>
      </c>
      <c r="T765" s="109"/>
      <c r="U765" s="121">
        <v>117</v>
      </c>
      <c r="V765" s="121">
        <v>12</v>
      </c>
    </row>
    <row r="766" spans="1:22" x14ac:dyDescent="0.3">
      <c r="A766" s="122" t="s">
        <v>656</v>
      </c>
      <c r="B766" s="35" t="str">
        <f>VLOOKUP(A766,'Planning Periods'!$E$2:$N$540,10,FALSE)</f>
        <v>06/30/2014 - 06/30/2019</v>
      </c>
      <c r="C766" s="121">
        <v>2016</v>
      </c>
      <c r="D766" s="121" t="str">
        <f t="shared" si="11"/>
        <v>Glenn County - Unincorporated 2016</v>
      </c>
      <c r="E766" s="121">
        <v>25</v>
      </c>
      <c r="F766" s="120">
        <v>1</v>
      </c>
      <c r="G766" s="121">
        <v>1</v>
      </c>
      <c r="H766" s="121">
        <v>0</v>
      </c>
      <c r="I766" s="109"/>
      <c r="J766" s="121">
        <v>19</v>
      </c>
      <c r="K766" s="120">
        <v>3</v>
      </c>
      <c r="L766" s="121">
        <v>0</v>
      </c>
      <c r="M766" s="121">
        <v>3</v>
      </c>
      <c r="N766" s="109"/>
      <c r="O766" s="121">
        <v>25</v>
      </c>
      <c r="P766" s="121">
        <v>2</v>
      </c>
      <c r="Q766" s="109"/>
      <c r="R766" s="121">
        <v>48</v>
      </c>
      <c r="S766" s="121">
        <v>7</v>
      </c>
      <c r="T766" s="109"/>
      <c r="U766" s="121">
        <v>117</v>
      </c>
      <c r="V766" s="121">
        <v>13</v>
      </c>
    </row>
    <row r="767" spans="1:22" x14ac:dyDescent="0.3">
      <c r="A767" s="122" t="s">
        <v>656</v>
      </c>
      <c r="B767" s="35" t="str">
        <f>VLOOKUP(A767,'Planning Periods'!$E$2:$N$540,10,FALSE)</f>
        <v>06/30/2014 - 06/30/2019</v>
      </c>
      <c r="C767" s="121">
        <v>2017</v>
      </c>
      <c r="D767" s="121" t="str">
        <f t="shared" si="11"/>
        <v>Glenn County - Unincorporated 2017</v>
      </c>
      <c r="E767" s="121">
        <v>25</v>
      </c>
      <c r="F767" s="120">
        <v>4</v>
      </c>
      <c r="G767" s="121">
        <v>0</v>
      </c>
      <c r="H767" s="121">
        <v>4</v>
      </c>
      <c r="I767" s="109"/>
      <c r="J767" s="121">
        <v>19</v>
      </c>
      <c r="K767" s="120">
        <v>3</v>
      </c>
      <c r="L767" s="121">
        <v>0</v>
      </c>
      <c r="M767" s="121">
        <v>3</v>
      </c>
      <c r="N767" s="109"/>
      <c r="O767" s="121">
        <v>25</v>
      </c>
      <c r="P767" s="121">
        <v>5</v>
      </c>
      <c r="Q767" s="109"/>
      <c r="R767" s="121">
        <v>48</v>
      </c>
      <c r="S767" s="121">
        <v>13</v>
      </c>
      <c r="T767" s="109"/>
      <c r="U767" s="121">
        <v>117</v>
      </c>
      <c r="V767" s="121">
        <v>25</v>
      </c>
    </row>
    <row r="768" spans="1:22" x14ac:dyDescent="0.3">
      <c r="A768" s="122" t="s">
        <v>852</v>
      </c>
      <c r="B768" s="35" t="str">
        <f>VLOOKUP(A768,'Planning Periods'!$E$2:$N$540,10,FALSE)</f>
        <v>02/15/2015 - 02/15/2023</v>
      </c>
      <c r="C768" s="121">
        <v>2014</v>
      </c>
      <c r="D768" s="121" t="str">
        <f t="shared" si="11"/>
        <v>Goleta 2014</v>
      </c>
      <c r="E768" s="121">
        <v>235</v>
      </c>
      <c r="F768" s="120">
        <v>0</v>
      </c>
      <c r="G768" s="121">
        <v>0</v>
      </c>
      <c r="H768" s="121">
        <v>0</v>
      </c>
      <c r="I768" s="109"/>
      <c r="J768" s="121">
        <v>157</v>
      </c>
      <c r="K768" s="120">
        <v>0</v>
      </c>
      <c r="L768" s="121">
        <v>0</v>
      </c>
      <c r="M768" s="121">
        <v>0</v>
      </c>
      <c r="N768" s="109"/>
      <c r="O768" s="121">
        <v>174</v>
      </c>
      <c r="P768" s="121">
        <v>0</v>
      </c>
      <c r="Q768" s="109"/>
      <c r="R768" s="121">
        <v>413</v>
      </c>
      <c r="S768" s="121">
        <v>132</v>
      </c>
      <c r="T768" s="109"/>
      <c r="U768" s="121">
        <v>979</v>
      </c>
      <c r="V768" s="121">
        <v>132</v>
      </c>
    </row>
    <row r="769" spans="1:22" x14ac:dyDescent="0.3">
      <c r="A769" s="122" t="s">
        <v>852</v>
      </c>
      <c r="B769" s="35" t="str">
        <f>VLOOKUP(A769,'Planning Periods'!$E$2:$N$540,10,FALSE)</f>
        <v>02/15/2015 - 02/15/2023</v>
      </c>
      <c r="C769" s="121">
        <v>2015</v>
      </c>
      <c r="D769" s="121" t="str">
        <f t="shared" si="11"/>
        <v>Goleta 2015</v>
      </c>
      <c r="E769" s="121">
        <v>235</v>
      </c>
      <c r="F769" s="120">
        <v>0</v>
      </c>
      <c r="G769" s="121">
        <v>0</v>
      </c>
      <c r="H769" s="121">
        <v>0</v>
      </c>
      <c r="I769" s="109"/>
      <c r="J769" s="121">
        <v>157</v>
      </c>
      <c r="K769" s="120">
        <v>0</v>
      </c>
      <c r="L769" s="121">
        <v>0</v>
      </c>
      <c r="M769" s="121">
        <v>0</v>
      </c>
      <c r="N769" s="109"/>
      <c r="O769" s="121">
        <v>174</v>
      </c>
      <c r="P769" s="121">
        <v>5</v>
      </c>
      <c r="Q769" s="109"/>
      <c r="R769" s="121">
        <v>413</v>
      </c>
      <c r="S769" s="121">
        <v>197</v>
      </c>
      <c r="T769" s="109"/>
      <c r="U769" s="121">
        <v>979</v>
      </c>
      <c r="V769" s="121">
        <v>202</v>
      </c>
    </row>
    <row r="770" spans="1:22" x14ac:dyDescent="0.3">
      <c r="A770" s="122" t="s">
        <v>852</v>
      </c>
      <c r="B770" s="35" t="str">
        <f>VLOOKUP(A770,'Planning Periods'!$E$2:$N$540,10,FALSE)</f>
        <v>02/15/2015 - 02/15/2023</v>
      </c>
      <c r="C770" s="121">
        <v>2016</v>
      </c>
      <c r="D770" s="121" t="str">
        <f t="shared" si="11"/>
        <v>Goleta 2016</v>
      </c>
      <c r="E770" s="121">
        <v>235</v>
      </c>
      <c r="F770" s="120">
        <v>0</v>
      </c>
      <c r="G770" s="121">
        <v>0</v>
      </c>
      <c r="H770" s="121">
        <v>0</v>
      </c>
      <c r="I770" s="109"/>
      <c r="J770" s="121">
        <v>157</v>
      </c>
      <c r="K770" s="120">
        <v>0</v>
      </c>
      <c r="L770" s="121">
        <v>0</v>
      </c>
      <c r="M770" s="121">
        <v>0</v>
      </c>
      <c r="N770" s="109"/>
      <c r="O770" s="121">
        <v>174</v>
      </c>
      <c r="P770" s="121">
        <v>0</v>
      </c>
      <c r="Q770" s="109"/>
      <c r="R770" s="121">
        <v>413</v>
      </c>
      <c r="S770" s="121">
        <v>135</v>
      </c>
      <c r="T770" s="109"/>
      <c r="U770" s="121">
        <v>979</v>
      </c>
      <c r="V770" s="121">
        <v>135</v>
      </c>
    </row>
    <row r="771" spans="1:22" x14ac:dyDescent="0.3">
      <c r="A771" s="122" t="s">
        <v>852</v>
      </c>
      <c r="B771" s="35" t="str">
        <f>VLOOKUP(A771,'Planning Periods'!$E$2:$N$540,10,FALSE)</f>
        <v>02/15/2015 - 02/15/2023</v>
      </c>
      <c r="C771" s="121">
        <v>2017</v>
      </c>
      <c r="D771" s="121" t="str">
        <f t="shared" si="11"/>
        <v>Goleta 2017</v>
      </c>
      <c r="E771" s="121">
        <v>235</v>
      </c>
      <c r="F771" s="120">
        <v>0</v>
      </c>
      <c r="G771" s="121">
        <v>0</v>
      </c>
      <c r="H771" s="121">
        <v>0</v>
      </c>
      <c r="I771" s="109"/>
      <c r="J771" s="121">
        <v>157</v>
      </c>
      <c r="K771" s="120">
        <v>0</v>
      </c>
      <c r="L771" s="121">
        <v>0</v>
      </c>
      <c r="M771" s="121">
        <v>0</v>
      </c>
      <c r="N771" s="109"/>
      <c r="O771" s="121">
        <v>174</v>
      </c>
      <c r="P771" s="121">
        <v>0</v>
      </c>
      <c r="Q771" s="109"/>
      <c r="R771" s="121">
        <v>413</v>
      </c>
      <c r="S771" s="121">
        <v>100</v>
      </c>
      <c r="T771" s="109"/>
      <c r="U771" s="121">
        <v>979</v>
      </c>
      <c r="V771" s="121">
        <v>100</v>
      </c>
    </row>
    <row r="772" spans="1:22" x14ac:dyDescent="0.3">
      <c r="A772" t="s">
        <v>1020</v>
      </c>
      <c r="B772" s="35" t="str">
        <f>VLOOKUP(A772,'Planning Periods'!$E$2:$N$540,10,FALSE)</f>
        <v>12/31/2015 - 12/31/2023</v>
      </c>
      <c r="C772" s="121">
        <v>2014</v>
      </c>
      <c r="D772" s="121" t="str">
        <f t="shared" si="11"/>
        <v>Gonzales 2014</v>
      </c>
      <c r="E772" s="120">
        <v>0</v>
      </c>
      <c r="F772" s="120">
        <v>0</v>
      </c>
      <c r="G772" s="120">
        <v>0</v>
      </c>
      <c r="H772" s="120">
        <v>0</v>
      </c>
      <c r="I772" s="120">
        <v>0</v>
      </c>
      <c r="J772" s="120">
        <v>0</v>
      </c>
      <c r="K772" s="120">
        <v>0</v>
      </c>
      <c r="L772" s="120">
        <v>0</v>
      </c>
      <c r="M772" s="120">
        <v>0</v>
      </c>
      <c r="N772" s="120">
        <v>0</v>
      </c>
      <c r="O772" s="120">
        <v>0</v>
      </c>
      <c r="P772" s="120">
        <v>0</v>
      </c>
      <c r="Q772" s="120">
        <v>0</v>
      </c>
      <c r="R772" s="120">
        <v>0</v>
      </c>
      <c r="S772" s="120">
        <v>0</v>
      </c>
      <c r="T772" s="120">
        <v>0</v>
      </c>
      <c r="U772" s="120">
        <v>0</v>
      </c>
      <c r="V772" s="120">
        <v>0</v>
      </c>
    </row>
    <row r="773" spans="1:22" x14ac:dyDescent="0.3">
      <c r="A773" t="s">
        <v>1020</v>
      </c>
      <c r="B773" s="35" t="str">
        <f>VLOOKUP(A773,'Planning Periods'!$E$2:$N$540,10,FALSE)</f>
        <v>12/31/2015 - 12/31/2023</v>
      </c>
      <c r="C773" s="121">
        <v>2015</v>
      </c>
      <c r="D773" s="121" t="str">
        <f t="shared" si="11"/>
        <v>Gonzales 2015</v>
      </c>
    </row>
    <row r="774" spans="1:22" x14ac:dyDescent="0.3">
      <c r="A774" t="s">
        <v>1020</v>
      </c>
      <c r="B774" s="35" t="str">
        <f>VLOOKUP(A774,'Planning Periods'!$E$2:$N$540,10,FALSE)</f>
        <v>12/31/2015 - 12/31/2023</v>
      </c>
      <c r="C774" s="121">
        <v>2016</v>
      </c>
      <c r="D774" s="121" t="str">
        <f t="shared" si="11"/>
        <v>Gonzales 2016</v>
      </c>
    </row>
    <row r="775" spans="1:22" x14ac:dyDescent="0.3">
      <c r="A775" t="s">
        <v>1020</v>
      </c>
      <c r="B775" s="35" t="str">
        <f>VLOOKUP(A775,'Planning Periods'!$E$2:$N$540,10,FALSE)</f>
        <v>12/31/2015 - 12/31/2023</v>
      </c>
      <c r="C775" s="121">
        <v>2017</v>
      </c>
      <c r="D775" s="121" t="str">
        <f t="shared" si="11"/>
        <v>Gonzales 2017</v>
      </c>
    </row>
    <row r="776" spans="1:22" x14ac:dyDescent="0.3">
      <c r="A776" s="122" t="s">
        <v>919</v>
      </c>
      <c r="B776" s="35"/>
      <c r="C776" s="121">
        <v>2013</v>
      </c>
      <c r="D776" s="121" t="str">
        <f t="shared" si="11"/>
        <v>Grand Terrace 2013</v>
      </c>
    </row>
    <row r="777" spans="1:22" x14ac:dyDescent="0.3">
      <c r="A777" s="122" t="s">
        <v>919</v>
      </c>
      <c r="B777" s="35" t="str">
        <f>VLOOKUP(A777,'Planning Periods'!$E$2:$N$540,10,FALSE)</f>
        <v>10/15/2013 - 10/15/2021</v>
      </c>
      <c r="C777" s="121">
        <v>2014</v>
      </c>
      <c r="D777" s="121" t="str">
        <f t="shared" si="11"/>
        <v>Grand Terrace 2014</v>
      </c>
      <c r="E777" s="121"/>
      <c r="F777" s="120"/>
      <c r="G777" s="121"/>
      <c r="H777" s="121"/>
      <c r="I777" s="109"/>
      <c r="J777" s="121"/>
      <c r="K777" s="120"/>
      <c r="L777" s="121"/>
      <c r="M777" s="121"/>
      <c r="N777" s="109"/>
      <c r="O777" s="121"/>
      <c r="P777" s="121"/>
      <c r="Q777" s="109"/>
      <c r="R777" s="121"/>
      <c r="S777" s="121"/>
      <c r="T777" s="109"/>
      <c r="U777" s="121"/>
      <c r="V777" s="121"/>
    </row>
    <row r="778" spans="1:22" x14ac:dyDescent="0.3">
      <c r="A778" s="122" t="s">
        <v>919</v>
      </c>
      <c r="B778" s="35" t="str">
        <f>VLOOKUP(A778,'Planning Periods'!$E$2:$N$540,10,FALSE)</f>
        <v>10/15/2013 - 10/15/2021</v>
      </c>
      <c r="C778" s="121">
        <v>2015</v>
      </c>
      <c r="D778" s="121" t="str">
        <f t="shared" si="11"/>
        <v>Grand Terrace 2015</v>
      </c>
      <c r="E778" s="121">
        <v>28</v>
      </c>
      <c r="F778" s="120">
        <v>0</v>
      </c>
      <c r="G778" s="121">
        <v>0</v>
      </c>
      <c r="H778" s="121">
        <v>0</v>
      </c>
      <c r="I778" s="109"/>
      <c r="J778" s="121">
        <v>19</v>
      </c>
      <c r="K778" s="120">
        <v>0</v>
      </c>
      <c r="L778" s="121">
        <v>0</v>
      </c>
      <c r="M778" s="121">
        <v>0</v>
      </c>
      <c r="N778" s="109"/>
      <c r="O778" s="121">
        <v>22</v>
      </c>
      <c r="P778" s="121">
        <v>0</v>
      </c>
      <c r="Q778" s="109"/>
      <c r="R778" s="121">
        <v>49</v>
      </c>
      <c r="S778" s="121">
        <v>0</v>
      </c>
      <c r="T778" s="109"/>
      <c r="U778" s="121">
        <v>118</v>
      </c>
      <c r="V778" s="121">
        <v>0</v>
      </c>
    </row>
    <row r="779" spans="1:22" x14ac:dyDescent="0.3">
      <c r="A779" s="122" t="s">
        <v>919</v>
      </c>
      <c r="B779" s="35" t="str">
        <f>VLOOKUP(A779,'Planning Periods'!$E$2:$N$540,10,FALSE)</f>
        <v>10/15/2013 - 10/15/2021</v>
      </c>
      <c r="C779" s="121">
        <v>2016</v>
      </c>
      <c r="D779" s="121" t="str">
        <f t="shared" si="11"/>
        <v>Grand Terrace 2016</v>
      </c>
      <c r="E779" s="121">
        <v>28</v>
      </c>
      <c r="F779" s="120">
        <v>0</v>
      </c>
      <c r="G779" s="121">
        <v>0</v>
      </c>
      <c r="H779" s="121">
        <v>0</v>
      </c>
      <c r="I779" s="109"/>
      <c r="J779" s="121">
        <v>19</v>
      </c>
      <c r="K779" s="120">
        <v>0</v>
      </c>
      <c r="L779" s="121">
        <v>0</v>
      </c>
      <c r="M779" s="121">
        <v>0</v>
      </c>
      <c r="N779" s="109"/>
      <c r="O779" s="121">
        <v>22</v>
      </c>
      <c r="P779" s="121">
        <v>0</v>
      </c>
      <c r="Q779" s="109"/>
      <c r="R779" s="121">
        <v>49</v>
      </c>
      <c r="S779" s="121">
        <v>0</v>
      </c>
      <c r="T779" s="109"/>
      <c r="U779" s="121">
        <v>118</v>
      </c>
      <c r="V779" s="121">
        <v>0</v>
      </c>
    </row>
    <row r="780" spans="1:22" x14ac:dyDescent="0.3">
      <c r="A780" s="122" t="s">
        <v>919</v>
      </c>
      <c r="B780" s="35" t="str">
        <f>VLOOKUP(A780,'Planning Periods'!$E$2:$N$540,10,FALSE)</f>
        <v>10/15/2013 - 10/15/2021</v>
      </c>
      <c r="C780" s="121">
        <v>2017</v>
      </c>
      <c r="D780" s="121" t="str">
        <f t="shared" si="11"/>
        <v>Grand Terrace 2017</v>
      </c>
      <c r="E780" s="121">
        <v>28</v>
      </c>
      <c r="F780" s="120">
        <v>0</v>
      </c>
      <c r="G780" s="121">
        <v>0</v>
      </c>
      <c r="H780" s="121">
        <v>0</v>
      </c>
      <c r="I780" s="109"/>
      <c r="J780" s="121">
        <v>19</v>
      </c>
      <c r="K780" s="120">
        <v>0</v>
      </c>
      <c r="L780" s="121">
        <v>0</v>
      </c>
      <c r="M780" s="121">
        <v>0</v>
      </c>
      <c r="N780" s="109"/>
      <c r="O780" s="121">
        <v>22</v>
      </c>
      <c r="P780" s="121">
        <v>1</v>
      </c>
      <c r="Q780" s="109"/>
      <c r="R780" s="121">
        <v>49</v>
      </c>
      <c r="S780" s="121">
        <v>21</v>
      </c>
      <c r="T780" s="109"/>
      <c r="U780" s="121">
        <v>118</v>
      </c>
      <c r="V780" s="121">
        <v>22</v>
      </c>
    </row>
    <row r="781" spans="1:22" x14ac:dyDescent="0.3">
      <c r="A781" s="122" t="s">
        <v>1006</v>
      </c>
      <c r="B781" s="35" t="str">
        <f>VLOOKUP(A781,'Planning Periods'!$E$2:$N$540,10,FALSE)</f>
        <v>06/30/2014 - 06/30/2019</v>
      </c>
      <c r="C781" s="121">
        <v>2014</v>
      </c>
      <c r="D781" s="121" t="str">
        <f t="shared" si="11"/>
        <v>Grass Valley 2014</v>
      </c>
      <c r="E781" s="121">
        <v>122</v>
      </c>
      <c r="F781" s="120">
        <v>10</v>
      </c>
      <c r="G781" s="121">
        <v>10</v>
      </c>
      <c r="H781" s="121">
        <v>0</v>
      </c>
      <c r="I781" s="109"/>
      <c r="J781" s="121">
        <v>88</v>
      </c>
      <c r="K781" s="120">
        <v>74</v>
      </c>
      <c r="L781" s="121">
        <v>72</v>
      </c>
      <c r="M781" s="121">
        <v>2</v>
      </c>
      <c r="N781" s="109"/>
      <c r="O781" s="121">
        <v>100</v>
      </c>
      <c r="P781" s="121">
        <v>0</v>
      </c>
      <c r="Q781" s="109"/>
      <c r="R781" s="121">
        <v>220</v>
      </c>
      <c r="S781" s="121">
        <v>0</v>
      </c>
      <c r="T781" s="109"/>
      <c r="U781" s="121">
        <v>530</v>
      </c>
      <c r="V781" s="121">
        <v>84</v>
      </c>
    </row>
    <row r="782" spans="1:22" x14ac:dyDescent="0.3">
      <c r="A782" s="122" t="s">
        <v>1006</v>
      </c>
      <c r="B782" s="35" t="str">
        <f>VLOOKUP(A782,'Planning Periods'!$E$2:$N$540,10,FALSE)</f>
        <v>06/30/2014 - 06/30/2019</v>
      </c>
      <c r="C782" s="121">
        <v>2015</v>
      </c>
      <c r="D782" s="121" t="str">
        <f t="shared" si="11"/>
        <v>Grass Valley 2015</v>
      </c>
      <c r="E782" s="121">
        <v>122</v>
      </c>
      <c r="F782" s="120">
        <v>2</v>
      </c>
      <c r="G782" s="121">
        <v>2</v>
      </c>
      <c r="H782" s="121">
        <v>0</v>
      </c>
      <c r="I782" s="109"/>
      <c r="J782" s="121">
        <v>88</v>
      </c>
      <c r="K782" s="120">
        <v>0</v>
      </c>
      <c r="L782" s="121">
        <v>0</v>
      </c>
      <c r="M782" s="121">
        <v>0</v>
      </c>
      <c r="N782" s="109"/>
      <c r="O782" s="121">
        <v>100</v>
      </c>
      <c r="P782" s="121">
        <v>0</v>
      </c>
      <c r="Q782" s="109"/>
      <c r="R782" s="121">
        <v>220</v>
      </c>
      <c r="S782" s="121">
        <v>5</v>
      </c>
      <c r="T782" s="109"/>
      <c r="U782" s="121">
        <v>530</v>
      </c>
      <c r="V782" s="121">
        <v>7</v>
      </c>
    </row>
    <row r="783" spans="1:22" x14ac:dyDescent="0.3">
      <c r="A783" s="122" t="s">
        <v>1006</v>
      </c>
      <c r="B783" s="35" t="str">
        <f>VLOOKUP(A783,'Planning Periods'!$E$2:$N$540,10,FALSE)</f>
        <v>06/30/2014 - 06/30/2019</v>
      </c>
      <c r="C783" s="121">
        <v>2016</v>
      </c>
      <c r="D783" s="121" t="str">
        <f t="shared" si="11"/>
        <v>Grass Valley 2016</v>
      </c>
      <c r="E783" s="121">
        <v>122</v>
      </c>
      <c r="F783" s="120">
        <v>1</v>
      </c>
      <c r="G783" s="121">
        <v>1</v>
      </c>
      <c r="H783" s="121">
        <v>0</v>
      </c>
      <c r="I783" s="109"/>
      <c r="J783" s="121">
        <v>88</v>
      </c>
      <c r="K783" s="120">
        <v>0</v>
      </c>
      <c r="L783" s="121">
        <v>0</v>
      </c>
      <c r="M783" s="121">
        <v>0</v>
      </c>
      <c r="N783" s="109"/>
      <c r="O783" s="121">
        <v>100</v>
      </c>
      <c r="P783" s="121">
        <v>1</v>
      </c>
      <c r="Q783" s="109"/>
      <c r="R783" s="121">
        <v>220</v>
      </c>
      <c r="S783" s="121">
        <v>0</v>
      </c>
      <c r="T783" s="109"/>
      <c r="U783" s="121">
        <v>530</v>
      </c>
      <c r="V783" s="121">
        <v>2</v>
      </c>
    </row>
    <row r="784" spans="1:22" x14ac:dyDescent="0.3">
      <c r="A784" s="122" t="s">
        <v>1006</v>
      </c>
      <c r="B784" s="35" t="str">
        <f>VLOOKUP(A784,'Planning Periods'!$E$2:$N$540,10,FALSE)</f>
        <v>06/30/2014 - 06/30/2019</v>
      </c>
      <c r="C784" s="121">
        <v>2017</v>
      </c>
      <c r="D784" s="121" t="str">
        <f t="shared" si="11"/>
        <v>Grass Valley 2017</v>
      </c>
      <c r="E784" s="121">
        <v>122</v>
      </c>
      <c r="F784" s="120">
        <v>2</v>
      </c>
      <c r="G784" s="121">
        <v>2</v>
      </c>
      <c r="H784" s="121">
        <v>0</v>
      </c>
      <c r="I784" s="109"/>
      <c r="J784" s="121">
        <v>88</v>
      </c>
      <c r="K784" s="120">
        <v>2</v>
      </c>
      <c r="L784" s="121">
        <v>0</v>
      </c>
      <c r="M784" s="121">
        <v>2</v>
      </c>
      <c r="N784" s="109"/>
      <c r="O784" s="121">
        <v>100</v>
      </c>
      <c r="P784" s="121">
        <v>1</v>
      </c>
      <c r="Q784" s="109"/>
      <c r="R784" s="121">
        <v>220</v>
      </c>
      <c r="S784" s="121">
        <v>38</v>
      </c>
      <c r="T784" s="109"/>
      <c r="U784" s="121">
        <v>530</v>
      </c>
      <c r="V784" s="121">
        <v>43</v>
      </c>
    </row>
    <row r="785" spans="1:22" x14ac:dyDescent="0.3">
      <c r="A785" t="s">
        <v>1019</v>
      </c>
      <c r="B785" s="35" t="str">
        <f>VLOOKUP(A785,'Planning Periods'!$E$2:$N$540,10,FALSE)</f>
        <v>12/31/2015 - 12/31/2023</v>
      </c>
      <c r="C785" s="121">
        <v>2014</v>
      </c>
      <c r="D785" s="121" t="str">
        <f t="shared" si="11"/>
        <v>Greenfield 2014</v>
      </c>
      <c r="E785" s="120">
        <v>0</v>
      </c>
      <c r="F785" s="120">
        <v>0</v>
      </c>
      <c r="G785" s="120">
        <v>0</v>
      </c>
      <c r="H785" s="120">
        <v>0</v>
      </c>
      <c r="I785" s="120">
        <v>0</v>
      </c>
      <c r="J785" s="120">
        <v>0</v>
      </c>
      <c r="K785" s="120">
        <v>0</v>
      </c>
      <c r="L785" s="120">
        <v>0</v>
      </c>
      <c r="M785" s="120">
        <v>0</v>
      </c>
      <c r="N785" s="120">
        <v>0</v>
      </c>
      <c r="O785" s="120">
        <v>0</v>
      </c>
      <c r="P785" s="120">
        <v>0</v>
      </c>
      <c r="Q785" s="120">
        <v>0</v>
      </c>
      <c r="R785" s="120">
        <v>0</v>
      </c>
      <c r="S785" s="120">
        <v>0</v>
      </c>
      <c r="T785" s="120">
        <v>0</v>
      </c>
      <c r="U785" s="120">
        <v>0</v>
      </c>
      <c r="V785" s="120">
        <v>0</v>
      </c>
    </row>
    <row r="786" spans="1:22" x14ac:dyDescent="0.3">
      <c r="A786" t="s">
        <v>1019</v>
      </c>
      <c r="B786" s="35" t="str">
        <f>VLOOKUP(A786,'Planning Periods'!$E$2:$N$540,10,FALSE)</f>
        <v>12/31/2015 - 12/31/2023</v>
      </c>
      <c r="C786" s="121">
        <v>2015</v>
      </c>
      <c r="D786" s="121" t="str">
        <f t="shared" si="11"/>
        <v>Greenfield 2015</v>
      </c>
    </row>
    <row r="787" spans="1:22" x14ac:dyDescent="0.3">
      <c r="A787" t="s">
        <v>1019</v>
      </c>
      <c r="B787" s="35" t="str">
        <f>VLOOKUP(A787,'Planning Periods'!$E$2:$N$540,10,FALSE)</f>
        <v>12/31/2015 - 12/31/2023</v>
      </c>
      <c r="C787" s="121">
        <v>2016</v>
      </c>
      <c r="D787" s="121" t="str">
        <f t="shared" si="11"/>
        <v>Greenfield 2016</v>
      </c>
    </row>
    <row r="788" spans="1:22" x14ac:dyDescent="0.3">
      <c r="A788" t="s">
        <v>1019</v>
      </c>
      <c r="B788" s="35" t="str">
        <f>VLOOKUP(A788,'Planning Periods'!$E$2:$N$540,10,FALSE)</f>
        <v>12/31/2015 - 12/31/2023</v>
      </c>
      <c r="C788" s="121">
        <v>2017</v>
      </c>
      <c r="D788" s="121" t="str">
        <f t="shared" si="11"/>
        <v>Greenfield 2017</v>
      </c>
    </row>
    <row r="789" spans="1:22" x14ac:dyDescent="0.3">
      <c r="A789" s="122" t="s">
        <v>1220</v>
      </c>
      <c r="B789" s="35" t="str">
        <f>VLOOKUP(A789,'Planning Periods'!$E$2:$N$540,10,FALSE)</f>
        <v>06/15/2014 - 06/15/2022</v>
      </c>
      <c r="C789" s="121">
        <v>2014</v>
      </c>
      <c r="D789" s="121" t="str">
        <f t="shared" si="11"/>
        <v>Gridley 2014</v>
      </c>
      <c r="E789" s="121">
        <v>322</v>
      </c>
      <c r="F789" s="120">
        <v>0</v>
      </c>
      <c r="G789" s="121">
        <v>0</v>
      </c>
      <c r="H789" s="121">
        <v>0</v>
      </c>
      <c r="I789" s="109"/>
      <c r="J789" s="121">
        <v>135</v>
      </c>
      <c r="K789" s="120">
        <v>0</v>
      </c>
      <c r="L789" s="121">
        <v>0</v>
      </c>
      <c r="M789" s="121">
        <v>0</v>
      </c>
      <c r="N789" s="109"/>
      <c r="O789" s="121">
        <v>279</v>
      </c>
      <c r="P789" s="121">
        <v>0</v>
      </c>
      <c r="Q789" s="109"/>
      <c r="R789" s="121">
        <v>321</v>
      </c>
      <c r="S789" s="121">
        <v>8</v>
      </c>
      <c r="T789" s="109"/>
      <c r="U789" s="121">
        <v>1057</v>
      </c>
      <c r="V789" s="121">
        <v>8</v>
      </c>
    </row>
    <row r="790" spans="1:22" x14ac:dyDescent="0.3">
      <c r="A790" s="122" t="s">
        <v>1220</v>
      </c>
      <c r="B790" s="35" t="str">
        <f>VLOOKUP(A790,'Planning Periods'!$E$2:$N$540,10,FALSE)</f>
        <v>06/15/2014 - 06/15/2022</v>
      </c>
      <c r="C790" s="121">
        <v>2015</v>
      </c>
      <c r="D790" s="121" t="str">
        <f t="shared" si="11"/>
        <v>Gridley 2015</v>
      </c>
      <c r="E790" s="121">
        <v>322</v>
      </c>
      <c r="F790" s="120">
        <v>0</v>
      </c>
      <c r="G790" s="121">
        <v>0</v>
      </c>
      <c r="H790" s="121">
        <v>0</v>
      </c>
      <c r="I790" s="109"/>
      <c r="J790" s="121">
        <v>135</v>
      </c>
      <c r="K790" s="120">
        <v>0</v>
      </c>
      <c r="L790" s="121">
        <v>0</v>
      </c>
      <c r="M790" s="121">
        <v>0</v>
      </c>
      <c r="N790" s="109"/>
      <c r="O790" s="121">
        <v>279</v>
      </c>
      <c r="P790" s="121">
        <v>0</v>
      </c>
      <c r="Q790" s="109"/>
      <c r="R790" s="121">
        <v>321</v>
      </c>
      <c r="S790" s="121">
        <v>3</v>
      </c>
      <c r="T790" s="109"/>
      <c r="U790" s="121">
        <v>1057</v>
      </c>
      <c r="V790" s="121">
        <v>3</v>
      </c>
    </row>
    <row r="791" spans="1:22" x14ac:dyDescent="0.3">
      <c r="A791" s="122" t="s">
        <v>1220</v>
      </c>
      <c r="B791" s="35" t="str">
        <f>VLOOKUP(A791,'Planning Periods'!$E$2:$N$540,10,FALSE)</f>
        <v>06/15/2014 - 06/15/2022</v>
      </c>
      <c r="C791" s="121">
        <v>2016</v>
      </c>
      <c r="D791" s="121" t="str">
        <f t="shared" si="11"/>
        <v>Gridley 2016</v>
      </c>
      <c r="E791" s="121">
        <v>322</v>
      </c>
      <c r="F791" s="120">
        <v>0</v>
      </c>
      <c r="G791" s="121">
        <v>0</v>
      </c>
      <c r="H791" s="121">
        <v>0</v>
      </c>
      <c r="I791" s="109"/>
      <c r="J791" s="121">
        <v>135</v>
      </c>
      <c r="K791" s="120">
        <v>0</v>
      </c>
      <c r="L791" s="121">
        <v>0</v>
      </c>
      <c r="M791" s="121">
        <v>0</v>
      </c>
      <c r="N791" s="109"/>
      <c r="O791" s="121">
        <v>279</v>
      </c>
      <c r="P791" s="121">
        <v>0</v>
      </c>
      <c r="Q791" s="109"/>
      <c r="R791" s="121">
        <v>321</v>
      </c>
      <c r="S791" s="121">
        <v>16</v>
      </c>
      <c r="T791" s="109"/>
      <c r="U791" s="121">
        <v>1057</v>
      </c>
      <c r="V791" s="121">
        <v>16</v>
      </c>
    </row>
    <row r="792" spans="1:22" x14ac:dyDescent="0.3">
      <c r="A792" s="122" t="s">
        <v>1220</v>
      </c>
      <c r="B792" s="35" t="str">
        <f>VLOOKUP(A792,'Planning Periods'!$E$2:$N$540,10,FALSE)</f>
        <v>06/15/2014 - 06/15/2022</v>
      </c>
      <c r="C792" s="121">
        <v>2017</v>
      </c>
      <c r="D792" s="121" t="str">
        <f t="shared" si="11"/>
        <v>Gridley 2017</v>
      </c>
      <c r="E792" s="121">
        <v>322</v>
      </c>
      <c r="F792" s="120">
        <v>0</v>
      </c>
      <c r="G792" s="121">
        <v>0</v>
      </c>
      <c r="H792" s="121">
        <v>0</v>
      </c>
      <c r="I792" s="109"/>
      <c r="J792" s="121">
        <v>135</v>
      </c>
      <c r="K792" s="120">
        <v>0</v>
      </c>
      <c r="L792" s="121">
        <v>0</v>
      </c>
      <c r="M792" s="121">
        <v>0</v>
      </c>
      <c r="N792" s="109"/>
      <c r="O792" s="121">
        <v>279</v>
      </c>
      <c r="P792" s="121">
        <v>0</v>
      </c>
      <c r="Q792" s="109"/>
      <c r="R792" s="121">
        <v>321</v>
      </c>
      <c r="S792" s="121">
        <v>19</v>
      </c>
      <c r="T792" s="109"/>
      <c r="U792" s="121">
        <v>1057</v>
      </c>
      <c r="V792" s="121">
        <v>19</v>
      </c>
    </row>
    <row r="793" spans="1:22" x14ac:dyDescent="0.3">
      <c r="A793" s="122" t="s">
        <v>874</v>
      </c>
      <c r="B793" s="35" t="str">
        <f>VLOOKUP(A793,'Planning Periods'!$E$2:$N$540,10,FALSE)</f>
        <v>06/30/2014 - 06/30/2019</v>
      </c>
      <c r="C793" s="121">
        <v>2014</v>
      </c>
      <c r="D793" s="121" t="str">
        <f t="shared" si="11"/>
        <v>Grover Beach 2014</v>
      </c>
      <c r="E793" s="121">
        <v>41</v>
      </c>
      <c r="F793" s="120">
        <v>0</v>
      </c>
      <c r="G793" s="121">
        <v>0</v>
      </c>
      <c r="H793" s="121">
        <v>0</v>
      </c>
      <c r="I793" s="109"/>
      <c r="J793" s="121">
        <v>26</v>
      </c>
      <c r="K793" s="120">
        <v>1</v>
      </c>
      <c r="L793" s="121">
        <v>1</v>
      </c>
      <c r="M793" s="121">
        <v>0</v>
      </c>
      <c r="N793" s="109"/>
      <c r="O793" s="121">
        <v>29</v>
      </c>
      <c r="P793" s="121">
        <v>0</v>
      </c>
      <c r="Q793" s="109"/>
      <c r="R793" s="121">
        <v>69</v>
      </c>
      <c r="S793" s="121">
        <v>12</v>
      </c>
      <c r="T793" s="109"/>
      <c r="U793" s="121">
        <v>165</v>
      </c>
      <c r="V793" s="121">
        <v>13</v>
      </c>
    </row>
    <row r="794" spans="1:22" x14ac:dyDescent="0.3">
      <c r="A794" s="122" t="s">
        <v>874</v>
      </c>
      <c r="B794" s="35" t="str">
        <f>VLOOKUP(A794,'Planning Periods'!$E$2:$N$540,10,FALSE)</f>
        <v>06/30/2014 - 06/30/2019</v>
      </c>
      <c r="C794" s="121">
        <v>2015</v>
      </c>
      <c r="D794" s="121" t="str">
        <f t="shared" si="11"/>
        <v>Grover Beach 2015</v>
      </c>
      <c r="E794" s="121">
        <v>41</v>
      </c>
      <c r="F794" s="120">
        <v>0</v>
      </c>
      <c r="G794" s="121">
        <v>0</v>
      </c>
      <c r="H794" s="121">
        <v>0</v>
      </c>
      <c r="I794" s="109"/>
      <c r="J794" s="121">
        <v>26</v>
      </c>
      <c r="K794" s="120">
        <v>2</v>
      </c>
      <c r="L794" s="121">
        <v>2</v>
      </c>
      <c r="M794" s="121">
        <v>0</v>
      </c>
      <c r="N794" s="109"/>
      <c r="O794" s="121">
        <v>29</v>
      </c>
      <c r="P794" s="121">
        <v>0</v>
      </c>
      <c r="Q794" s="109"/>
      <c r="R794" s="121">
        <v>69</v>
      </c>
      <c r="S794" s="121">
        <v>30</v>
      </c>
      <c r="T794" s="109"/>
      <c r="U794" s="121">
        <v>165</v>
      </c>
      <c r="V794" s="121">
        <v>32</v>
      </c>
    </row>
    <row r="795" spans="1:22" x14ac:dyDescent="0.3">
      <c r="A795" s="122" t="s">
        <v>874</v>
      </c>
      <c r="B795" s="35" t="str">
        <f>VLOOKUP(A795,'Planning Periods'!$E$2:$N$540,10,FALSE)</f>
        <v>06/30/2014 - 06/30/2019</v>
      </c>
      <c r="C795" s="121">
        <v>2016</v>
      </c>
      <c r="D795" s="121" t="str">
        <f t="shared" si="11"/>
        <v>Grover Beach 2016</v>
      </c>
      <c r="E795" s="121">
        <v>41</v>
      </c>
      <c r="F795" s="120">
        <v>0</v>
      </c>
      <c r="G795" s="121">
        <v>0</v>
      </c>
      <c r="H795" s="121">
        <v>0</v>
      </c>
      <c r="I795" s="109"/>
      <c r="J795" s="121">
        <v>26</v>
      </c>
      <c r="K795" s="120">
        <v>2</v>
      </c>
      <c r="L795" s="121">
        <v>2</v>
      </c>
      <c r="M795" s="121">
        <v>0</v>
      </c>
      <c r="N795" s="109"/>
      <c r="O795" s="121">
        <v>29</v>
      </c>
      <c r="P795" s="121">
        <v>0</v>
      </c>
      <c r="Q795" s="109"/>
      <c r="R795" s="121">
        <v>69</v>
      </c>
      <c r="S795" s="121">
        <v>21</v>
      </c>
      <c r="T795" s="109"/>
      <c r="U795" s="121">
        <v>165</v>
      </c>
      <c r="V795" s="121">
        <v>23</v>
      </c>
    </row>
    <row r="796" spans="1:22" x14ac:dyDescent="0.3">
      <c r="A796" s="122" t="s">
        <v>874</v>
      </c>
      <c r="B796" s="35" t="str">
        <f>VLOOKUP(A796,'Planning Periods'!$E$2:$N$540,10,FALSE)</f>
        <v>06/30/2014 - 06/30/2019</v>
      </c>
      <c r="C796" s="121">
        <v>2017</v>
      </c>
      <c r="D796" s="121" t="str">
        <f t="shared" si="11"/>
        <v>Grover Beach 2017</v>
      </c>
      <c r="E796" s="121">
        <v>41</v>
      </c>
      <c r="F796" s="120">
        <v>0</v>
      </c>
      <c r="G796" s="121">
        <v>0</v>
      </c>
      <c r="H796" s="121">
        <v>0</v>
      </c>
      <c r="I796" s="109"/>
      <c r="J796" s="121">
        <v>26</v>
      </c>
      <c r="K796" s="120">
        <v>0</v>
      </c>
      <c r="L796" s="121">
        <v>0</v>
      </c>
      <c r="M796" s="121">
        <v>0</v>
      </c>
      <c r="N796" s="109"/>
      <c r="O796" s="121">
        <v>29</v>
      </c>
      <c r="P796" s="121">
        <v>0</v>
      </c>
      <c r="Q796" s="109"/>
      <c r="R796" s="121">
        <v>69</v>
      </c>
      <c r="S796" s="121">
        <v>17</v>
      </c>
      <c r="T796" s="109"/>
      <c r="U796" s="121">
        <v>165</v>
      </c>
      <c r="V796" s="121">
        <v>17</v>
      </c>
    </row>
    <row r="797" spans="1:22" x14ac:dyDescent="0.3">
      <c r="A797" t="s">
        <v>851</v>
      </c>
      <c r="B797" s="35" t="str">
        <f>VLOOKUP(A797,'Planning Periods'!$E$2:$N$540,10,FALSE)</f>
        <v>02/15/2015 - 02/15/2023</v>
      </c>
      <c r="C797" s="121">
        <v>2014</v>
      </c>
      <c r="D797" s="121" t="str">
        <f t="shared" si="11"/>
        <v>Guadalupe 2014</v>
      </c>
      <c r="E797" s="120">
        <v>0</v>
      </c>
      <c r="F797" s="120">
        <v>0</v>
      </c>
      <c r="G797" s="120">
        <v>0</v>
      </c>
      <c r="H797" s="120">
        <v>0</v>
      </c>
      <c r="I797" s="120">
        <v>0</v>
      </c>
      <c r="J797" s="120">
        <v>0</v>
      </c>
      <c r="K797" s="120">
        <v>0</v>
      </c>
      <c r="L797" s="120">
        <v>0</v>
      </c>
      <c r="M797" s="120">
        <v>0</v>
      </c>
      <c r="N797" s="120">
        <v>0</v>
      </c>
      <c r="O797" s="120">
        <v>0</v>
      </c>
      <c r="P797" s="120">
        <v>0</v>
      </c>
      <c r="Q797" s="120">
        <v>0</v>
      </c>
      <c r="R797" s="120">
        <v>0</v>
      </c>
      <c r="S797" s="120">
        <v>0</v>
      </c>
      <c r="T797" s="120">
        <v>0</v>
      </c>
      <c r="U797" s="120">
        <v>0</v>
      </c>
      <c r="V797" s="120">
        <v>0</v>
      </c>
    </row>
    <row r="798" spans="1:22" x14ac:dyDescent="0.3">
      <c r="A798" t="s">
        <v>851</v>
      </c>
      <c r="B798" s="35" t="str">
        <f>VLOOKUP(A798,'Planning Periods'!$E$2:$N$540,10,FALSE)</f>
        <v>02/15/2015 - 02/15/2023</v>
      </c>
      <c r="C798" s="121">
        <v>2015</v>
      </c>
      <c r="D798" s="121" t="str">
        <f t="shared" si="11"/>
        <v>Guadalupe 2015</v>
      </c>
    </row>
    <row r="799" spans="1:22" x14ac:dyDescent="0.3">
      <c r="A799" t="s">
        <v>851</v>
      </c>
      <c r="B799" s="35" t="str">
        <f>VLOOKUP(A799,'Planning Periods'!$E$2:$N$540,10,FALSE)</f>
        <v>02/15/2015 - 02/15/2023</v>
      </c>
      <c r="C799" s="121">
        <v>2016</v>
      </c>
      <c r="D799" s="121" t="str">
        <f t="shared" si="11"/>
        <v>Guadalupe 2016</v>
      </c>
    </row>
    <row r="800" spans="1:22" x14ac:dyDescent="0.3">
      <c r="A800" t="s">
        <v>851</v>
      </c>
      <c r="B800" s="35" t="str">
        <f>VLOOKUP(A800,'Planning Periods'!$E$2:$N$540,10,FALSE)</f>
        <v>02/15/2015 - 02/15/2023</v>
      </c>
      <c r="C800" s="121">
        <v>2017</v>
      </c>
      <c r="D800" s="121" t="str">
        <f t="shared" si="11"/>
        <v>Guadalupe 2017</v>
      </c>
    </row>
    <row r="801" spans="1:22" x14ac:dyDescent="0.3">
      <c r="A801" t="s">
        <v>1029</v>
      </c>
      <c r="B801" s="35" t="str">
        <f>VLOOKUP(A801,'Planning Periods'!$E$2:$N$540,10,FALSE)</f>
        <v>03/31/2016 - 03/31/2024</v>
      </c>
      <c r="C801" s="121">
        <v>2014</v>
      </c>
      <c r="D801" s="121" t="str">
        <f t="shared" si="11"/>
        <v>Gustine 2014</v>
      </c>
      <c r="E801" s="120">
        <v>0</v>
      </c>
      <c r="F801" s="120">
        <v>0</v>
      </c>
      <c r="G801" s="120">
        <v>0</v>
      </c>
      <c r="H801" s="120">
        <v>0</v>
      </c>
      <c r="I801" s="120">
        <v>0</v>
      </c>
      <c r="J801" s="120">
        <v>0</v>
      </c>
      <c r="K801" s="120">
        <v>0</v>
      </c>
      <c r="L801" s="120">
        <v>0</v>
      </c>
      <c r="M801" s="120">
        <v>0</v>
      </c>
      <c r="N801" s="120">
        <v>0</v>
      </c>
      <c r="O801" s="120">
        <v>0</v>
      </c>
      <c r="P801" s="120">
        <v>0</v>
      </c>
      <c r="Q801" s="120">
        <v>0</v>
      </c>
      <c r="R801" s="120">
        <v>0</v>
      </c>
      <c r="S801" s="120">
        <v>0</v>
      </c>
      <c r="T801" s="120">
        <v>0</v>
      </c>
      <c r="U801" s="120">
        <v>0</v>
      </c>
      <c r="V801" s="120">
        <v>0</v>
      </c>
    </row>
    <row r="802" spans="1:22" x14ac:dyDescent="0.3">
      <c r="A802" t="s">
        <v>1029</v>
      </c>
      <c r="B802" s="35" t="str">
        <f>VLOOKUP(A802,'Planning Periods'!$E$2:$N$540,10,FALSE)</f>
        <v>03/31/2016 - 03/31/2024</v>
      </c>
      <c r="C802" s="121">
        <v>2015</v>
      </c>
      <c r="D802" s="121" t="str">
        <f t="shared" si="11"/>
        <v>Gustine 2015</v>
      </c>
    </row>
    <row r="803" spans="1:22" x14ac:dyDescent="0.3">
      <c r="A803" t="s">
        <v>1029</v>
      </c>
      <c r="B803" s="35" t="str">
        <f>VLOOKUP(A803,'Planning Periods'!$E$2:$N$540,10,FALSE)</f>
        <v>03/31/2016 - 03/31/2024</v>
      </c>
      <c r="C803" s="121">
        <v>2016</v>
      </c>
      <c r="D803" s="121" t="str">
        <f t="shared" si="11"/>
        <v>Gustine 2016</v>
      </c>
    </row>
    <row r="804" spans="1:22" x14ac:dyDescent="0.3">
      <c r="A804" t="s">
        <v>1029</v>
      </c>
      <c r="B804" s="35" t="str">
        <f>VLOOKUP(A804,'Planning Periods'!$E$2:$N$540,10,FALSE)</f>
        <v>03/31/2016 - 03/31/2024</v>
      </c>
      <c r="C804" s="121">
        <v>2017</v>
      </c>
      <c r="D804" s="121" t="str">
        <f t="shared" si="11"/>
        <v>Gustine 2017</v>
      </c>
    </row>
    <row r="805" spans="1:22" x14ac:dyDescent="0.3">
      <c r="A805" s="122" t="s">
        <v>863</v>
      </c>
      <c r="B805" s="35" t="str">
        <f>VLOOKUP(A805,'Planning Periods'!$E$2:$N$540,10,FALSE)</f>
        <v>01/31/2015 - 01/31/2023</v>
      </c>
      <c r="C805" s="121">
        <v>2014</v>
      </c>
      <c r="D805" s="121" t="str">
        <f t="shared" ref="D805:D876" si="12">CONCATENATE(A805," ",C805)</f>
        <v>Half Moon Bay 2014</v>
      </c>
      <c r="E805" s="121">
        <v>52</v>
      </c>
      <c r="F805" s="120">
        <v>52</v>
      </c>
      <c r="G805" s="121">
        <v>52</v>
      </c>
      <c r="H805" s="121">
        <v>0</v>
      </c>
      <c r="I805" s="109"/>
      <c r="J805" s="121">
        <v>31</v>
      </c>
      <c r="K805" s="120">
        <v>3</v>
      </c>
      <c r="L805" s="121">
        <v>3</v>
      </c>
      <c r="M805" s="121">
        <v>0</v>
      </c>
      <c r="N805" s="109"/>
      <c r="O805" s="121">
        <v>36</v>
      </c>
      <c r="P805" s="121">
        <v>0</v>
      </c>
      <c r="Q805" s="109"/>
      <c r="R805" s="121">
        <v>121</v>
      </c>
      <c r="S805" s="121">
        <v>0</v>
      </c>
      <c r="T805" s="109"/>
      <c r="U805" s="121">
        <v>240</v>
      </c>
      <c r="V805" s="121">
        <v>55</v>
      </c>
    </row>
    <row r="806" spans="1:22" x14ac:dyDescent="0.3">
      <c r="A806" s="122" t="s">
        <v>863</v>
      </c>
      <c r="B806" s="35" t="str">
        <f>VLOOKUP(A806,'Planning Periods'!$E$2:$N$540,10,FALSE)</f>
        <v>01/31/2015 - 01/31/2023</v>
      </c>
      <c r="C806" s="121">
        <v>2015</v>
      </c>
      <c r="D806" s="121" t="str">
        <f t="shared" si="12"/>
        <v>Half Moon Bay 2015</v>
      </c>
      <c r="E806" s="121">
        <v>52</v>
      </c>
      <c r="F806" s="120">
        <v>0</v>
      </c>
      <c r="G806" s="121">
        <v>0</v>
      </c>
      <c r="H806" s="121">
        <v>0</v>
      </c>
      <c r="I806" s="109"/>
      <c r="J806" s="121">
        <v>31</v>
      </c>
      <c r="K806" s="120">
        <v>0</v>
      </c>
      <c r="L806" s="121">
        <v>0</v>
      </c>
      <c r="M806" s="121">
        <v>0</v>
      </c>
      <c r="N806" s="109"/>
      <c r="O806" s="121">
        <v>36</v>
      </c>
      <c r="P806" s="121">
        <v>0</v>
      </c>
      <c r="Q806" s="109"/>
      <c r="R806" s="121">
        <v>121</v>
      </c>
      <c r="S806" s="121">
        <v>9</v>
      </c>
      <c r="T806" s="109"/>
      <c r="U806" s="121">
        <v>240</v>
      </c>
      <c r="V806" s="121">
        <v>9</v>
      </c>
    </row>
    <row r="807" spans="1:22" x14ac:dyDescent="0.3">
      <c r="A807" s="122" t="s">
        <v>863</v>
      </c>
      <c r="B807" s="35" t="str">
        <f>VLOOKUP(A807,'Planning Periods'!$E$2:$N$540,10,FALSE)</f>
        <v>01/31/2015 - 01/31/2023</v>
      </c>
      <c r="C807" s="121">
        <v>2016</v>
      </c>
      <c r="D807" s="121" t="str">
        <f t="shared" si="12"/>
        <v>Half Moon Bay 2016</v>
      </c>
      <c r="E807" s="121">
        <v>52</v>
      </c>
      <c r="F807" s="120">
        <v>0</v>
      </c>
      <c r="G807" s="121">
        <v>0</v>
      </c>
      <c r="H807" s="121">
        <v>0</v>
      </c>
      <c r="I807" s="109"/>
      <c r="J807" s="121">
        <v>31</v>
      </c>
      <c r="K807" s="120">
        <v>0</v>
      </c>
      <c r="L807" s="121">
        <v>0</v>
      </c>
      <c r="M807" s="121">
        <v>0</v>
      </c>
      <c r="N807" s="109"/>
      <c r="O807" s="121">
        <v>36</v>
      </c>
      <c r="P807" s="121">
        <v>6</v>
      </c>
      <c r="Q807" s="109"/>
      <c r="R807" s="121">
        <v>121</v>
      </c>
      <c r="S807" s="121">
        <v>14</v>
      </c>
      <c r="T807" s="109"/>
      <c r="U807" s="121">
        <v>240</v>
      </c>
      <c r="V807" s="121">
        <v>20</v>
      </c>
    </row>
    <row r="808" spans="1:22" x14ac:dyDescent="0.3">
      <c r="A808" s="122" t="s">
        <v>863</v>
      </c>
      <c r="B808" s="35" t="str">
        <f>VLOOKUP(A808,'Planning Periods'!$E$2:$N$540,10,FALSE)</f>
        <v>01/31/2015 - 01/31/2023</v>
      </c>
      <c r="C808" s="121">
        <v>2017</v>
      </c>
      <c r="D808" s="121" t="str">
        <f t="shared" si="12"/>
        <v>Half Moon Bay 2017</v>
      </c>
      <c r="E808" s="121">
        <v>52</v>
      </c>
      <c r="F808" s="120">
        <v>0</v>
      </c>
      <c r="G808" s="121">
        <v>0</v>
      </c>
      <c r="H808" s="121">
        <v>0</v>
      </c>
      <c r="I808" s="109"/>
      <c r="J808" s="121">
        <v>31</v>
      </c>
      <c r="K808" s="120">
        <v>0</v>
      </c>
      <c r="L808" s="121">
        <v>0</v>
      </c>
      <c r="M808" s="121">
        <v>0</v>
      </c>
      <c r="N808" s="109"/>
      <c r="O808" s="121">
        <v>36</v>
      </c>
      <c r="P808" s="121">
        <v>3</v>
      </c>
      <c r="Q808" s="109"/>
      <c r="R808" s="121">
        <v>121</v>
      </c>
      <c r="S808" s="121">
        <v>12</v>
      </c>
      <c r="T808" s="109"/>
      <c r="U808" s="121">
        <v>240</v>
      </c>
      <c r="V808" s="121">
        <v>15</v>
      </c>
    </row>
    <row r="809" spans="1:22" x14ac:dyDescent="0.3">
      <c r="A809" t="s">
        <v>1141</v>
      </c>
      <c r="B809" s="35" t="str">
        <f>VLOOKUP(A809,'Planning Periods'!$E$2:$N$540,10,FALSE)</f>
        <v>01/31/2016 - 01/31/2024</v>
      </c>
      <c r="C809" s="121">
        <v>2014</v>
      </c>
      <c r="D809" s="121" t="str">
        <f t="shared" si="12"/>
        <v>Hanford 2014</v>
      </c>
      <c r="E809" s="120">
        <v>0</v>
      </c>
      <c r="F809" s="120">
        <v>0</v>
      </c>
      <c r="G809" s="120">
        <v>0</v>
      </c>
      <c r="H809" s="120">
        <v>0</v>
      </c>
      <c r="I809" s="120">
        <v>0</v>
      </c>
      <c r="J809" s="120">
        <v>0</v>
      </c>
      <c r="K809" s="120">
        <v>0</v>
      </c>
      <c r="L809" s="120">
        <v>0</v>
      </c>
      <c r="M809" s="120">
        <v>0</v>
      </c>
      <c r="N809" s="120">
        <v>0</v>
      </c>
      <c r="O809" s="120">
        <v>0</v>
      </c>
      <c r="P809" s="120">
        <v>0</v>
      </c>
      <c r="Q809" s="120">
        <v>0</v>
      </c>
      <c r="R809" s="120">
        <v>0</v>
      </c>
      <c r="S809" s="120">
        <v>0</v>
      </c>
      <c r="T809" s="120">
        <v>0</v>
      </c>
      <c r="U809" s="120">
        <v>0</v>
      </c>
      <c r="V809" s="120">
        <v>0</v>
      </c>
    </row>
    <row r="810" spans="1:22" x14ac:dyDescent="0.3">
      <c r="A810" t="s">
        <v>1141</v>
      </c>
      <c r="B810" s="35" t="str">
        <f>VLOOKUP(A810,'Planning Periods'!$E$2:$N$540,10,FALSE)</f>
        <v>01/31/2016 - 01/31/2024</v>
      </c>
      <c r="C810" s="121">
        <v>2015</v>
      </c>
      <c r="D810" s="121" t="str">
        <f t="shared" si="12"/>
        <v>Hanford 2015</v>
      </c>
    </row>
    <row r="811" spans="1:22" x14ac:dyDescent="0.3">
      <c r="A811" t="s">
        <v>1141</v>
      </c>
      <c r="B811" s="35" t="str">
        <f>VLOOKUP(A811,'Planning Periods'!$E$2:$N$540,10,FALSE)</f>
        <v>01/31/2016 - 01/31/2024</v>
      </c>
      <c r="C811" s="121">
        <v>2016</v>
      </c>
      <c r="D811" s="121" t="str">
        <f t="shared" si="12"/>
        <v>Hanford 2016</v>
      </c>
    </row>
    <row r="812" spans="1:22" x14ac:dyDescent="0.3">
      <c r="A812" t="s">
        <v>1141</v>
      </c>
      <c r="B812" s="35" t="str">
        <f>VLOOKUP(A812,'Planning Periods'!$E$2:$N$540,10,FALSE)</f>
        <v>01/31/2016 - 01/31/2024</v>
      </c>
      <c r="C812" s="121">
        <v>2017</v>
      </c>
      <c r="D812" s="121" t="str">
        <f t="shared" si="12"/>
        <v>Hanford 2017</v>
      </c>
    </row>
    <row r="813" spans="1:22" x14ac:dyDescent="0.3">
      <c r="A813" t="s">
        <v>1103</v>
      </c>
      <c r="B813" s="35"/>
      <c r="C813" s="121">
        <v>2013</v>
      </c>
      <c r="D813" s="121" t="str">
        <f t="shared" si="12"/>
        <v>Hawaiian Gardens 2013</v>
      </c>
    </row>
    <row r="814" spans="1:22" x14ac:dyDescent="0.3">
      <c r="A814" t="s">
        <v>1103</v>
      </c>
      <c r="B814" s="35" t="str">
        <f>VLOOKUP(A814,'Planning Periods'!$E$2:$N$540,10,FALSE)</f>
        <v>10/15/2013 - 10/15/2021</v>
      </c>
      <c r="C814" s="121">
        <v>2014</v>
      </c>
      <c r="D814" s="121" t="str">
        <f t="shared" si="12"/>
        <v>Hawaiian Gardens 2014</v>
      </c>
      <c r="E814" s="120">
        <v>0</v>
      </c>
      <c r="F814" s="120">
        <v>0</v>
      </c>
      <c r="G814" s="120">
        <v>0</v>
      </c>
      <c r="H814" s="120">
        <v>0</v>
      </c>
      <c r="I814" s="120">
        <v>0</v>
      </c>
      <c r="J814" s="120">
        <v>0</v>
      </c>
      <c r="K814" s="120">
        <v>0</v>
      </c>
      <c r="L814" s="120">
        <v>0</v>
      </c>
      <c r="M814" s="120">
        <v>0</v>
      </c>
      <c r="N814" s="120">
        <v>0</v>
      </c>
      <c r="O814" s="120">
        <v>0</v>
      </c>
      <c r="P814" s="120">
        <v>0</v>
      </c>
      <c r="Q814" s="120">
        <v>0</v>
      </c>
      <c r="R814" s="120">
        <v>0</v>
      </c>
      <c r="S814" s="120">
        <v>0</v>
      </c>
      <c r="T814" s="120">
        <v>0</v>
      </c>
      <c r="U814" s="120">
        <v>0</v>
      </c>
      <c r="V814" s="120">
        <v>0</v>
      </c>
    </row>
    <row r="815" spans="1:22" x14ac:dyDescent="0.3">
      <c r="A815" t="s">
        <v>1103</v>
      </c>
      <c r="B815" s="35" t="str">
        <f>VLOOKUP(A815,'Planning Periods'!$E$2:$N$540,10,FALSE)</f>
        <v>10/15/2013 - 10/15/2021</v>
      </c>
      <c r="C815" s="121">
        <v>2015</v>
      </c>
      <c r="D815" s="121" t="str">
        <f t="shared" si="12"/>
        <v>Hawaiian Gardens 2015</v>
      </c>
    </row>
    <row r="816" spans="1:22" x14ac:dyDescent="0.3">
      <c r="A816" t="s">
        <v>1103</v>
      </c>
      <c r="B816" s="35" t="str">
        <f>VLOOKUP(A816,'Planning Periods'!$E$2:$N$540,10,FALSE)</f>
        <v>10/15/2013 - 10/15/2021</v>
      </c>
      <c r="C816" s="121">
        <v>2016</v>
      </c>
      <c r="D816" s="121" t="str">
        <f t="shared" si="12"/>
        <v>Hawaiian Gardens 2016</v>
      </c>
    </row>
    <row r="817" spans="1:22" x14ac:dyDescent="0.3">
      <c r="A817" t="s">
        <v>1103</v>
      </c>
      <c r="B817" s="35" t="str">
        <f>VLOOKUP(A817,'Planning Periods'!$E$2:$N$540,10,FALSE)</f>
        <v>10/15/2013 - 10/15/2021</v>
      </c>
      <c r="C817" s="121">
        <v>2017</v>
      </c>
      <c r="D817" s="121" t="str">
        <f t="shared" si="12"/>
        <v>Hawaiian Gardens 2017</v>
      </c>
    </row>
    <row r="818" spans="1:22" x14ac:dyDescent="0.3">
      <c r="A818" s="122" t="s">
        <v>1102</v>
      </c>
      <c r="B818" s="35"/>
      <c r="C818" s="121">
        <v>2013</v>
      </c>
      <c r="D818" s="121" t="str">
        <f t="shared" si="12"/>
        <v>Hawthorne 2013</v>
      </c>
    </row>
    <row r="819" spans="1:22" x14ac:dyDescent="0.3">
      <c r="A819" s="122" t="s">
        <v>1102</v>
      </c>
      <c r="B819" s="35" t="str">
        <f>VLOOKUP(A819,'Planning Periods'!$E$2:$N$540,10,FALSE)</f>
        <v>10/15/2013 - 10/15/2021</v>
      </c>
      <c r="C819" s="121">
        <v>2014</v>
      </c>
      <c r="D819" s="121" t="str">
        <f t="shared" si="12"/>
        <v>Hawthorne 2014</v>
      </c>
      <c r="E819" s="121">
        <v>170</v>
      </c>
      <c r="F819" s="120">
        <v>0</v>
      </c>
      <c r="G819" s="121">
        <v>0</v>
      </c>
      <c r="H819" s="121">
        <v>0</v>
      </c>
      <c r="I819" s="109"/>
      <c r="J819" s="121">
        <v>101</v>
      </c>
      <c r="K819" s="120">
        <v>0</v>
      </c>
      <c r="L819" s="121">
        <v>0</v>
      </c>
      <c r="M819" s="121">
        <v>0</v>
      </c>
      <c r="N819" s="109"/>
      <c r="O819" s="121">
        <v>112</v>
      </c>
      <c r="P819" s="121">
        <v>34</v>
      </c>
      <c r="Q819" s="109"/>
      <c r="R819" s="121">
        <v>300</v>
      </c>
      <c r="S819" s="121">
        <v>320</v>
      </c>
      <c r="T819" s="109"/>
      <c r="U819" s="121">
        <v>683</v>
      </c>
      <c r="V819" s="121">
        <v>354</v>
      </c>
    </row>
    <row r="820" spans="1:22" x14ac:dyDescent="0.3">
      <c r="A820" s="122" t="s">
        <v>1102</v>
      </c>
      <c r="B820" s="35" t="str">
        <f>VLOOKUP(A820,'Planning Periods'!$E$2:$N$540,10,FALSE)</f>
        <v>10/15/2013 - 10/15/2021</v>
      </c>
      <c r="C820" s="121">
        <v>2015</v>
      </c>
      <c r="D820" s="121" t="str">
        <f t="shared" si="12"/>
        <v>Hawthorne 2015</v>
      </c>
      <c r="E820" s="121">
        <v>170</v>
      </c>
      <c r="F820" s="120">
        <v>0</v>
      </c>
      <c r="G820" s="121">
        <v>0</v>
      </c>
      <c r="H820" s="121">
        <v>0</v>
      </c>
      <c r="I820" s="109"/>
      <c r="J820" s="121">
        <v>101</v>
      </c>
      <c r="K820" s="120">
        <v>127</v>
      </c>
      <c r="L820" s="121">
        <v>127</v>
      </c>
      <c r="M820" s="121">
        <v>0</v>
      </c>
      <c r="N820" s="109"/>
      <c r="O820" s="121">
        <v>112</v>
      </c>
      <c r="P820" s="121">
        <v>0</v>
      </c>
      <c r="Q820" s="109"/>
      <c r="R820" s="121">
        <v>300</v>
      </c>
      <c r="S820" s="121">
        <v>0</v>
      </c>
      <c r="T820" s="109"/>
      <c r="U820" s="121">
        <v>683</v>
      </c>
      <c r="V820" s="121">
        <v>127</v>
      </c>
    </row>
    <row r="821" spans="1:22" x14ac:dyDescent="0.3">
      <c r="A821" s="122" t="s">
        <v>1102</v>
      </c>
      <c r="B821" s="35" t="str">
        <f>VLOOKUP(A821,'Planning Periods'!$E$2:$N$540,10,FALSE)</f>
        <v>10/15/2013 - 10/15/2021</v>
      </c>
      <c r="C821" s="121">
        <v>2016</v>
      </c>
      <c r="D821" s="121" t="str">
        <f t="shared" si="12"/>
        <v>Hawthorne 2016</v>
      </c>
      <c r="E821" s="121">
        <v>170</v>
      </c>
      <c r="F821" s="120">
        <v>0</v>
      </c>
      <c r="G821" s="121">
        <v>0</v>
      </c>
      <c r="H821" s="121">
        <v>0</v>
      </c>
      <c r="I821" s="109"/>
      <c r="J821" s="121">
        <v>101</v>
      </c>
      <c r="K821" s="120">
        <v>0</v>
      </c>
      <c r="L821" s="121">
        <v>0</v>
      </c>
      <c r="M821" s="121">
        <v>0</v>
      </c>
      <c r="N821" s="109"/>
      <c r="O821" s="121">
        <v>112</v>
      </c>
      <c r="P821" s="121">
        <v>0</v>
      </c>
      <c r="Q821" s="109"/>
      <c r="R821" s="121">
        <v>300</v>
      </c>
      <c r="S821" s="121">
        <v>4</v>
      </c>
      <c r="T821" s="109"/>
      <c r="U821" s="121">
        <v>683</v>
      </c>
      <c r="V821" s="121">
        <v>4</v>
      </c>
    </row>
    <row r="822" spans="1:22" x14ac:dyDescent="0.3">
      <c r="A822" s="122" t="s">
        <v>1102</v>
      </c>
      <c r="B822" s="35" t="str">
        <f>VLOOKUP(A822,'Planning Periods'!$E$2:$N$540,10,FALSE)</f>
        <v>10/15/2013 - 10/15/2021</v>
      </c>
      <c r="C822" s="121">
        <v>2017</v>
      </c>
      <c r="D822" s="121" t="str">
        <f t="shared" si="12"/>
        <v>Hawthorne 2017</v>
      </c>
      <c r="E822" s="121">
        <v>170</v>
      </c>
      <c r="F822" s="120">
        <v>0</v>
      </c>
      <c r="G822" s="121">
        <v>0</v>
      </c>
      <c r="H822" s="121">
        <v>0</v>
      </c>
      <c r="I822" s="109"/>
      <c r="J822" s="121">
        <v>101</v>
      </c>
      <c r="K822" s="120">
        <v>0</v>
      </c>
      <c r="L822" s="121">
        <v>0</v>
      </c>
      <c r="M822" s="121">
        <v>0</v>
      </c>
      <c r="N822" s="109"/>
      <c r="O822" s="121">
        <v>112</v>
      </c>
      <c r="P822" s="121">
        <v>5</v>
      </c>
      <c r="Q822" s="109"/>
      <c r="R822" s="121">
        <v>300</v>
      </c>
      <c r="S822" s="121">
        <v>37</v>
      </c>
      <c r="T822" s="109"/>
      <c r="U822" s="121">
        <v>683</v>
      </c>
      <c r="V822" s="121">
        <v>42</v>
      </c>
    </row>
    <row r="823" spans="1:22" x14ac:dyDescent="0.3">
      <c r="A823" s="122" t="s">
        <v>1237</v>
      </c>
      <c r="B823" s="35" t="str">
        <f>VLOOKUP(A823,'Planning Periods'!$E$2:$N$540,10,FALSE)</f>
        <v>01/31/2015 - 01/31/2023</v>
      </c>
      <c r="C823" s="121">
        <v>2014</v>
      </c>
      <c r="D823" s="121" t="str">
        <f t="shared" si="12"/>
        <v>Hayward 2014</v>
      </c>
      <c r="E823" s="121"/>
      <c r="F823" s="120"/>
      <c r="G823" s="121"/>
      <c r="H823" s="121"/>
      <c r="I823" s="109"/>
      <c r="J823" s="121"/>
      <c r="K823" s="120"/>
      <c r="L823" s="121"/>
      <c r="M823" s="121"/>
      <c r="N823" s="109"/>
      <c r="O823" s="121"/>
      <c r="P823" s="121"/>
      <c r="Q823" s="109"/>
      <c r="R823" s="121"/>
      <c r="S823" s="121"/>
      <c r="T823" s="109"/>
      <c r="U823" s="121"/>
      <c r="V823" s="121"/>
    </row>
    <row r="824" spans="1:22" x14ac:dyDescent="0.3">
      <c r="A824" s="122" t="s">
        <v>1237</v>
      </c>
      <c r="B824" s="35" t="str">
        <f>VLOOKUP(A824,'Planning Periods'!$E$2:$N$540,10,FALSE)</f>
        <v>01/31/2015 - 01/31/2023</v>
      </c>
      <c r="C824" s="121">
        <v>2015</v>
      </c>
      <c r="D824" s="121" t="str">
        <f t="shared" si="12"/>
        <v>Hayward 2015</v>
      </c>
      <c r="E824" s="121">
        <v>851</v>
      </c>
      <c r="F824" s="120">
        <v>0</v>
      </c>
      <c r="G824" s="121">
        <v>0</v>
      </c>
      <c r="H824" s="121">
        <v>0</v>
      </c>
      <c r="I824" s="109"/>
      <c r="J824" s="121">
        <v>480</v>
      </c>
      <c r="K824" s="120">
        <v>0</v>
      </c>
      <c r="L824" s="121">
        <v>0</v>
      </c>
      <c r="M824" s="121">
        <v>0</v>
      </c>
      <c r="N824" s="109"/>
      <c r="O824" s="121">
        <v>608</v>
      </c>
      <c r="P824" s="121">
        <v>0</v>
      </c>
      <c r="Q824" s="109"/>
      <c r="R824" s="121">
        <v>1981</v>
      </c>
      <c r="S824" s="121">
        <v>108</v>
      </c>
      <c r="T824" s="109"/>
      <c r="U824" s="121">
        <v>3920</v>
      </c>
      <c r="V824" s="121">
        <v>108</v>
      </c>
    </row>
    <row r="825" spans="1:22" x14ac:dyDescent="0.3">
      <c r="A825" s="122" t="s">
        <v>1237</v>
      </c>
      <c r="B825" s="35" t="str">
        <f>VLOOKUP(A825,'Planning Periods'!$E$2:$N$540,10,FALSE)</f>
        <v>01/31/2015 - 01/31/2023</v>
      </c>
      <c r="C825" s="121">
        <v>2016</v>
      </c>
      <c r="D825" s="121" t="str">
        <f t="shared" si="12"/>
        <v>Hayward 2016</v>
      </c>
      <c r="E825" s="121">
        <v>851</v>
      </c>
      <c r="F825" s="120">
        <v>0</v>
      </c>
      <c r="G825" s="121">
        <v>0</v>
      </c>
      <c r="H825" s="121">
        <v>0</v>
      </c>
      <c r="I825" s="109"/>
      <c r="J825" s="121">
        <v>480</v>
      </c>
      <c r="K825" s="120">
        <v>0</v>
      </c>
      <c r="L825" s="121">
        <v>0</v>
      </c>
      <c r="M825" s="121">
        <v>0</v>
      </c>
      <c r="N825" s="109"/>
      <c r="O825" s="121">
        <v>608</v>
      </c>
      <c r="P825" s="121">
        <v>0</v>
      </c>
      <c r="Q825" s="109"/>
      <c r="R825" s="121">
        <v>1981</v>
      </c>
      <c r="S825" s="121">
        <v>225</v>
      </c>
      <c r="T825" s="109"/>
      <c r="U825" s="121">
        <v>3920</v>
      </c>
      <c r="V825" s="121">
        <v>225</v>
      </c>
    </row>
    <row r="826" spans="1:22" x14ac:dyDescent="0.3">
      <c r="A826" s="122" t="s">
        <v>1237</v>
      </c>
      <c r="B826" s="35" t="str">
        <f>VLOOKUP(A826,'Planning Periods'!$E$2:$N$540,10,FALSE)</f>
        <v>01/31/2015 - 01/31/2023</v>
      </c>
      <c r="C826" s="121">
        <v>2017</v>
      </c>
      <c r="D826" s="121" t="str">
        <f t="shared" si="12"/>
        <v>Hayward 2017</v>
      </c>
      <c r="E826" s="121">
        <v>851</v>
      </c>
      <c r="F826" s="120">
        <v>40</v>
      </c>
      <c r="G826" s="121">
        <v>40</v>
      </c>
      <c r="H826" s="121">
        <v>0</v>
      </c>
      <c r="I826" s="109"/>
      <c r="J826" s="121">
        <v>480</v>
      </c>
      <c r="K826" s="120">
        <v>19</v>
      </c>
      <c r="L826" s="121">
        <v>19</v>
      </c>
      <c r="M826" s="121">
        <v>0</v>
      </c>
      <c r="N826" s="109"/>
      <c r="O826" s="121">
        <v>608</v>
      </c>
      <c r="P826" s="121">
        <v>0</v>
      </c>
      <c r="Q826" s="109"/>
      <c r="R826" s="121">
        <v>1981</v>
      </c>
      <c r="S826" s="121">
        <v>395</v>
      </c>
      <c r="T826" s="109"/>
      <c r="U826" s="121">
        <v>3920</v>
      </c>
      <c r="V826" s="121">
        <v>454</v>
      </c>
    </row>
    <row r="827" spans="1:22" x14ac:dyDescent="0.3">
      <c r="A827" s="122" t="s">
        <v>803</v>
      </c>
      <c r="B827" s="35" t="str">
        <f>VLOOKUP(A827,'Planning Periods'!$E$2:$N$540,10,FALSE)</f>
        <v>01/31/2015 - 01/31/2023</v>
      </c>
      <c r="C827" s="121">
        <v>2014</v>
      </c>
      <c r="D827" s="121" t="str">
        <f t="shared" si="12"/>
        <v>Healdsburg 2014</v>
      </c>
      <c r="E827" s="121">
        <v>31</v>
      </c>
      <c r="F827" s="120">
        <v>0</v>
      </c>
      <c r="G827" s="121">
        <v>0</v>
      </c>
      <c r="H827" s="121">
        <v>0</v>
      </c>
      <c r="I827" s="109"/>
      <c r="J827" s="121">
        <v>24</v>
      </c>
      <c r="K827" s="120">
        <v>0</v>
      </c>
      <c r="L827" s="121">
        <v>0</v>
      </c>
      <c r="M827" s="121">
        <v>0</v>
      </c>
      <c r="N827" s="109"/>
      <c r="O827" s="121">
        <v>26</v>
      </c>
      <c r="P827" s="121">
        <v>0</v>
      </c>
      <c r="Q827" s="109"/>
      <c r="R827" s="121">
        <v>76</v>
      </c>
      <c r="S827" s="121">
        <v>27</v>
      </c>
      <c r="T827" s="109"/>
      <c r="U827" s="121">
        <v>157</v>
      </c>
      <c r="V827" s="121">
        <v>27</v>
      </c>
    </row>
    <row r="828" spans="1:22" x14ac:dyDescent="0.3">
      <c r="A828" s="122" t="s">
        <v>803</v>
      </c>
      <c r="B828" s="35" t="str">
        <f>VLOOKUP(A828,'Planning Periods'!$E$2:$N$540,10,FALSE)</f>
        <v>01/31/2015 - 01/31/2023</v>
      </c>
      <c r="C828" s="121">
        <v>2015</v>
      </c>
      <c r="D828" s="121" t="str">
        <f t="shared" si="12"/>
        <v>Healdsburg 2015</v>
      </c>
      <c r="E828" s="121">
        <v>31</v>
      </c>
      <c r="F828" s="120">
        <v>0</v>
      </c>
      <c r="G828" s="121">
        <v>0</v>
      </c>
      <c r="H828" s="121">
        <v>0</v>
      </c>
      <c r="I828" s="109"/>
      <c r="J828" s="121">
        <v>24</v>
      </c>
      <c r="K828" s="120">
        <v>0</v>
      </c>
      <c r="L828" s="121">
        <v>0</v>
      </c>
      <c r="M828" s="121">
        <v>0</v>
      </c>
      <c r="N828" s="109"/>
      <c r="O828" s="121">
        <v>26</v>
      </c>
      <c r="P828" s="121">
        <v>11</v>
      </c>
      <c r="Q828" s="109"/>
      <c r="R828" s="121">
        <v>76</v>
      </c>
      <c r="S828" s="121">
        <v>44</v>
      </c>
      <c r="T828" s="109"/>
      <c r="U828" s="121">
        <v>157</v>
      </c>
      <c r="V828" s="121">
        <v>55</v>
      </c>
    </row>
    <row r="829" spans="1:22" x14ac:dyDescent="0.3">
      <c r="A829" s="122" t="s">
        <v>803</v>
      </c>
      <c r="B829" s="35" t="str">
        <f>VLOOKUP(A829,'Planning Periods'!$E$2:$N$540,10,FALSE)</f>
        <v>01/31/2015 - 01/31/2023</v>
      </c>
      <c r="C829" s="121">
        <v>2016</v>
      </c>
      <c r="D829" s="121" t="str">
        <f t="shared" si="12"/>
        <v>Healdsburg 2016</v>
      </c>
      <c r="E829" s="121">
        <v>31</v>
      </c>
      <c r="F829" s="120">
        <v>0</v>
      </c>
      <c r="G829" s="121">
        <v>0</v>
      </c>
      <c r="H829" s="121">
        <v>0</v>
      </c>
      <c r="I829" s="109"/>
      <c r="J829" s="121">
        <v>24</v>
      </c>
      <c r="K829" s="120">
        <v>1</v>
      </c>
      <c r="L829" s="121">
        <v>1</v>
      </c>
      <c r="M829" s="121">
        <v>0</v>
      </c>
      <c r="N829" s="109"/>
      <c r="O829" s="121">
        <v>26</v>
      </c>
      <c r="P829" s="121">
        <v>2</v>
      </c>
      <c r="Q829" s="109"/>
      <c r="R829" s="121">
        <v>76</v>
      </c>
      <c r="S829" s="121">
        <v>23</v>
      </c>
      <c r="T829" s="109"/>
      <c r="U829" s="121">
        <v>157</v>
      </c>
      <c r="V829" s="121">
        <v>26</v>
      </c>
    </row>
    <row r="830" spans="1:22" x14ac:dyDescent="0.3">
      <c r="A830" s="122" t="s">
        <v>803</v>
      </c>
      <c r="B830" s="35" t="str">
        <f>VLOOKUP(A830,'Planning Periods'!$E$2:$N$540,10,FALSE)</f>
        <v>01/31/2015 - 01/31/2023</v>
      </c>
      <c r="C830" s="121">
        <v>2017</v>
      </c>
      <c r="D830" s="121" t="str">
        <f t="shared" si="12"/>
        <v>Healdsburg 2017</v>
      </c>
      <c r="E830" s="121">
        <v>31</v>
      </c>
      <c r="F830" s="120">
        <v>12</v>
      </c>
      <c r="G830" s="121">
        <v>12</v>
      </c>
      <c r="H830" s="121">
        <v>0</v>
      </c>
      <c r="I830" s="109"/>
      <c r="J830" s="121">
        <v>24</v>
      </c>
      <c r="K830" s="120">
        <v>20</v>
      </c>
      <c r="L830" s="121">
        <v>20</v>
      </c>
      <c r="M830" s="121">
        <v>0</v>
      </c>
      <c r="N830" s="109"/>
      <c r="O830" s="121">
        <v>26</v>
      </c>
      <c r="P830" s="121">
        <v>29</v>
      </c>
      <c r="Q830" s="109"/>
      <c r="R830" s="121">
        <v>76</v>
      </c>
      <c r="S830" s="121">
        <v>16</v>
      </c>
      <c r="T830" s="109"/>
      <c r="U830" s="121">
        <v>157</v>
      </c>
      <c r="V830" s="121">
        <v>77</v>
      </c>
    </row>
    <row r="831" spans="1:22" x14ac:dyDescent="0.3">
      <c r="A831" s="122" t="s">
        <v>952</v>
      </c>
      <c r="B831" s="35"/>
      <c r="C831" s="121">
        <v>2013</v>
      </c>
      <c r="D831" s="121" t="str">
        <f t="shared" si="12"/>
        <v>Hemet 2013</v>
      </c>
      <c r="E831" s="121"/>
      <c r="F831" s="120"/>
      <c r="G831" s="121"/>
      <c r="H831" s="121"/>
      <c r="I831" s="109"/>
      <c r="J831" s="121"/>
      <c r="K831" s="120"/>
      <c r="L831" s="121"/>
      <c r="M831" s="121"/>
      <c r="N831" s="109"/>
      <c r="O831" s="121"/>
      <c r="P831" s="121"/>
      <c r="Q831" s="109"/>
      <c r="R831" s="121"/>
      <c r="S831" s="121"/>
      <c r="T831" s="109"/>
      <c r="U831" s="121"/>
      <c r="V831" s="121"/>
    </row>
    <row r="832" spans="1:22" x14ac:dyDescent="0.3">
      <c r="A832" s="122" t="s">
        <v>952</v>
      </c>
      <c r="B832" s="35" t="str">
        <f>VLOOKUP(A832,'Planning Periods'!$E$2:$N$540,10,FALSE)</f>
        <v>10/15/2013 - 10/15/2021</v>
      </c>
      <c r="C832" s="121">
        <v>2014</v>
      </c>
      <c r="D832" s="121" t="str">
        <f t="shared" si="12"/>
        <v>Hemet 2014</v>
      </c>
      <c r="E832" s="121">
        <v>134</v>
      </c>
      <c r="F832" s="120">
        <v>0</v>
      </c>
      <c r="G832" s="121">
        <v>0</v>
      </c>
      <c r="H832" s="121">
        <v>0</v>
      </c>
      <c r="I832" s="109"/>
      <c r="J832" s="121">
        <v>96</v>
      </c>
      <c r="K832" s="120">
        <v>3</v>
      </c>
      <c r="L832" s="121">
        <v>0</v>
      </c>
      <c r="M832" s="121">
        <v>3</v>
      </c>
      <c r="N832" s="109"/>
      <c r="O832" s="121">
        <v>112</v>
      </c>
      <c r="P832" s="121">
        <v>114</v>
      </c>
      <c r="Q832" s="109"/>
      <c r="R832" s="121">
        <v>262</v>
      </c>
      <c r="S832" s="121">
        <v>32</v>
      </c>
      <c r="T832" s="109"/>
      <c r="U832" s="121">
        <v>604</v>
      </c>
      <c r="V832" s="121">
        <v>149</v>
      </c>
    </row>
    <row r="833" spans="1:22" x14ac:dyDescent="0.3">
      <c r="A833" s="122" t="s">
        <v>952</v>
      </c>
      <c r="B833" s="35" t="str">
        <f>VLOOKUP(A833,'Planning Periods'!$E$2:$N$540,10,FALSE)</f>
        <v>10/15/2013 - 10/15/2021</v>
      </c>
      <c r="C833" s="121">
        <v>2015</v>
      </c>
      <c r="D833" s="121" t="str">
        <f t="shared" si="12"/>
        <v>Hemet 2015</v>
      </c>
      <c r="E833" s="121">
        <v>134</v>
      </c>
      <c r="F833" s="120">
        <v>0</v>
      </c>
      <c r="G833" s="121">
        <v>0</v>
      </c>
      <c r="H833" s="121">
        <v>0</v>
      </c>
      <c r="I833" s="109"/>
      <c r="J833" s="121">
        <v>96</v>
      </c>
      <c r="K833" s="120">
        <v>14</v>
      </c>
      <c r="L833" s="121">
        <v>12</v>
      </c>
      <c r="M833" s="121">
        <v>2</v>
      </c>
      <c r="N833" s="109"/>
      <c r="O833" s="121">
        <v>112</v>
      </c>
      <c r="P833" s="121">
        <v>76</v>
      </c>
      <c r="Q833" s="109"/>
      <c r="R833" s="121">
        <v>262</v>
      </c>
      <c r="S833" s="121">
        <v>17</v>
      </c>
      <c r="T833" s="109"/>
      <c r="U833" s="121">
        <v>604</v>
      </c>
      <c r="V833" s="121">
        <v>107</v>
      </c>
    </row>
    <row r="834" spans="1:22" x14ac:dyDescent="0.3">
      <c r="A834" s="122" t="s">
        <v>952</v>
      </c>
      <c r="B834" s="35" t="str">
        <f>VLOOKUP(A834,'Planning Periods'!$E$2:$N$540,10,FALSE)</f>
        <v>10/15/2013 - 10/15/2021</v>
      </c>
      <c r="C834" s="121">
        <v>2016</v>
      </c>
      <c r="D834" s="121" t="str">
        <f t="shared" si="12"/>
        <v>Hemet 2016</v>
      </c>
      <c r="E834" s="121">
        <v>134</v>
      </c>
      <c r="F834" s="120">
        <v>0</v>
      </c>
      <c r="G834" s="121">
        <v>0</v>
      </c>
      <c r="H834" s="121">
        <v>0</v>
      </c>
      <c r="I834" s="109"/>
      <c r="J834" s="121">
        <v>96</v>
      </c>
      <c r="K834" s="120">
        <v>29</v>
      </c>
      <c r="L834" s="121">
        <v>29</v>
      </c>
      <c r="M834" s="121">
        <v>0</v>
      </c>
      <c r="N834" s="109"/>
      <c r="O834" s="121">
        <v>112</v>
      </c>
      <c r="P834" s="121">
        <v>25</v>
      </c>
      <c r="Q834" s="109"/>
      <c r="R834" s="121">
        <v>262</v>
      </c>
      <c r="S834" s="121">
        <v>8</v>
      </c>
      <c r="T834" s="109"/>
      <c r="U834" s="121">
        <v>604</v>
      </c>
      <c r="V834" s="121">
        <v>62</v>
      </c>
    </row>
    <row r="835" spans="1:22" x14ac:dyDescent="0.3">
      <c r="A835" s="122" t="s">
        <v>952</v>
      </c>
      <c r="B835" s="35" t="str">
        <f>VLOOKUP(A835,'Planning Periods'!$E$2:$N$540,10,FALSE)</f>
        <v>10/15/2013 - 10/15/2021</v>
      </c>
      <c r="C835" s="121">
        <v>2017</v>
      </c>
      <c r="D835" s="121" t="str">
        <f t="shared" si="12"/>
        <v>Hemet 2017</v>
      </c>
      <c r="E835" s="121">
        <v>134</v>
      </c>
      <c r="F835" s="120">
        <v>0</v>
      </c>
      <c r="G835" s="121">
        <v>0</v>
      </c>
      <c r="H835" s="121">
        <v>0</v>
      </c>
      <c r="I835" s="109"/>
      <c r="J835" s="121">
        <v>96</v>
      </c>
      <c r="K835" s="120">
        <v>0</v>
      </c>
      <c r="L835" s="121">
        <v>0</v>
      </c>
      <c r="M835" s="121">
        <v>0</v>
      </c>
      <c r="N835" s="109"/>
      <c r="O835" s="121">
        <v>112</v>
      </c>
      <c r="P835" s="121">
        <v>2</v>
      </c>
      <c r="Q835" s="109"/>
      <c r="R835" s="121">
        <v>262</v>
      </c>
      <c r="S835" s="121">
        <v>12</v>
      </c>
      <c r="T835" s="109"/>
      <c r="U835" s="121">
        <v>604</v>
      </c>
      <c r="V835" s="121">
        <v>14</v>
      </c>
    </row>
    <row r="836" spans="1:22" x14ac:dyDescent="0.3">
      <c r="A836" s="122" t="s">
        <v>1209</v>
      </c>
      <c r="B836" s="35" t="str">
        <f>VLOOKUP(A836,'Planning Periods'!$E$2:$N$540,10,FALSE)</f>
        <v>01/31/2015 - 01/31/2023</v>
      </c>
      <c r="C836" s="121">
        <v>2014</v>
      </c>
      <c r="D836" s="121" t="str">
        <f t="shared" si="12"/>
        <v>Hercules 2014</v>
      </c>
      <c r="E836" s="121"/>
      <c r="F836" s="120"/>
      <c r="G836" s="121"/>
      <c r="H836" s="121"/>
      <c r="I836" s="109"/>
      <c r="J836" s="121"/>
      <c r="K836" s="120"/>
      <c r="L836" s="121"/>
      <c r="M836" s="121"/>
      <c r="N836" s="109"/>
      <c r="O836" s="121"/>
      <c r="P836" s="121"/>
      <c r="Q836" s="109"/>
      <c r="R836" s="121"/>
      <c r="S836" s="121"/>
      <c r="T836" s="109"/>
      <c r="U836" s="121"/>
      <c r="V836" s="121"/>
    </row>
    <row r="837" spans="1:22" x14ac:dyDescent="0.3">
      <c r="A837" s="122" t="s">
        <v>1209</v>
      </c>
      <c r="B837" s="35" t="str">
        <f>VLOOKUP(A837,'Planning Periods'!$E$2:$N$540,10,FALSE)</f>
        <v>01/31/2015 - 01/31/2023</v>
      </c>
      <c r="C837" s="121">
        <v>2015</v>
      </c>
      <c r="D837" s="121" t="str">
        <f t="shared" si="12"/>
        <v>Hercules 2015</v>
      </c>
      <c r="E837" s="121">
        <v>220</v>
      </c>
      <c r="F837" s="120">
        <v>0</v>
      </c>
      <c r="G837" s="121">
        <v>0</v>
      </c>
      <c r="H837" s="121">
        <v>0</v>
      </c>
      <c r="I837" s="109"/>
      <c r="J837" s="121">
        <v>118</v>
      </c>
      <c r="K837" s="120">
        <v>0</v>
      </c>
      <c r="L837" s="121">
        <v>0</v>
      </c>
      <c r="M837" s="121">
        <v>0</v>
      </c>
      <c r="N837" s="109"/>
      <c r="O837" s="121">
        <v>100</v>
      </c>
      <c r="P837" s="121">
        <v>0</v>
      </c>
      <c r="Q837" s="109"/>
      <c r="R837" s="121">
        <v>244</v>
      </c>
      <c r="S837" s="121">
        <v>190</v>
      </c>
      <c r="T837" s="109"/>
      <c r="U837" s="121">
        <v>682</v>
      </c>
      <c r="V837" s="121">
        <v>190</v>
      </c>
    </row>
    <row r="838" spans="1:22" x14ac:dyDescent="0.3">
      <c r="A838" s="122" t="s">
        <v>1209</v>
      </c>
      <c r="B838" s="35" t="str">
        <f>VLOOKUP(A838,'Planning Periods'!$E$2:$N$540,10,FALSE)</f>
        <v>01/31/2015 - 01/31/2023</v>
      </c>
      <c r="C838" s="121">
        <v>2016</v>
      </c>
      <c r="D838" s="121" t="str">
        <f t="shared" si="12"/>
        <v>Hercules 2016</v>
      </c>
      <c r="E838" s="121">
        <v>220</v>
      </c>
      <c r="F838" s="120">
        <v>0</v>
      </c>
      <c r="G838" s="121">
        <v>0</v>
      </c>
      <c r="H838" s="121">
        <v>0</v>
      </c>
      <c r="I838" s="109"/>
      <c r="J838" s="121">
        <v>118</v>
      </c>
      <c r="K838" s="120">
        <v>1</v>
      </c>
      <c r="L838" s="121">
        <v>0</v>
      </c>
      <c r="M838" s="121">
        <v>1</v>
      </c>
      <c r="N838" s="109"/>
      <c r="O838" s="121">
        <v>100</v>
      </c>
      <c r="P838" s="121">
        <v>0</v>
      </c>
      <c r="Q838" s="109"/>
      <c r="R838" s="121">
        <v>244</v>
      </c>
      <c r="S838" s="121">
        <v>30</v>
      </c>
      <c r="T838" s="109"/>
      <c r="U838" s="121">
        <v>682</v>
      </c>
      <c r="V838" s="121">
        <v>31</v>
      </c>
    </row>
    <row r="839" spans="1:22" x14ac:dyDescent="0.3">
      <c r="A839" s="122" t="s">
        <v>1209</v>
      </c>
      <c r="B839" s="35" t="str">
        <f>VLOOKUP(A839,'Planning Periods'!$E$2:$N$540,10,FALSE)</f>
        <v>01/31/2015 - 01/31/2023</v>
      </c>
      <c r="C839" s="121">
        <v>2017</v>
      </c>
      <c r="D839" s="121" t="str">
        <f t="shared" si="12"/>
        <v>Hercules 2017</v>
      </c>
      <c r="E839" s="121">
        <v>220</v>
      </c>
      <c r="F839" s="120">
        <v>0</v>
      </c>
      <c r="G839" s="121">
        <v>0</v>
      </c>
      <c r="H839" s="121">
        <v>0</v>
      </c>
      <c r="I839" s="109"/>
      <c r="J839" s="121">
        <v>118</v>
      </c>
      <c r="K839" s="120">
        <v>0</v>
      </c>
      <c r="L839" s="121">
        <v>0</v>
      </c>
      <c r="M839" s="121">
        <v>0</v>
      </c>
      <c r="N839" s="109"/>
      <c r="O839" s="121">
        <v>100</v>
      </c>
      <c r="P839" s="121">
        <v>0</v>
      </c>
      <c r="Q839" s="109"/>
      <c r="R839" s="121">
        <v>244</v>
      </c>
      <c r="S839" s="121">
        <v>41</v>
      </c>
      <c r="T839" s="109"/>
      <c r="U839" s="121">
        <v>682</v>
      </c>
      <c r="V839" s="121">
        <v>41</v>
      </c>
    </row>
    <row r="840" spans="1:22" x14ac:dyDescent="0.3">
      <c r="A840" t="s">
        <v>1101</v>
      </c>
      <c r="B840" s="35"/>
      <c r="C840" s="121">
        <v>2013</v>
      </c>
      <c r="D840" s="121" t="str">
        <f t="shared" si="12"/>
        <v>Hermosa Beach 2013</v>
      </c>
      <c r="E840" s="121"/>
      <c r="F840" s="120"/>
      <c r="G840" s="121"/>
      <c r="H840" s="121"/>
      <c r="I840" s="109"/>
      <c r="J840" s="121"/>
      <c r="K840" s="120"/>
      <c r="L840" s="121"/>
      <c r="M840" s="121"/>
      <c r="N840" s="109"/>
      <c r="O840" s="121"/>
      <c r="P840" s="121"/>
      <c r="Q840" s="109"/>
      <c r="R840" s="121"/>
      <c r="S840" s="121"/>
      <c r="T840" s="109"/>
      <c r="U840" s="121"/>
      <c r="V840" s="121"/>
    </row>
    <row r="841" spans="1:22" x14ac:dyDescent="0.3">
      <c r="A841" t="s">
        <v>1101</v>
      </c>
      <c r="B841" s="35" t="str">
        <f>VLOOKUP(A841,'Planning Periods'!$E$2:$N$540,10,FALSE)</f>
        <v>10/15/2013 - 10/15/2021</v>
      </c>
      <c r="C841" s="121">
        <v>2014</v>
      </c>
      <c r="D841" s="121" t="str">
        <f t="shared" si="12"/>
        <v>Hermosa Beach 2014</v>
      </c>
      <c r="E841" s="120">
        <v>0</v>
      </c>
      <c r="F841" s="120">
        <v>0</v>
      </c>
      <c r="G841" s="120">
        <v>0</v>
      </c>
      <c r="H841" s="120">
        <v>0</v>
      </c>
      <c r="I841" s="120">
        <v>0</v>
      </c>
      <c r="J841" s="120">
        <v>0</v>
      </c>
      <c r="K841" s="120">
        <v>0</v>
      </c>
      <c r="L841" s="120">
        <v>0</v>
      </c>
      <c r="M841" s="120">
        <v>0</v>
      </c>
      <c r="N841" s="120">
        <v>0</v>
      </c>
      <c r="O841" s="120">
        <v>0</v>
      </c>
      <c r="P841" s="120">
        <v>0</v>
      </c>
      <c r="Q841" s="120">
        <v>0</v>
      </c>
      <c r="R841" s="120">
        <v>0</v>
      </c>
      <c r="S841" s="120">
        <v>0</v>
      </c>
      <c r="T841" s="120">
        <v>0</v>
      </c>
      <c r="U841" s="120">
        <v>0</v>
      </c>
      <c r="V841" s="120">
        <v>0</v>
      </c>
    </row>
    <row r="842" spans="1:22" x14ac:dyDescent="0.3">
      <c r="A842" t="s">
        <v>1101</v>
      </c>
      <c r="B842" s="35" t="str">
        <f>VLOOKUP(A842,'Planning Periods'!$E$2:$N$540,10,FALSE)</f>
        <v>10/15/2013 - 10/15/2021</v>
      </c>
      <c r="C842" s="121">
        <v>2015</v>
      </c>
      <c r="D842" s="121" t="str">
        <f t="shared" si="12"/>
        <v>Hermosa Beach 2015</v>
      </c>
    </row>
    <row r="843" spans="1:22" x14ac:dyDescent="0.3">
      <c r="A843" t="s">
        <v>1101</v>
      </c>
      <c r="B843" s="35" t="str">
        <f>VLOOKUP(A843,'Planning Periods'!$E$2:$N$540,10,FALSE)</f>
        <v>10/15/2013 - 10/15/2021</v>
      </c>
      <c r="C843" s="121">
        <v>2016</v>
      </c>
      <c r="D843" s="121" t="str">
        <f t="shared" si="12"/>
        <v>Hermosa Beach 2016</v>
      </c>
    </row>
    <row r="844" spans="1:22" x14ac:dyDescent="0.3">
      <c r="A844" t="s">
        <v>1101</v>
      </c>
      <c r="B844" s="35" t="str">
        <f>VLOOKUP(A844,'Planning Periods'!$E$2:$N$540,10,FALSE)</f>
        <v>10/15/2013 - 10/15/2021</v>
      </c>
      <c r="C844" s="121">
        <v>2017</v>
      </c>
      <c r="D844" s="121" t="str">
        <f t="shared" si="12"/>
        <v>Hermosa Beach 2017</v>
      </c>
    </row>
    <row r="845" spans="1:22" x14ac:dyDescent="0.3">
      <c r="A845" s="122" t="s">
        <v>918</v>
      </c>
      <c r="B845" s="35"/>
      <c r="C845" s="121">
        <v>2013</v>
      </c>
      <c r="D845" s="121" t="str">
        <f t="shared" si="12"/>
        <v>Hesperia 2013</v>
      </c>
    </row>
    <row r="846" spans="1:22" x14ac:dyDescent="0.3">
      <c r="A846" s="122" t="s">
        <v>918</v>
      </c>
      <c r="B846" s="35" t="str">
        <f>VLOOKUP(A846,'Planning Periods'!$E$2:$N$540,10,FALSE)</f>
        <v>10/15/2013 - 10/15/2021</v>
      </c>
      <c r="C846" s="121">
        <v>2014</v>
      </c>
      <c r="D846" s="121" t="str">
        <f t="shared" si="12"/>
        <v>Hesperia 2014</v>
      </c>
      <c r="E846" s="121">
        <v>398</v>
      </c>
      <c r="F846" s="120">
        <v>0</v>
      </c>
      <c r="G846" s="121">
        <v>0</v>
      </c>
      <c r="H846" s="121">
        <v>0</v>
      </c>
      <c r="I846" s="109"/>
      <c r="J846" s="121">
        <v>274</v>
      </c>
      <c r="K846" s="120">
        <v>0</v>
      </c>
      <c r="L846" s="121">
        <v>0</v>
      </c>
      <c r="M846" s="121">
        <v>0</v>
      </c>
      <c r="N846" s="109"/>
      <c r="O846" s="121">
        <v>314</v>
      </c>
      <c r="P846" s="121">
        <v>82</v>
      </c>
      <c r="Q846" s="109"/>
      <c r="R846" s="121">
        <v>729</v>
      </c>
      <c r="S846" s="121">
        <v>0</v>
      </c>
      <c r="T846" s="109"/>
      <c r="U846" s="121">
        <v>1715</v>
      </c>
      <c r="V846" s="121">
        <v>82</v>
      </c>
    </row>
    <row r="847" spans="1:22" x14ac:dyDescent="0.3">
      <c r="A847" s="122" t="s">
        <v>918</v>
      </c>
      <c r="B847" s="35" t="str">
        <f>VLOOKUP(A847,'Planning Periods'!$E$2:$N$540,10,FALSE)</f>
        <v>10/15/2013 - 10/15/2021</v>
      </c>
      <c r="C847" s="121">
        <v>2015</v>
      </c>
      <c r="D847" s="121" t="str">
        <f t="shared" si="12"/>
        <v>Hesperia 2015</v>
      </c>
      <c r="E847" s="121">
        <v>398</v>
      </c>
      <c r="F847" s="120">
        <v>0</v>
      </c>
      <c r="G847" s="121">
        <v>0</v>
      </c>
      <c r="H847" s="121">
        <v>0</v>
      </c>
      <c r="I847" s="109"/>
      <c r="J847" s="121">
        <v>274</v>
      </c>
      <c r="K847" s="120">
        <v>0</v>
      </c>
      <c r="L847" s="121">
        <v>0</v>
      </c>
      <c r="M847" s="121">
        <v>0</v>
      </c>
      <c r="N847" s="109"/>
      <c r="O847" s="121">
        <v>314</v>
      </c>
      <c r="P847" s="121">
        <v>0</v>
      </c>
      <c r="Q847" s="109"/>
      <c r="R847" s="121">
        <v>729</v>
      </c>
      <c r="S847" s="121">
        <v>98</v>
      </c>
      <c r="T847" s="109"/>
      <c r="U847" s="121">
        <v>1715</v>
      </c>
      <c r="V847" s="121">
        <v>98</v>
      </c>
    </row>
    <row r="848" spans="1:22" x14ac:dyDescent="0.3">
      <c r="A848" s="122" t="s">
        <v>918</v>
      </c>
      <c r="B848" s="35" t="str">
        <f>VLOOKUP(A848,'Planning Periods'!$E$2:$N$540,10,FALSE)</f>
        <v>10/15/2013 - 10/15/2021</v>
      </c>
      <c r="C848" s="121">
        <v>2016</v>
      </c>
      <c r="D848" s="121" t="str">
        <f t="shared" si="12"/>
        <v>Hesperia 2016</v>
      </c>
      <c r="E848" s="121">
        <v>398</v>
      </c>
      <c r="F848" s="120">
        <v>0</v>
      </c>
      <c r="G848" s="121">
        <v>0</v>
      </c>
      <c r="H848" s="121">
        <v>0</v>
      </c>
      <c r="I848" s="109"/>
      <c r="J848" s="121">
        <v>274</v>
      </c>
      <c r="K848" s="120">
        <v>20</v>
      </c>
      <c r="L848" s="121">
        <v>20</v>
      </c>
      <c r="M848" s="121">
        <v>0</v>
      </c>
      <c r="N848" s="109"/>
      <c r="O848" s="121">
        <v>314</v>
      </c>
      <c r="P848" s="121">
        <v>75</v>
      </c>
      <c r="Q848" s="109"/>
      <c r="R848" s="121">
        <v>729</v>
      </c>
      <c r="S848" s="121">
        <v>172</v>
      </c>
      <c r="T848" s="109"/>
      <c r="U848" s="121">
        <v>1715</v>
      </c>
      <c r="V848" s="121">
        <v>267</v>
      </c>
    </row>
    <row r="849" spans="1:22" x14ac:dyDescent="0.3">
      <c r="A849" s="122" t="s">
        <v>918</v>
      </c>
      <c r="B849" s="35" t="str">
        <f>VLOOKUP(A849,'Planning Periods'!$E$2:$N$540,10,FALSE)</f>
        <v>10/15/2013 - 10/15/2021</v>
      </c>
      <c r="C849" s="121">
        <v>2017</v>
      </c>
      <c r="D849" s="121" t="str">
        <f t="shared" si="12"/>
        <v>Hesperia 2017</v>
      </c>
      <c r="E849" s="121">
        <v>398</v>
      </c>
      <c r="F849" s="120">
        <v>0</v>
      </c>
      <c r="G849" s="121">
        <v>0</v>
      </c>
      <c r="H849" s="121">
        <v>0</v>
      </c>
      <c r="I849" s="109"/>
      <c r="J849" s="121">
        <v>274</v>
      </c>
      <c r="K849" s="120">
        <v>0</v>
      </c>
      <c r="L849" s="121">
        <v>0</v>
      </c>
      <c r="M849" s="121">
        <v>0</v>
      </c>
      <c r="N849" s="109"/>
      <c r="O849" s="121">
        <v>314</v>
      </c>
      <c r="P849" s="121">
        <v>0</v>
      </c>
      <c r="Q849" s="109"/>
      <c r="R849" s="121">
        <v>729</v>
      </c>
      <c r="S849" s="121">
        <v>230</v>
      </c>
      <c r="T849" s="109"/>
      <c r="U849" s="121">
        <v>1715</v>
      </c>
      <c r="V849" s="121">
        <v>230</v>
      </c>
    </row>
    <row r="850" spans="1:22" x14ac:dyDescent="0.3">
      <c r="A850" t="s">
        <v>1100</v>
      </c>
      <c r="B850" s="35"/>
      <c r="C850" s="121">
        <v>2013</v>
      </c>
      <c r="D850" s="121" t="str">
        <f t="shared" si="12"/>
        <v>Hidden Hills 2013</v>
      </c>
      <c r="E850" s="121"/>
      <c r="F850" s="120"/>
      <c r="G850" s="121"/>
      <c r="H850" s="121"/>
      <c r="I850" s="109"/>
      <c r="J850" s="121"/>
      <c r="K850" s="120"/>
      <c r="L850" s="121"/>
      <c r="M850" s="121"/>
      <c r="N850" s="109"/>
      <c r="O850" s="121"/>
      <c r="P850" s="121"/>
      <c r="Q850" s="109"/>
      <c r="R850" s="121"/>
      <c r="S850" s="121"/>
      <c r="T850" s="109"/>
      <c r="U850" s="121"/>
      <c r="V850" s="121"/>
    </row>
    <row r="851" spans="1:22" x14ac:dyDescent="0.3">
      <c r="A851" t="s">
        <v>1100</v>
      </c>
      <c r="B851" s="35" t="str">
        <f>VLOOKUP(A851,'Planning Periods'!$E$2:$N$540,10,FALSE)</f>
        <v>10/15/2013 - 10/15/2021</v>
      </c>
      <c r="C851" s="121">
        <v>2014</v>
      </c>
      <c r="D851" s="121" t="str">
        <f t="shared" si="12"/>
        <v>Hidden Hills 2014</v>
      </c>
      <c r="E851" s="120">
        <v>0</v>
      </c>
      <c r="F851" s="120">
        <v>0</v>
      </c>
      <c r="G851" s="120">
        <v>0</v>
      </c>
      <c r="H851" s="120">
        <v>0</v>
      </c>
      <c r="I851" s="120">
        <v>0</v>
      </c>
      <c r="J851" s="120">
        <v>0</v>
      </c>
      <c r="K851" s="120">
        <v>0</v>
      </c>
      <c r="L851" s="120">
        <v>0</v>
      </c>
      <c r="M851" s="120">
        <v>0</v>
      </c>
      <c r="N851" s="120">
        <v>0</v>
      </c>
      <c r="O851" s="120">
        <v>0</v>
      </c>
      <c r="P851" s="120">
        <v>0</v>
      </c>
      <c r="Q851" s="120">
        <v>0</v>
      </c>
      <c r="R851" s="120">
        <v>0</v>
      </c>
      <c r="S851" s="120">
        <v>0</v>
      </c>
      <c r="T851" s="120">
        <v>0</v>
      </c>
      <c r="U851" s="120">
        <v>0</v>
      </c>
      <c r="V851" s="120">
        <v>0</v>
      </c>
    </row>
    <row r="852" spans="1:22" x14ac:dyDescent="0.3">
      <c r="A852" t="s">
        <v>1100</v>
      </c>
      <c r="B852" s="35" t="str">
        <f>VLOOKUP(A852,'Planning Periods'!$E$2:$N$540,10,FALSE)</f>
        <v>10/15/2013 - 10/15/2021</v>
      </c>
      <c r="C852" s="121">
        <v>2015</v>
      </c>
      <c r="D852" s="121" t="str">
        <f t="shared" si="12"/>
        <v>Hidden Hills 2015</v>
      </c>
    </row>
    <row r="853" spans="1:22" x14ac:dyDescent="0.3">
      <c r="A853" t="s">
        <v>1100</v>
      </c>
      <c r="B853" s="35" t="str">
        <f>VLOOKUP(A853,'Planning Periods'!$E$2:$N$540,10,FALSE)</f>
        <v>10/15/2013 - 10/15/2021</v>
      </c>
      <c r="C853" s="121">
        <v>2016</v>
      </c>
      <c r="D853" s="121" t="str">
        <f t="shared" si="12"/>
        <v>Hidden Hills 2016</v>
      </c>
    </row>
    <row r="854" spans="1:22" x14ac:dyDescent="0.3">
      <c r="A854" t="s">
        <v>1100</v>
      </c>
      <c r="B854" s="35" t="str">
        <f>VLOOKUP(A854,'Planning Periods'!$E$2:$N$540,10,FALSE)</f>
        <v>10/15/2013 - 10/15/2021</v>
      </c>
      <c r="C854" s="121">
        <v>2017</v>
      </c>
      <c r="D854" s="121" t="str">
        <f t="shared" si="12"/>
        <v>Hidden Hills 2017</v>
      </c>
    </row>
    <row r="855" spans="1:22" x14ac:dyDescent="0.3">
      <c r="A855" s="122" t="s">
        <v>917</v>
      </c>
      <c r="B855" s="35"/>
      <c r="C855" s="121">
        <v>2013</v>
      </c>
      <c r="D855" s="121" t="str">
        <f t="shared" si="12"/>
        <v>Highland 2013</v>
      </c>
    </row>
    <row r="856" spans="1:22" x14ac:dyDescent="0.3">
      <c r="A856" s="122" t="s">
        <v>917</v>
      </c>
      <c r="B856" s="35" t="str">
        <f>VLOOKUP(A856,'Planning Periods'!$E$2:$N$540,10,FALSE)</f>
        <v>10/15/2013 - 10/15/2021</v>
      </c>
      <c r="C856" s="121">
        <v>2014</v>
      </c>
      <c r="D856" s="121" t="str">
        <f t="shared" si="12"/>
        <v>Highland 2014</v>
      </c>
      <c r="E856" s="121">
        <v>759</v>
      </c>
      <c r="F856" s="120">
        <v>0</v>
      </c>
      <c r="G856" s="121">
        <v>0</v>
      </c>
      <c r="H856" s="121">
        <v>0</v>
      </c>
      <c r="I856" s="109"/>
      <c r="J856" s="121">
        <v>726</v>
      </c>
      <c r="K856" s="120">
        <v>0</v>
      </c>
      <c r="L856" s="121">
        <v>0</v>
      </c>
      <c r="M856" s="121">
        <v>0</v>
      </c>
      <c r="N856" s="109"/>
      <c r="O856" s="121">
        <v>409</v>
      </c>
      <c r="P856" s="121">
        <v>1</v>
      </c>
      <c r="Q856" s="109"/>
      <c r="R856" s="121">
        <v>890</v>
      </c>
      <c r="S856" s="121">
        <v>3</v>
      </c>
      <c r="T856" s="109"/>
      <c r="U856" s="121">
        <v>2784</v>
      </c>
      <c r="V856" s="121">
        <v>4</v>
      </c>
    </row>
    <row r="857" spans="1:22" x14ac:dyDescent="0.3">
      <c r="A857" s="122" t="s">
        <v>917</v>
      </c>
      <c r="B857" s="35" t="str">
        <f>VLOOKUP(A857,'Planning Periods'!$E$2:$N$540,10,FALSE)</f>
        <v>10/15/2013 - 10/15/2021</v>
      </c>
      <c r="C857" s="121">
        <v>2015</v>
      </c>
      <c r="D857" s="121" t="str">
        <f t="shared" si="12"/>
        <v>Highland 2015</v>
      </c>
      <c r="E857" s="121">
        <v>759</v>
      </c>
      <c r="F857" s="120">
        <v>0</v>
      </c>
      <c r="G857" s="121">
        <v>0</v>
      </c>
      <c r="H857" s="121">
        <v>0</v>
      </c>
      <c r="I857" s="109"/>
      <c r="J857" s="121">
        <v>726</v>
      </c>
      <c r="K857" s="120">
        <v>0</v>
      </c>
      <c r="L857" s="121">
        <v>0</v>
      </c>
      <c r="M857" s="121">
        <v>0</v>
      </c>
      <c r="N857" s="109"/>
      <c r="O857" s="121">
        <v>409</v>
      </c>
      <c r="P857" s="121">
        <v>0</v>
      </c>
      <c r="Q857" s="109"/>
      <c r="R857" s="121">
        <v>890</v>
      </c>
      <c r="S857" s="121">
        <v>6</v>
      </c>
      <c r="T857" s="109"/>
      <c r="U857" s="121">
        <v>2784</v>
      </c>
      <c r="V857" s="121">
        <v>6</v>
      </c>
    </row>
    <row r="858" spans="1:22" x14ac:dyDescent="0.3">
      <c r="A858" s="122" t="s">
        <v>917</v>
      </c>
      <c r="B858" s="35" t="str">
        <f>VLOOKUP(A858,'Planning Periods'!$E$2:$N$540,10,FALSE)</f>
        <v>10/15/2013 - 10/15/2021</v>
      </c>
      <c r="C858" s="121">
        <v>2016</v>
      </c>
      <c r="D858" s="121" t="str">
        <f t="shared" si="12"/>
        <v>Highland 2016</v>
      </c>
      <c r="E858" s="121">
        <v>759</v>
      </c>
      <c r="F858" s="120">
        <v>0</v>
      </c>
      <c r="G858" s="121">
        <v>0</v>
      </c>
      <c r="H858" s="121">
        <v>0</v>
      </c>
      <c r="I858" s="109"/>
      <c r="J858" s="121">
        <v>726</v>
      </c>
      <c r="K858" s="120">
        <v>0</v>
      </c>
      <c r="L858" s="121">
        <v>0</v>
      </c>
      <c r="M858" s="121">
        <v>0</v>
      </c>
      <c r="N858" s="109"/>
      <c r="O858" s="121">
        <v>409</v>
      </c>
      <c r="P858" s="121">
        <v>6</v>
      </c>
      <c r="Q858" s="109"/>
      <c r="R858" s="121">
        <v>890</v>
      </c>
      <c r="S858" s="121">
        <v>18</v>
      </c>
      <c r="T858" s="109"/>
      <c r="U858" s="121">
        <v>2784</v>
      </c>
      <c r="V858" s="121">
        <v>24</v>
      </c>
    </row>
    <row r="859" spans="1:22" x14ac:dyDescent="0.3">
      <c r="A859" s="122" t="s">
        <v>917</v>
      </c>
      <c r="B859" s="35" t="str">
        <f>VLOOKUP(A859,'Planning Periods'!$E$2:$N$540,10,FALSE)</f>
        <v>10/15/2013 - 10/15/2021</v>
      </c>
      <c r="C859" s="121">
        <v>2017</v>
      </c>
      <c r="D859" s="121" t="str">
        <f t="shared" si="12"/>
        <v>Highland 2017</v>
      </c>
      <c r="E859" s="121">
        <v>759</v>
      </c>
      <c r="F859" s="120">
        <v>0</v>
      </c>
      <c r="G859" s="121">
        <v>0</v>
      </c>
      <c r="H859" s="121">
        <v>0</v>
      </c>
      <c r="I859" s="109"/>
      <c r="J859" s="121">
        <v>726</v>
      </c>
      <c r="K859" s="120">
        <v>0</v>
      </c>
      <c r="L859" s="121">
        <v>0</v>
      </c>
      <c r="M859" s="121">
        <v>0</v>
      </c>
      <c r="N859" s="109"/>
      <c r="O859" s="121">
        <v>409</v>
      </c>
      <c r="P859" s="121">
        <v>9</v>
      </c>
      <c r="Q859" s="109"/>
      <c r="R859" s="121">
        <v>890</v>
      </c>
      <c r="S859" s="121">
        <v>70</v>
      </c>
      <c r="T859" s="109"/>
      <c r="U859" s="121">
        <v>2784</v>
      </c>
      <c r="V859" s="121">
        <v>79</v>
      </c>
    </row>
    <row r="860" spans="1:22" x14ac:dyDescent="0.3">
      <c r="A860" s="122" t="s">
        <v>1333</v>
      </c>
      <c r="B860" s="35" t="str">
        <f>VLOOKUP(A860,'Planning Periods'!$E$2:$N$540,10,FALSE)</f>
        <v>01/31/2015 - 01/31/2023</v>
      </c>
      <c r="C860" s="121">
        <v>2014</v>
      </c>
      <c r="D860" s="121" t="str">
        <f t="shared" si="12"/>
        <v>Hillsborough 2014</v>
      </c>
      <c r="E860" s="121"/>
      <c r="F860" s="120"/>
      <c r="G860" s="121"/>
      <c r="H860" s="121"/>
      <c r="I860" s="109"/>
      <c r="J860" s="121"/>
      <c r="K860" s="120"/>
      <c r="L860" s="121"/>
      <c r="M860" s="121"/>
      <c r="N860" s="109"/>
      <c r="O860" s="121"/>
      <c r="P860" s="121"/>
      <c r="Q860" s="109"/>
      <c r="R860" s="121"/>
      <c r="S860" s="121"/>
      <c r="T860" s="109"/>
      <c r="U860" s="121"/>
      <c r="V860" s="121"/>
    </row>
    <row r="861" spans="1:22" x14ac:dyDescent="0.3">
      <c r="A861" s="122" t="s">
        <v>1333</v>
      </c>
      <c r="B861" s="35" t="str">
        <f>VLOOKUP(A861,'Planning Periods'!$E$2:$N$540,10,FALSE)</f>
        <v>01/31/2015 - 01/31/2023</v>
      </c>
      <c r="C861" s="121">
        <v>2015</v>
      </c>
      <c r="D861" s="121" t="str">
        <f t="shared" si="12"/>
        <v>Hillsborough 2015</v>
      </c>
      <c r="E861" s="121">
        <v>32</v>
      </c>
      <c r="F861" s="120">
        <v>16</v>
      </c>
      <c r="G861" s="121">
        <v>0</v>
      </c>
      <c r="H861" s="121">
        <v>16</v>
      </c>
      <c r="I861" s="109"/>
      <c r="J861" s="121">
        <v>17</v>
      </c>
      <c r="K861" s="120">
        <v>8</v>
      </c>
      <c r="L861" s="121">
        <v>0</v>
      </c>
      <c r="M861" s="121">
        <v>8</v>
      </c>
      <c r="N861" s="109"/>
      <c r="O861" s="121">
        <v>21</v>
      </c>
      <c r="P861" s="121">
        <v>10</v>
      </c>
      <c r="Q861" s="109"/>
      <c r="R861" s="121">
        <v>21</v>
      </c>
      <c r="S861" s="121">
        <v>5</v>
      </c>
      <c r="T861" s="109"/>
      <c r="U861" s="121">
        <v>91</v>
      </c>
      <c r="V861" s="121">
        <v>39</v>
      </c>
    </row>
    <row r="862" spans="1:22" x14ac:dyDescent="0.3">
      <c r="A862" s="122" t="s">
        <v>1333</v>
      </c>
      <c r="B862" s="35" t="str">
        <f>VLOOKUP(A862,'Planning Periods'!$E$2:$N$540,10,FALSE)</f>
        <v>01/31/2015 - 01/31/2023</v>
      </c>
      <c r="C862" s="121">
        <v>2016</v>
      </c>
      <c r="D862" s="121" t="str">
        <f t="shared" si="12"/>
        <v>Hillsborough 2016</v>
      </c>
      <c r="E862" s="121">
        <v>32</v>
      </c>
      <c r="F862" s="120">
        <v>4</v>
      </c>
      <c r="G862" s="121">
        <v>0</v>
      </c>
      <c r="H862" s="121">
        <v>4</v>
      </c>
      <c r="I862" s="109"/>
      <c r="J862" s="121">
        <v>17</v>
      </c>
      <c r="K862" s="120">
        <v>2</v>
      </c>
      <c r="L862" s="121">
        <v>0</v>
      </c>
      <c r="M862" s="121">
        <v>2</v>
      </c>
      <c r="N862" s="109"/>
      <c r="O862" s="121">
        <v>21</v>
      </c>
      <c r="P862" s="121">
        <v>2</v>
      </c>
      <c r="Q862" s="109"/>
      <c r="R862" s="121">
        <v>21</v>
      </c>
      <c r="S862" s="121">
        <v>2</v>
      </c>
      <c r="T862" s="109"/>
      <c r="U862" s="121">
        <v>91</v>
      </c>
      <c r="V862" s="121">
        <v>10</v>
      </c>
    </row>
    <row r="863" spans="1:22" x14ac:dyDescent="0.3">
      <c r="A863" s="122" t="s">
        <v>1333</v>
      </c>
      <c r="B863" s="35" t="str">
        <f>VLOOKUP(A863,'Planning Periods'!$E$2:$N$540,10,FALSE)</f>
        <v>01/31/2015 - 01/31/2023</v>
      </c>
      <c r="C863" s="121">
        <v>2017</v>
      </c>
      <c r="D863" s="121" t="str">
        <f t="shared" si="12"/>
        <v>Hillsborough 2017</v>
      </c>
      <c r="E863" s="121">
        <v>32</v>
      </c>
      <c r="F863" s="120">
        <v>8</v>
      </c>
      <c r="G863" s="121">
        <v>0</v>
      </c>
      <c r="H863" s="121">
        <v>8</v>
      </c>
      <c r="I863" s="109"/>
      <c r="J863" s="121">
        <v>17</v>
      </c>
      <c r="K863" s="120">
        <v>3</v>
      </c>
      <c r="L863" s="121">
        <v>0</v>
      </c>
      <c r="M863" s="121">
        <v>3</v>
      </c>
      <c r="N863" s="109"/>
      <c r="O863" s="121">
        <v>21</v>
      </c>
      <c r="P863" s="121">
        <v>4</v>
      </c>
      <c r="Q863" s="109"/>
      <c r="R863" s="121">
        <v>21</v>
      </c>
      <c r="S863" s="121">
        <v>3</v>
      </c>
      <c r="T863" s="109"/>
      <c r="U863" s="121">
        <v>91</v>
      </c>
      <c r="V863" s="121">
        <v>18</v>
      </c>
    </row>
    <row r="864" spans="1:22" x14ac:dyDescent="0.3">
      <c r="A864" s="122" t="s">
        <v>929</v>
      </c>
      <c r="B864" s="35" t="str">
        <f>VLOOKUP(A864,'Planning Periods'!$E$2:$N$540,10,FALSE)</f>
        <v>12/31/2015 - 12/31/2023</v>
      </c>
      <c r="C864" s="121">
        <v>2014</v>
      </c>
      <c r="D864" s="121" t="str">
        <f t="shared" si="12"/>
        <v>Hollister 2014</v>
      </c>
      <c r="E864" s="121"/>
      <c r="F864" s="120"/>
      <c r="G864" s="121"/>
      <c r="H864" s="121"/>
      <c r="I864" s="109"/>
      <c r="J864" s="121"/>
      <c r="K864" s="120"/>
      <c r="L864" s="121"/>
      <c r="M864" s="121"/>
      <c r="N864" s="109"/>
      <c r="O864" s="121"/>
      <c r="P864" s="121"/>
      <c r="Q864" s="109"/>
      <c r="R864" s="121"/>
      <c r="S864" s="121"/>
      <c r="T864" s="109"/>
      <c r="U864" s="121"/>
      <c r="V864" s="121"/>
    </row>
    <row r="865" spans="1:22" x14ac:dyDescent="0.3">
      <c r="A865" s="122" t="s">
        <v>929</v>
      </c>
      <c r="B865" s="35" t="str">
        <f>VLOOKUP(A865,'Planning Periods'!$E$2:$N$540,10,FALSE)</f>
        <v>12/31/2015 - 12/31/2023</v>
      </c>
      <c r="C865" s="121">
        <v>2015</v>
      </c>
      <c r="D865" s="121" t="str">
        <f t="shared" si="12"/>
        <v>Hollister 2015</v>
      </c>
      <c r="E865" s="121">
        <v>671</v>
      </c>
      <c r="F865" s="120">
        <v>0</v>
      </c>
      <c r="G865" s="121">
        <v>0</v>
      </c>
      <c r="H865" s="121">
        <v>0</v>
      </c>
      <c r="I865" s="109"/>
      <c r="J865" s="121">
        <v>518</v>
      </c>
      <c r="K865" s="120">
        <v>0</v>
      </c>
      <c r="L865" s="121">
        <v>0</v>
      </c>
      <c r="M865" s="121">
        <v>0</v>
      </c>
      <c r="N865" s="109"/>
      <c r="O865" s="121">
        <v>610</v>
      </c>
      <c r="P865" s="121">
        <v>0</v>
      </c>
      <c r="Q865" s="109"/>
      <c r="R865" s="121">
        <v>1251</v>
      </c>
      <c r="S865" s="121">
        <v>68</v>
      </c>
      <c r="T865" s="109"/>
      <c r="U865" s="121">
        <v>3050</v>
      </c>
      <c r="V865" s="121">
        <v>68</v>
      </c>
    </row>
    <row r="866" spans="1:22" x14ac:dyDescent="0.3">
      <c r="A866" s="122" t="s">
        <v>929</v>
      </c>
      <c r="B866" s="35" t="str">
        <f>VLOOKUP(A866,'Planning Periods'!$E$2:$N$540,10,FALSE)</f>
        <v>12/31/2015 - 12/31/2023</v>
      </c>
      <c r="C866" s="121">
        <v>2016</v>
      </c>
      <c r="D866" s="121" t="str">
        <f t="shared" si="12"/>
        <v>Hollister 2016</v>
      </c>
      <c r="E866" s="121">
        <v>671</v>
      </c>
      <c r="F866" s="120">
        <v>0</v>
      </c>
      <c r="G866" s="121">
        <v>0</v>
      </c>
      <c r="H866" s="121">
        <v>0</v>
      </c>
      <c r="I866" s="109"/>
      <c r="J866" s="121">
        <v>518</v>
      </c>
      <c r="K866" s="120">
        <v>0</v>
      </c>
      <c r="L866" s="121">
        <v>0</v>
      </c>
      <c r="M866" s="121">
        <v>0</v>
      </c>
      <c r="N866" s="109"/>
      <c r="O866" s="121">
        <v>610</v>
      </c>
      <c r="P866" s="121">
        <v>12</v>
      </c>
      <c r="Q866" s="109"/>
      <c r="R866" s="121">
        <v>1251</v>
      </c>
      <c r="S866" s="121">
        <v>87</v>
      </c>
      <c r="T866" s="109"/>
      <c r="U866" s="121">
        <v>3050</v>
      </c>
      <c r="V866" s="121">
        <v>99</v>
      </c>
    </row>
    <row r="867" spans="1:22" x14ac:dyDescent="0.3">
      <c r="A867" s="122" t="s">
        <v>929</v>
      </c>
      <c r="B867" s="35" t="str">
        <f>VLOOKUP(A867,'Planning Periods'!$E$2:$N$540,10,FALSE)</f>
        <v>12/31/2015 - 12/31/2023</v>
      </c>
      <c r="C867" s="121">
        <v>2017</v>
      </c>
      <c r="D867" s="121" t="str">
        <f t="shared" si="12"/>
        <v>Hollister 2017</v>
      </c>
      <c r="E867" s="121">
        <v>671</v>
      </c>
      <c r="F867" s="120">
        <v>0</v>
      </c>
      <c r="G867" s="121">
        <v>0</v>
      </c>
      <c r="H867" s="121">
        <v>0</v>
      </c>
      <c r="I867" s="109"/>
      <c r="J867" s="121">
        <v>518</v>
      </c>
      <c r="K867" s="120">
        <v>0</v>
      </c>
      <c r="L867" s="121">
        <v>0</v>
      </c>
      <c r="M867" s="121">
        <v>0</v>
      </c>
      <c r="N867" s="109"/>
      <c r="O867" s="121">
        <v>610</v>
      </c>
      <c r="P867" s="121">
        <v>91</v>
      </c>
      <c r="Q867" s="109"/>
      <c r="R867" s="121">
        <v>1251</v>
      </c>
      <c r="S867" s="121">
        <v>219</v>
      </c>
      <c r="T867" s="109"/>
      <c r="U867" s="121">
        <v>3050</v>
      </c>
      <c r="V867" s="121">
        <v>310</v>
      </c>
    </row>
    <row r="868" spans="1:22" x14ac:dyDescent="0.3">
      <c r="A868" s="122" t="s">
        <v>1161</v>
      </c>
      <c r="B868" s="35"/>
      <c r="C868" s="121">
        <v>2013</v>
      </c>
      <c r="D868" s="121" t="str">
        <f t="shared" si="12"/>
        <v>Holtville 2013</v>
      </c>
      <c r="E868" s="121"/>
      <c r="F868" s="120"/>
      <c r="G868" s="121"/>
      <c r="H868" s="121"/>
      <c r="I868" s="109"/>
      <c r="J868" s="121"/>
      <c r="K868" s="120"/>
      <c r="L868" s="121"/>
      <c r="M868" s="121"/>
      <c r="N868" s="109"/>
      <c r="O868" s="121"/>
      <c r="P868" s="121"/>
      <c r="Q868" s="109"/>
      <c r="R868" s="121"/>
      <c r="S868" s="121"/>
      <c r="T868" s="109"/>
      <c r="U868" s="121"/>
      <c r="V868" s="121"/>
    </row>
    <row r="869" spans="1:22" x14ac:dyDescent="0.3">
      <c r="A869" s="122" t="s">
        <v>1161</v>
      </c>
      <c r="B869" s="35" t="str">
        <f>VLOOKUP(A869,'Planning Periods'!$E$2:$N$540,10,FALSE)</f>
        <v>10/15/2013 - 10/15/2021</v>
      </c>
      <c r="C869" s="121">
        <v>2014</v>
      </c>
      <c r="D869" s="121" t="str">
        <f t="shared" si="12"/>
        <v>Holtville 2014</v>
      </c>
      <c r="E869" s="121"/>
      <c r="F869" s="120"/>
      <c r="G869" s="121"/>
      <c r="H869" s="121"/>
      <c r="I869" s="109"/>
      <c r="J869" s="121"/>
      <c r="K869" s="120"/>
      <c r="L869" s="121"/>
      <c r="M869" s="121"/>
      <c r="N869" s="109"/>
      <c r="O869" s="121"/>
      <c r="P869" s="121"/>
      <c r="Q869" s="109"/>
      <c r="R869" s="121"/>
      <c r="S869" s="121"/>
      <c r="T869" s="109"/>
      <c r="U869" s="121"/>
      <c r="V869" s="121"/>
    </row>
    <row r="870" spans="1:22" x14ac:dyDescent="0.3">
      <c r="A870" s="122" t="s">
        <v>1161</v>
      </c>
      <c r="B870" s="35" t="str">
        <f>VLOOKUP(A870,'Planning Periods'!$E$2:$N$540,10,FALSE)</f>
        <v>10/15/2013 - 10/15/2021</v>
      </c>
      <c r="C870" s="121">
        <v>2015</v>
      </c>
      <c r="D870" s="121" t="str">
        <f t="shared" si="12"/>
        <v>Holtville 2015</v>
      </c>
      <c r="E870" s="121"/>
      <c r="F870" s="120"/>
      <c r="G870" s="121"/>
      <c r="H870" s="121"/>
      <c r="I870" s="109"/>
      <c r="J870" s="121"/>
      <c r="K870" s="120"/>
      <c r="L870" s="121"/>
      <c r="M870" s="121"/>
      <c r="N870" s="109"/>
      <c r="O870" s="121"/>
      <c r="P870" s="121"/>
      <c r="Q870" s="109"/>
      <c r="R870" s="121"/>
      <c r="S870" s="121"/>
      <c r="T870" s="109"/>
      <c r="U870" s="121"/>
      <c r="V870" s="121"/>
    </row>
    <row r="871" spans="1:22" x14ac:dyDescent="0.3">
      <c r="A871" s="122" t="s">
        <v>1161</v>
      </c>
      <c r="B871" s="35" t="str">
        <f>VLOOKUP(A871,'Planning Periods'!$E$2:$N$540,10,FALSE)</f>
        <v>10/15/2013 - 10/15/2021</v>
      </c>
      <c r="C871" s="121">
        <v>2016</v>
      </c>
      <c r="D871" s="121" t="str">
        <f t="shared" si="12"/>
        <v>Holtville 2016</v>
      </c>
      <c r="E871" s="121"/>
      <c r="F871" s="120"/>
      <c r="G871" s="121"/>
      <c r="H871" s="121"/>
      <c r="I871" s="109"/>
      <c r="J871" s="121"/>
      <c r="K871" s="120"/>
      <c r="L871" s="121"/>
      <c r="M871" s="121"/>
      <c r="N871" s="109"/>
      <c r="O871" s="121"/>
      <c r="P871" s="121"/>
      <c r="Q871" s="109"/>
      <c r="R871" s="121"/>
      <c r="S871" s="121"/>
      <c r="T871" s="109"/>
      <c r="U871" s="121"/>
      <c r="V871" s="121"/>
    </row>
    <row r="872" spans="1:22" x14ac:dyDescent="0.3">
      <c r="A872" s="122" t="s">
        <v>1161</v>
      </c>
      <c r="B872" s="35" t="str">
        <f>VLOOKUP(A872,'Planning Periods'!$E$2:$N$540,10,FALSE)</f>
        <v>10/15/2013 - 10/15/2021</v>
      </c>
      <c r="C872" s="121">
        <v>2017</v>
      </c>
      <c r="D872" s="121" t="str">
        <f t="shared" si="12"/>
        <v>Holtville 2017</v>
      </c>
      <c r="E872" s="121">
        <v>54</v>
      </c>
      <c r="F872" s="120">
        <v>0</v>
      </c>
      <c r="G872" s="121">
        <v>0</v>
      </c>
      <c r="H872" s="121">
        <v>0</v>
      </c>
      <c r="I872" s="109"/>
      <c r="J872" s="121">
        <v>31</v>
      </c>
      <c r="K872" s="120">
        <v>1</v>
      </c>
      <c r="L872" s="121">
        <v>0</v>
      </c>
      <c r="M872" s="121">
        <v>1</v>
      </c>
      <c r="N872" s="109"/>
      <c r="O872" s="121">
        <v>32</v>
      </c>
      <c r="P872" s="121">
        <v>1</v>
      </c>
      <c r="Q872" s="109"/>
      <c r="R872" s="121">
        <v>92</v>
      </c>
      <c r="S872" s="121">
        <v>1</v>
      </c>
      <c r="T872" s="109"/>
      <c r="U872" s="121">
        <v>209</v>
      </c>
      <c r="V872" s="121">
        <v>3</v>
      </c>
    </row>
    <row r="873" spans="1:22" x14ac:dyDescent="0.3">
      <c r="A873" s="122" t="s">
        <v>796</v>
      </c>
      <c r="B873" s="35" t="str">
        <f>VLOOKUP(A873,'Planning Periods'!$E$2:$N$540,10,FALSE)</f>
        <v>12/31/2015 - 12/31/2023</v>
      </c>
      <c r="C873" s="121">
        <v>2014</v>
      </c>
      <c r="D873" s="121" t="str">
        <f t="shared" si="12"/>
        <v>Hughson 2014</v>
      </c>
      <c r="E873" s="121"/>
      <c r="F873" s="120"/>
      <c r="G873" s="121"/>
      <c r="H873" s="121"/>
      <c r="I873" s="109"/>
      <c r="J873" s="121"/>
      <c r="K873" s="120"/>
      <c r="L873" s="121"/>
      <c r="M873" s="121"/>
      <c r="N873" s="109"/>
      <c r="O873" s="121"/>
      <c r="P873" s="121"/>
      <c r="Q873" s="109"/>
      <c r="R873" s="121"/>
      <c r="S873" s="121"/>
      <c r="T873" s="109"/>
      <c r="U873" s="121"/>
      <c r="V873" s="121"/>
    </row>
    <row r="874" spans="1:22" x14ac:dyDescent="0.3">
      <c r="A874" s="122" t="s">
        <v>796</v>
      </c>
      <c r="B874" s="35" t="str">
        <f>VLOOKUP(A874,'Planning Periods'!$E$2:$N$540,10,FALSE)</f>
        <v>12/31/2015 - 12/31/2023</v>
      </c>
      <c r="C874" s="121">
        <v>2015</v>
      </c>
      <c r="D874" s="121" t="str">
        <f t="shared" si="12"/>
        <v>Hughson 2015</v>
      </c>
      <c r="E874" s="121">
        <v>53</v>
      </c>
      <c r="F874" s="120">
        <v>0</v>
      </c>
      <c r="G874" s="121">
        <v>0</v>
      </c>
      <c r="H874" s="121">
        <v>0</v>
      </c>
      <c r="I874" s="109"/>
      <c r="J874" s="121">
        <v>34</v>
      </c>
      <c r="K874" s="120">
        <v>0</v>
      </c>
      <c r="L874" s="121">
        <v>0</v>
      </c>
      <c r="M874" s="121">
        <v>0</v>
      </c>
      <c r="N874" s="109"/>
      <c r="O874" s="121">
        <v>38</v>
      </c>
      <c r="P874" s="121">
        <v>0</v>
      </c>
      <c r="Q874" s="109"/>
      <c r="R874" s="121">
        <v>93</v>
      </c>
      <c r="S874" s="121">
        <v>32</v>
      </c>
      <c r="T874" s="109"/>
      <c r="U874" s="121">
        <v>218</v>
      </c>
      <c r="V874" s="121">
        <v>32</v>
      </c>
    </row>
    <row r="875" spans="1:22" x14ac:dyDescent="0.3">
      <c r="A875" s="122" t="s">
        <v>796</v>
      </c>
      <c r="B875" s="35" t="str">
        <f>VLOOKUP(A875,'Planning Periods'!$E$2:$N$540,10,FALSE)</f>
        <v>12/31/2015 - 12/31/2023</v>
      </c>
      <c r="C875" s="121">
        <v>2016</v>
      </c>
      <c r="D875" s="121" t="str">
        <f t="shared" si="12"/>
        <v>Hughson 2016</v>
      </c>
      <c r="E875" s="121">
        <v>53</v>
      </c>
      <c r="F875" s="120">
        <v>0</v>
      </c>
      <c r="G875" s="121">
        <v>0</v>
      </c>
      <c r="H875" s="121">
        <v>0</v>
      </c>
      <c r="I875" s="109"/>
      <c r="J875" s="121">
        <v>34</v>
      </c>
      <c r="K875" s="120">
        <v>0</v>
      </c>
      <c r="L875" s="121">
        <v>0</v>
      </c>
      <c r="M875" s="121">
        <v>0</v>
      </c>
      <c r="N875" s="109"/>
      <c r="O875" s="121">
        <v>38</v>
      </c>
      <c r="P875" s="121">
        <v>0</v>
      </c>
      <c r="Q875" s="109"/>
      <c r="R875" s="121">
        <v>93</v>
      </c>
      <c r="S875" s="121">
        <v>15</v>
      </c>
      <c r="T875" s="109"/>
      <c r="U875" s="121">
        <v>218</v>
      </c>
      <c r="V875" s="121">
        <v>15</v>
      </c>
    </row>
    <row r="876" spans="1:22" x14ac:dyDescent="0.3">
      <c r="A876" s="122" t="s">
        <v>796</v>
      </c>
      <c r="B876" s="35" t="str">
        <f>VLOOKUP(A876,'Planning Periods'!$E$2:$N$540,10,FALSE)</f>
        <v>12/31/2015 - 12/31/2023</v>
      </c>
      <c r="C876" s="121">
        <v>2017</v>
      </c>
      <c r="D876" s="121" t="str">
        <f t="shared" si="12"/>
        <v>Hughson 2017</v>
      </c>
      <c r="E876" s="121">
        <v>53</v>
      </c>
      <c r="F876" s="120">
        <v>0</v>
      </c>
      <c r="G876" s="121">
        <v>0</v>
      </c>
      <c r="H876" s="121">
        <v>0</v>
      </c>
      <c r="I876" s="109"/>
      <c r="J876" s="121">
        <v>34</v>
      </c>
      <c r="K876" s="120">
        <v>0</v>
      </c>
      <c r="L876" s="121">
        <v>0</v>
      </c>
      <c r="M876" s="121">
        <v>0</v>
      </c>
      <c r="N876" s="109"/>
      <c r="O876" s="121">
        <v>38</v>
      </c>
      <c r="P876" s="121">
        <v>0</v>
      </c>
      <c r="Q876" s="109"/>
      <c r="R876" s="121">
        <v>93</v>
      </c>
      <c r="S876" s="121">
        <v>16</v>
      </c>
      <c r="T876" s="109"/>
      <c r="U876" s="121">
        <v>218</v>
      </c>
      <c r="V876" s="121">
        <v>16</v>
      </c>
    </row>
    <row r="877" spans="1:22" x14ac:dyDescent="0.3">
      <c r="A877" s="122" t="s">
        <v>647</v>
      </c>
      <c r="B877" s="35" t="str">
        <f>VLOOKUP(A877,'Planning Periods'!$E$2:$N$540,10,FALSE)</f>
        <v>06/30/2014 - 06/30/2019</v>
      </c>
      <c r="C877" s="121">
        <v>2014</v>
      </c>
      <c r="D877" s="121" t="str">
        <f t="shared" ref="D877:D947" si="13">CONCATENATE(A877," ",C877)</f>
        <v>Humboldt County - Unincorporated 2014</v>
      </c>
      <c r="E877" s="121">
        <v>211</v>
      </c>
      <c r="F877" s="120">
        <v>16</v>
      </c>
      <c r="G877" s="121">
        <v>0</v>
      </c>
      <c r="H877" s="121">
        <v>16</v>
      </c>
      <c r="I877" s="109"/>
      <c r="J877" s="121">
        <v>136</v>
      </c>
      <c r="K877" s="120">
        <v>13</v>
      </c>
      <c r="L877" s="121">
        <v>0</v>
      </c>
      <c r="M877" s="121">
        <v>13</v>
      </c>
      <c r="N877" s="109"/>
      <c r="O877" s="121">
        <v>146</v>
      </c>
      <c r="P877" s="121">
        <v>26</v>
      </c>
      <c r="Q877" s="109"/>
      <c r="R877" s="121">
        <v>890</v>
      </c>
      <c r="S877" s="121">
        <v>83</v>
      </c>
      <c r="T877" s="109"/>
      <c r="U877" s="121">
        <v>1383</v>
      </c>
      <c r="V877" s="121">
        <v>138</v>
      </c>
    </row>
    <row r="878" spans="1:22" x14ac:dyDescent="0.3">
      <c r="A878" s="122" t="s">
        <v>647</v>
      </c>
      <c r="B878" s="35" t="str">
        <f>VLOOKUP(A878,'Planning Periods'!$E$2:$N$540,10,FALSE)</f>
        <v>06/30/2014 - 06/30/2019</v>
      </c>
      <c r="C878" s="121">
        <v>2015</v>
      </c>
      <c r="D878" s="121" t="str">
        <f t="shared" si="13"/>
        <v>Humboldt County - Unincorporated 2015</v>
      </c>
      <c r="E878" s="121">
        <v>211</v>
      </c>
      <c r="F878" s="120">
        <v>5</v>
      </c>
      <c r="G878" s="121">
        <v>0</v>
      </c>
      <c r="H878" s="121">
        <v>5</v>
      </c>
      <c r="I878" s="109"/>
      <c r="J878" s="121">
        <v>136</v>
      </c>
      <c r="K878" s="120">
        <v>4</v>
      </c>
      <c r="L878" s="121">
        <v>0</v>
      </c>
      <c r="M878" s="121">
        <v>4</v>
      </c>
      <c r="N878" s="109"/>
      <c r="O878" s="121">
        <v>146</v>
      </c>
      <c r="P878" s="121">
        <v>53</v>
      </c>
      <c r="Q878" s="109"/>
      <c r="R878" s="121">
        <v>890</v>
      </c>
      <c r="S878" s="121">
        <v>39</v>
      </c>
      <c r="T878" s="109"/>
      <c r="U878" s="121">
        <v>1383</v>
      </c>
      <c r="V878" s="121">
        <v>101</v>
      </c>
    </row>
    <row r="879" spans="1:22" x14ac:dyDescent="0.3">
      <c r="A879" s="122" t="s">
        <v>647</v>
      </c>
      <c r="B879" s="35" t="str">
        <f>VLOOKUP(A879,'Planning Periods'!$E$2:$N$540,10,FALSE)</f>
        <v>06/30/2014 - 06/30/2019</v>
      </c>
      <c r="C879" s="121">
        <v>2016</v>
      </c>
      <c r="D879" s="121" t="str">
        <f t="shared" si="13"/>
        <v>Humboldt County - Unincorporated 2016</v>
      </c>
      <c r="E879" s="121">
        <v>211</v>
      </c>
      <c r="F879" s="120">
        <v>3</v>
      </c>
      <c r="G879" s="121">
        <v>0</v>
      </c>
      <c r="H879" s="121">
        <v>3</v>
      </c>
      <c r="I879" s="109"/>
      <c r="J879" s="121">
        <v>136</v>
      </c>
      <c r="K879" s="120">
        <v>11</v>
      </c>
      <c r="L879" s="121">
        <v>0</v>
      </c>
      <c r="M879" s="121">
        <v>11</v>
      </c>
      <c r="N879" s="109"/>
      <c r="O879" s="121">
        <v>146</v>
      </c>
      <c r="P879" s="121">
        <v>30</v>
      </c>
      <c r="Q879" s="109"/>
      <c r="R879" s="121">
        <v>890</v>
      </c>
      <c r="S879" s="121">
        <v>27</v>
      </c>
      <c r="T879" s="109"/>
      <c r="U879" s="121">
        <v>1383</v>
      </c>
      <c r="V879" s="121">
        <v>71</v>
      </c>
    </row>
    <row r="880" spans="1:22" x14ac:dyDescent="0.3">
      <c r="A880" s="122" t="s">
        <v>647</v>
      </c>
      <c r="B880" s="35" t="str">
        <f>VLOOKUP(A880,'Planning Periods'!$E$2:$N$540,10,FALSE)</f>
        <v>06/30/2014 - 06/30/2019</v>
      </c>
      <c r="C880" s="121">
        <v>2017</v>
      </c>
      <c r="D880" s="121" t="str">
        <f t="shared" si="13"/>
        <v>Humboldt County - Unincorporated 2017</v>
      </c>
      <c r="E880" s="121">
        <v>211</v>
      </c>
      <c r="F880" s="120">
        <v>7</v>
      </c>
      <c r="G880" s="121">
        <v>0</v>
      </c>
      <c r="H880" s="121">
        <v>7</v>
      </c>
      <c r="I880" s="109"/>
      <c r="J880" s="121">
        <v>136</v>
      </c>
      <c r="K880" s="120">
        <v>15</v>
      </c>
      <c r="L880" s="121">
        <v>0</v>
      </c>
      <c r="M880" s="121">
        <v>15</v>
      </c>
      <c r="N880" s="109"/>
      <c r="O880" s="121">
        <v>146</v>
      </c>
      <c r="P880" s="121">
        <v>86</v>
      </c>
      <c r="Q880" s="109"/>
      <c r="R880" s="121">
        <v>890</v>
      </c>
      <c r="S880" s="121">
        <v>12</v>
      </c>
      <c r="T880" s="109"/>
      <c r="U880" s="121">
        <v>1383</v>
      </c>
      <c r="V880" s="121">
        <v>120</v>
      </c>
    </row>
    <row r="881" spans="1:22" x14ac:dyDescent="0.3">
      <c r="A881" t="s">
        <v>992</v>
      </c>
      <c r="B881" s="35"/>
      <c r="C881" s="121">
        <v>2013</v>
      </c>
      <c r="D881" s="121" t="str">
        <f t="shared" si="13"/>
        <v>Huntington Beach 2013</v>
      </c>
      <c r="E881" s="121"/>
      <c r="F881" s="120"/>
      <c r="G881" s="121"/>
      <c r="H881" s="121"/>
      <c r="I881" s="109"/>
      <c r="J881" s="121"/>
      <c r="K881" s="120"/>
      <c r="L881" s="121"/>
      <c r="M881" s="121"/>
      <c r="N881" s="109"/>
      <c r="O881" s="121"/>
      <c r="P881" s="121"/>
      <c r="Q881" s="109"/>
      <c r="R881" s="121"/>
      <c r="S881" s="121"/>
      <c r="T881" s="109"/>
      <c r="U881" s="121"/>
      <c r="V881" s="121"/>
    </row>
    <row r="882" spans="1:22" x14ac:dyDescent="0.3">
      <c r="A882" t="s">
        <v>992</v>
      </c>
      <c r="B882" s="35" t="str">
        <f>VLOOKUP(A882,'Planning Periods'!$E$2:$N$540,10,FALSE)</f>
        <v>10/15/2013 - 10/15/2021</v>
      </c>
      <c r="C882" s="121">
        <v>2014</v>
      </c>
      <c r="D882" s="121" t="str">
        <f t="shared" si="13"/>
        <v>Huntington Beach 2014</v>
      </c>
      <c r="E882" s="120">
        <v>0</v>
      </c>
      <c r="F882" s="120">
        <v>0</v>
      </c>
      <c r="G882" s="120">
        <v>0</v>
      </c>
      <c r="H882" s="120">
        <v>0</v>
      </c>
      <c r="I882" s="120">
        <v>0</v>
      </c>
      <c r="J882" s="120">
        <v>0</v>
      </c>
      <c r="K882" s="120">
        <v>0</v>
      </c>
      <c r="L882" s="120">
        <v>0</v>
      </c>
      <c r="M882" s="120">
        <v>0</v>
      </c>
      <c r="N882" s="120">
        <v>0</v>
      </c>
      <c r="O882" s="120">
        <v>0</v>
      </c>
      <c r="P882" s="120">
        <v>0</v>
      </c>
      <c r="Q882" s="120">
        <v>0</v>
      </c>
      <c r="R882" s="120">
        <v>0</v>
      </c>
      <c r="S882" s="120">
        <v>0</v>
      </c>
      <c r="T882" s="120">
        <v>0</v>
      </c>
      <c r="U882" s="120">
        <v>0</v>
      </c>
      <c r="V882" s="120">
        <v>0</v>
      </c>
    </row>
    <row r="883" spans="1:22" x14ac:dyDescent="0.3">
      <c r="A883" t="s">
        <v>992</v>
      </c>
      <c r="B883" s="35" t="str">
        <f>VLOOKUP(A883,'Planning Periods'!$E$2:$N$540,10,FALSE)</f>
        <v>10/15/2013 - 10/15/2021</v>
      </c>
      <c r="C883" s="121">
        <v>2015</v>
      </c>
      <c r="D883" s="121" t="str">
        <f t="shared" si="13"/>
        <v>Huntington Beach 2015</v>
      </c>
    </row>
    <row r="884" spans="1:22" x14ac:dyDescent="0.3">
      <c r="A884" t="s">
        <v>992</v>
      </c>
      <c r="B884" s="35" t="str">
        <f>VLOOKUP(A884,'Planning Periods'!$E$2:$N$540,10,FALSE)</f>
        <v>10/15/2013 - 10/15/2021</v>
      </c>
      <c r="C884" s="121">
        <v>2016</v>
      </c>
      <c r="D884" s="121" t="str">
        <f t="shared" si="13"/>
        <v>Huntington Beach 2016</v>
      </c>
    </row>
    <row r="885" spans="1:22" x14ac:dyDescent="0.3">
      <c r="A885" t="s">
        <v>992</v>
      </c>
      <c r="B885" s="35" t="str">
        <f>VLOOKUP(A885,'Planning Periods'!$E$2:$N$540,10,FALSE)</f>
        <v>10/15/2013 - 10/15/2021</v>
      </c>
      <c r="C885" s="121">
        <v>2017</v>
      </c>
      <c r="D885" s="121" t="str">
        <f t="shared" si="13"/>
        <v>Huntington Beach 2017</v>
      </c>
    </row>
    <row r="886" spans="1:22" x14ac:dyDescent="0.3">
      <c r="A886" t="s">
        <v>1099</v>
      </c>
      <c r="B886" s="35"/>
      <c r="C886" s="121">
        <v>2013</v>
      </c>
      <c r="D886" s="121" t="str">
        <f t="shared" si="13"/>
        <v>Huntington Park 2013</v>
      </c>
    </row>
    <row r="887" spans="1:22" x14ac:dyDescent="0.3">
      <c r="A887" t="s">
        <v>1099</v>
      </c>
      <c r="B887" s="35" t="str">
        <f>VLOOKUP(A887,'Planning Periods'!$E$2:$N$540,10,FALSE)</f>
        <v>10/15/2013 - 10/15/2021</v>
      </c>
      <c r="C887" s="121">
        <v>2014</v>
      </c>
      <c r="D887" s="121" t="str">
        <f t="shared" si="13"/>
        <v>Huntington Park 2014</v>
      </c>
      <c r="E887" s="120">
        <v>0</v>
      </c>
      <c r="F887" s="120">
        <v>0</v>
      </c>
      <c r="G887" s="120">
        <v>0</v>
      </c>
      <c r="H887" s="120">
        <v>0</v>
      </c>
      <c r="I887" s="120">
        <v>0</v>
      </c>
      <c r="J887" s="120">
        <v>0</v>
      </c>
      <c r="K887" s="120">
        <v>0</v>
      </c>
      <c r="L887" s="120">
        <v>0</v>
      </c>
      <c r="M887" s="120">
        <v>0</v>
      </c>
      <c r="N887" s="120">
        <v>0</v>
      </c>
      <c r="O887" s="120">
        <v>0</v>
      </c>
      <c r="P887" s="120">
        <v>0</v>
      </c>
      <c r="Q887" s="120">
        <v>0</v>
      </c>
      <c r="R887" s="120">
        <v>0</v>
      </c>
      <c r="S887" s="120">
        <v>0</v>
      </c>
      <c r="T887" s="120">
        <v>0</v>
      </c>
      <c r="U887" s="120">
        <v>0</v>
      </c>
      <c r="V887" s="120">
        <v>0</v>
      </c>
    </row>
    <row r="888" spans="1:22" x14ac:dyDescent="0.3">
      <c r="A888" t="s">
        <v>1099</v>
      </c>
      <c r="B888" s="35" t="str">
        <f>VLOOKUP(A888,'Planning Periods'!$E$2:$N$540,10,FALSE)</f>
        <v>10/15/2013 - 10/15/2021</v>
      </c>
      <c r="C888" s="121">
        <v>2015</v>
      </c>
      <c r="D888" s="121" t="str">
        <f t="shared" si="13"/>
        <v>Huntington Park 2015</v>
      </c>
    </row>
    <row r="889" spans="1:22" x14ac:dyDescent="0.3">
      <c r="A889" t="s">
        <v>1099</v>
      </c>
      <c r="B889" s="35" t="str">
        <f>VLOOKUP(A889,'Planning Periods'!$E$2:$N$540,10,FALSE)</f>
        <v>10/15/2013 - 10/15/2021</v>
      </c>
      <c r="C889" s="121">
        <v>2016</v>
      </c>
      <c r="D889" s="121" t="str">
        <f t="shared" si="13"/>
        <v>Huntington Park 2016</v>
      </c>
    </row>
    <row r="890" spans="1:22" x14ac:dyDescent="0.3">
      <c r="A890" t="s">
        <v>1099</v>
      </c>
      <c r="B890" s="35" t="str">
        <f>VLOOKUP(A890,'Planning Periods'!$E$2:$N$540,10,FALSE)</f>
        <v>10/15/2013 - 10/15/2021</v>
      </c>
      <c r="C890" s="121">
        <v>2017</v>
      </c>
      <c r="D890" s="121" t="str">
        <f t="shared" si="13"/>
        <v>Huntington Park 2017</v>
      </c>
    </row>
    <row r="891" spans="1:22" x14ac:dyDescent="0.3">
      <c r="A891" s="122" t="s">
        <v>1186</v>
      </c>
      <c r="B891" s="35" t="str">
        <f>VLOOKUP(A891,'Planning Periods'!$E$2:$N$540,10,FALSE)</f>
        <v>12/31/2015 - 12/31/2023</v>
      </c>
      <c r="C891" s="121">
        <v>2013</v>
      </c>
      <c r="D891" s="121" t="str">
        <f t="shared" si="13"/>
        <v>Huron 2013</v>
      </c>
    </row>
    <row r="892" spans="1:22" x14ac:dyDescent="0.3">
      <c r="A892" s="122" t="s">
        <v>1186</v>
      </c>
      <c r="B892" s="35" t="str">
        <f>VLOOKUP(A892,'Planning Periods'!$E$2:$N$540,10,FALSE)</f>
        <v>12/31/2015 - 12/31/2023</v>
      </c>
      <c r="C892" s="121">
        <v>2014</v>
      </c>
      <c r="D892" s="121" t="str">
        <f t="shared" si="13"/>
        <v>Huron 2014</v>
      </c>
    </row>
    <row r="893" spans="1:22" x14ac:dyDescent="0.3">
      <c r="A893" s="122" t="s">
        <v>1186</v>
      </c>
      <c r="B893" s="35" t="str">
        <f>VLOOKUP(A893,'Planning Periods'!$E$2:$N$540,10,FALSE)</f>
        <v>12/31/2015 - 12/31/2023</v>
      </c>
      <c r="C893" s="121">
        <v>2015</v>
      </c>
      <c r="D893" s="121" t="str">
        <f t="shared" si="13"/>
        <v>Huron 2015</v>
      </c>
      <c r="E893" s="121">
        <v>87</v>
      </c>
      <c r="F893" s="120">
        <v>0</v>
      </c>
      <c r="G893" s="121">
        <v>0</v>
      </c>
      <c r="H893" s="121">
        <v>0</v>
      </c>
      <c r="I893" s="109"/>
      <c r="J893" s="121">
        <v>107</v>
      </c>
      <c r="K893" s="120">
        <v>0</v>
      </c>
      <c r="L893" s="121">
        <v>0</v>
      </c>
      <c r="M893" s="121">
        <v>0</v>
      </c>
      <c r="N893" s="109"/>
      <c r="O893" s="121">
        <v>106</v>
      </c>
      <c r="P893" s="121">
        <v>0</v>
      </c>
      <c r="Q893" s="109"/>
      <c r="R893" s="121">
        <v>124</v>
      </c>
      <c r="S893" s="121">
        <v>0</v>
      </c>
      <c r="T893" s="109"/>
      <c r="U893" s="121">
        <v>424</v>
      </c>
      <c r="V893" s="121">
        <v>0</v>
      </c>
    </row>
    <row r="894" spans="1:22" x14ac:dyDescent="0.3">
      <c r="A894" s="122" t="s">
        <v>1186</v>
      </c>
      <c r="B894" s="35" t="str">
        <f>VLOOKUP(A894,'Planning Periods'!$E$2:$N$540,10,FALSE)</f>
        <v>12/31/2015 - 12/31/2023</v>
      </c>
      <c r="C894" s="121">
        <v>2016</v>
      </c>
      <c r="D894" s="121" t="str">
        <f t="shared" si="13"/>
        <v>Huron 2016</v>
      </c>
      <c r="E894" s="121"/>
      <c r="F894" s="120"/>
      <c r="G894" s="121"/>
      <c r="H894" s="121"/>
      <c r="I894" s="109"/>
      <c r="J894" s="121"/>
      <c r="K894" s="120"/>
      <c r="L894" s="121"/>
      <c r="M894" s="121"/>
      <c r="N894" s="109"/>
      <c r="O894" s="121"/>
      <c r="P894" s="121"/>
      <c r="Q894" s="109"/>
      <c r="R894" s="121"/>
      <c r="S894" s="121"/>
      <c r="T894" s="109"/>
      <c r="U894" s="121"/>
      <c r="V894" s="121"/>
    </row>
    <row r="895" spans="1:22" x14ac:dyDescent="0.3">
      <c r="A895" s="122" t="s">
        <v>1186</v>
      </c>
      <c r="B895" s="35" t="str">
        <f>VLOOKUP(A895,'Planning Periods'!$E$2:$N$540,10,FALSE)</f>
        <v>12/31/2015 - 12/31/2023</v>
      </c>
      <c r="C895" s="121">
        <v>2017</v>
      </c>
      <c r="D895" s="121" t="str">
        <f t="shared" si="13"/>
        <v>Huron 2017</v>
      </c>
      <c r="E895" s="121"/>
      <c r="F895" s="120"/>
      <c r="G895" s="121"/>
      <c r="H895" s="121"/>
      <c r="I895" s="109"/>
      <c r="J895" s="121"/>
      <c r="K895" s="120"/>
      <c r="L895" s="121"/>
      <c r="M895" s="121"/>
      <c r="N895" s="109"/>
      <c r="O895" s="121"/>
      <c r="P895" s="121"/>
      <c r="Q895" s="109"/>
      <c r="R895" s="121"/>
      <c r="S895" s="121"/>
      <c r="T895" s="109"/>
      <c r="U895" s="121"/>
      <c r="V895" s="121"/>
    </row>
    <row r="896" spans="1:22" x14ac:dyDescent="0.3">
      <c r="A896" s="122" t="s">
        <v>1160</v>
      </c>
      <c r="B896" s="35"/>
      <c r="C896" s="121">
        <v>2013</v>
      </c>
      <c r="D896" s="121" t="str">
        <f t="shared" si="13"/>
        <v>Imperial 2013</v>
      </c>
      <c r="E896" s="121"/>
      <c r="F896" s="120"/>
      <c r="G896" s="121"/>
      <c r="H896" s="121"/>
      <c r="I896" s="109"/>
      <c r="J896" s="121"/>
      <c r="K896" s="120"/>
      <c r="L896" s="121"/>
      <c r="M896" s="121"/>
      <c r="N896" s="109"/>
      <c r="O896" s="121"/>
      <c r="P896" s="121"/>
      <c r="Q896" s="109"/>
      <c r="R896" s="121"/>
      <c r="S896" s="121"/>
      <c r="T896" s="109"/>
      <c r="U896" s="121"/>
      <c r="V896" s="121"/>
    </row>
    <row r="897" spans="1:22" x14ac:dyDescent="0.3">
      <c r="A897" s="122" t="s">
        <v>1160</v>
      </c>
      <c r="B897" s="35" t="str">
        <f>VLOOKUP(A897,'Planning Periods'!$E$2:$N$540,10,FALSE)</f>
        <v>10/15/2013 - 10/15/2021</v>
      </c>
      <c r="C897" s="121">
        <v>2014</v>
      </c>
      <c r="D897" s="121" t="str">
        <f t="shared" si="13"/>
        <v>Imperial 2014</v>
      </c>
      <c r="E897" s="121">
        <v>349</v>
      </c>
      <c r="F897" s="120">
        <v>56</v>
      </c>
      <c r="G897" s="121">
        <v>56</v>
      </c>
      <c r="H897" s="121">
        <v>0</v>
      </c>
      <c r="I897" s="109"/>
      <c r="J897" s="121">
        <v>205</v>
      </c>
      <c r="K897" s="120">
        <v>0</v>
      </c>
      <c r="L897" s="121">
        <v>0</v>
      </c>
      <c r="M897" s="121">
        <v>0</v>
      </c>
      <c r="N897" s="109"/>
      <c r="O897" s="121">
        <v>202</v>
      </c>
      <c r="P897" s="121">
        <v>43</v>
      </c>
      <c r="Q897" s="109"/>
      <c r="R897" s="121">
        <v>553</v>
      </c>
      <c r="S897" s="121">
        <v>16</v>
      </c>
      <c r="T897" s="109"/>
      <c r="U897" s="121">
        <v>1309</v>
      </c>
      <c r="V897" s="121">
        <v>115</v>
      </c>
    </row>
    <row r="898" spans="1:22" x14ac:dyDescent="0.3">
      <c r="A898" s="122" t="s">
        <v>1160</v>
      </c>
      <c r="B898" s="35" t="str">
        <f>VLOOKUP(A898,'Planning Periods'!$E$2:$N$540,10,FALSE)</f>
        <v>10/15/2013 - 10/15/2021</v>
      </c>
      <c r="C898" s="121">
        <v>2015</v>
      </c>
      <c r="D898" s="121" t="str">
        <f t="shared" si="13"/>
        <v>Imperial 2015</v>
      </c>
      <c r="E898" s="121">
        <v>349</v>
      </c>
      <c r="F898" s="120">
        <v>0</v>
      </c>
      <c r="G898" s="121">
        <v>0</v>
      </c>
      <c r="H898" s="121">
        <v>0</v>
      </c>
      <c r="I898" s="109"/>
      <c r="J898" s="121">
        <v>205</v>
      </c>
      <c r="K898" s="120">
        <v>10</v>
      </c>
      <c r="L898" s="121">
        <v>10</v>
      </c>
      <c r="M898" s="121">
        <v>0</v>
      </c>
      <c r="N898" s="109"/>
      <c r="O898" s="121">
        <v>202</v>
      </c>
      <c r="P898" s="121">
        <v>77</v>
      </c>
      <c r="Q898" s="109"/>
      <c r="R898" s="121">
        <v>553</v>
      </c>
      <c r="S898" s="121">
        <v>19</v>
      </c>
      <c r="T898" s="109"/>
      <c r="U898" s="121">
        <v>1309</v>
      </c>
      <c r="V898" s="121">
        <v>106</v>
      </c>
    </row>
    <row r="899" spans="1:22" x14ac:dyDescent="0.3">
      <c r="A899" s="122" t="s">
        <v>1160</v>
      </c>
      <c r="B899" s="35" t="str">
        <f>VLOOKUP(A899,'Planning Periods'!$E$2:$N$540,10,FALSE)</f>
        <v>10/15/2013 - 10/15/2021</v>
      </c>
      <c r="C899" s="121">
        <v>2016</v>
      </c>
      <c r="D899" s="121" t="str">
        <f t="shared" si="13"/>
        <v>Imperial 2016</v>
      </c>
      <c r="E899" s="121">
        <v>349</v>
      </c>
      <c r="F899" s="120">
        <v>0</v>
      </c>
      <c r="G899" s="121">
        <v>0</v>
      </c>
      <c r="H899" s="121">
        <v>0</v>
      </c>
      <c r="I899" s="109"/>
      <c r="J899" s="121">
        <v>205</v>
      </c>
      <c r="K899" s="120">
        <v>0</v>
      </c>
      <c r="L899" s="121">
        <v>0</v>
      </c>
      <c r="M899" s="121">
        <v>0</v>
      </c>
      <c r="N899" s="109"/>
      <c r="O899" s="121">
        <v>202</v>
      </c>
      <c r="P899" s="121">
        <v>227</v>
      </c>
      <c r="Q899" s="109"/>
      <c r="R899" s="121">
        <v>553</v>
      </c>
      <c r="S899" s="121">
        <v>40</v>
      </c>
      <c r="T899" s="109"/>
      <c r="U899" s="121">
        <v>1309</v>
      </c>
      <c r="V899" s="121">
        <v>267</v>
      </c>
    </row>
    <row r="900" spans="1:22" x14ac:dyDescent="0.3">
      <c r="A900" s="122" t="s">
        <v>1160</v>
      </c>
      <c r="B900" s="35" t="str">
        <f>VLOOKUP(A900,'Planning Periods'!$E$2:$N$540,10,FALSE)</f>
        <v>10/15/2013 - 10/15/2021</v>
      </c>
      <c r="C900" s="121">
        <v>2017</v>
      </c>
      <c r="D900" s="121" t="str">
        <f t="shared" si="13"/>
        <v>Imperial 2017</v>
      </c>
      <c r="E900" s="121">
        <v>349</v>
      </c>
      <c r="F900" s="120">
        <v>0</v>
      </c>
      <c r="G900" s="121">
        <v>0</v>
      </c>
      <c r="H900" s="121">
        <v>0</v>
      </c>
      <c r="I900" s="109"/>
      <c r="J900" s="121">
        <v>205</v>
      </c>
      <c r="K900" s="120">
        <v>0</v>
      </c>
      <c r="L900" s="121">
        <v>0</v>
      </c>
      <c r="M900" s="121">
        <v>0</v>
      </c>
      <c r="N900" s="109"/>
      <c r="O900" s="121">
        <v>202</v>
      </c>
      <c r="P900" s="121">
        <v>79</v>
      </c>
      <c r="Q900" s="109"/>
      <c r="R900" s="121">
        <v>553</v>
      </c>
      <c r="S900" s="121">
        <v>36</v>
      </c>
      <c r="T900" s="109"/>
      <c r="U900" s="121">
        <v>1309</v>
      </c>
      <c r="V900" s="121">
        <v>115</v>
      </c>
    </row>
    <row r="901" spans="1:22" x14ac:dyDescent="0.3">
      <c r="A901" s="122" t="s">
        <v>896</v>
      </c>
      <c r="B901" s="35" t="str">
        <f>VLOOKUP(A901,'Planning Periods'!$E$2:$N$540,10,FALSE)</f>
        <v>04/30/2013 - 04/30/2021</v>
      </c>
      <c r="C901" s="121">
        <v>2013</v>
      </c>
      <c r="D901" s="121" t="str">
        <f t="shared" si="13"/>
        <v>Imperial Beach 2013</v>
      </c>
      <c r="E901" s="121">
        <v>63</v>
      </c>
      <c r="F901" s="120">
        <v>3</v>
      </c>
      <c r="G901" s="121">
        <v>3</v>
      </c>
      <c r="H901" s="121">
        <v>0</v>
      </c>
      <c r="I901" s="109"/>
      <c r="J901" s="121">
        <v>48</v>
      </c>
      <c r="K901" s="120">
        <v>26</v>
      </c>
      <c r="L901" s="121">
        <v>26</v>
      </c>
      <c r="M901" s="121">
        <v>0</v>
      </c>
      <c r="N901" s="109"/>
      <c r="O901" s="121">
        <v>45</v>
      </c>
      <c r="P901" s="121">
        <v>5</v>
      </c>
      <c r="Q901" s="109"/>
      <c r="R901" s="121">
        <v>98</v>
      </c>
      <c r="S901" s="121">
        <v>22</v>
      </c>
      <c r="T901" s="109"/>
      <c r="U901" s="121">
        <v>254</v>
      </c>
      <c r="V901" s="121">
        <v>56</v>
      </c>
    </row>
    <row r="902" spans="1:22" x14ac:dyDescent="0.3">
      <c r="A902" s="122" t="s">
        <v>896</v>
      </c>
      <c r="B902" s="35" t="str">
        <f>VLOOKUP(A902,'Planning Periods'!$E$2:$N$540,10,FALSE)</f>
        <v>04/30/2013 - 04/30/2021</v>
      </c>
      <c r="C902" s="121">
        <v>2014</v>
      </c>
      <c r="D902" s="121" t="str">
        <f t="shared" si="13"/>
        <v>Imperial Beach 2014</v>
      </c>
      <c r="E902" s="121">
        <v>63</v>
      </c>
      <c r="F902" s="120">
        <v>0</v>
      </c>
      <c r="G902" s="121">
        <v>0</v>
      </c>
      <c r="H902" s="121">
        <v>0</v>
      </c>
      <c r="I902" s="109"/>
      <c r="J902" s="121">
        <v>48</v>
      </c>
      <c r="K902" s="120">
        <v>0</v>
      </c>
      <c r="L902" s="121">
        <v>0</v>
      </c>
      <c r="M902" s="121">
        <v>0</v>
      </c>
      <c r="N902" s="109"/>
      <c r="O902" s="121">
        <v>45</v>
      </c>
      <c r="P902" s="121">
        <v>0</v>
      </c>
      <c r="Q902" s="109"/>
      <c r="R902" s="121">
        <v>98</v>
      </c>
      <c r="S902" s="121">
        <v>13</v>
      </c>
      <c r="T902" s="109"/>
      <c r="U902" s="121">
        <v>254</v>
      </c>
      <c r="V902" s="121">
        <v>13</v>
      </c>
    </row>
    <row r="903" spans="1:22" x14ac:dyDescent="0.3">
      <c r="A903" s="122" t="s">
        <v>896</v>
      </c>
      <c r="B903" s="35" t="str">
        <f>VLOOKUP(A903,'Planning Periods'!$E$2:$N$540,10,FALSE)</f>
        <v>04/30/2013 - 04/30/2021</v>
      </c>
      <c r="C903" s="121">
        <v>2015</v>
      </c>
      <c r="D903" s="121" t="str">
        <f t="shared" si="13"/>
        <v>Imperial Beach 2015</v>
      </c>
      <c r="E903" s="121">
        <v>63</v>
      </c>
      <c r="F903" s="120">
        <v>0</v>
      </c>
      <c r="G903" s="121">
        <v>0</v>
      </c>
      <c r="H903" s="121">
        <v>0</v>
      </c>
      <c r="I903" s="109"/>
      <c r="J903" s="121">
        <v>48</v>
      </c>
      <c r="K903" s="120">
        <v>0</v>
      </c>
      <c r="L903" s="121">
        <v>0</v>
      </c>
      <c r="M903" s="121">
        <v>0</v>
      </c>
      <c r="N903" s="109"/>
      <c r="O903" s="121">
        <v>45</v>
      </c>
      <c r="P903" s="121">
        <v>0</v>
      </c>
      <c r="Q903" s="109"/>
      <c r="R903" s="121">
        <v>98</v>
      </c>
      <c r="S903" s="121">
        <v>20</v>
      </c>
      <c r="T903" s="109"/>
      <c r="U903" s="121">
        <v>254</v>
      </c>
      <c r="V903" s="121">
        <v>20</v>
      </c>
    </row>
    <row r="904" spans="1:22" x14ac:dyDescent="0.3">
      <c r="A904" s="122" t="s">
        <v>896</v>
      </c>
      <c r="B904" s="35" t="str">
        <f>VLOOKUP(A904,'Planning Periods'!$E$2:$N$540,10,FALSE)</f>
        <v>04/30/2013 - 04/30/2021</v>
      </c>
      <c r="C904" s="121">
        <v>2016</v>
      </c>
      <c r="D904" s="121" t="str">
        <f t="shared" si="13"/>
        <v>Imperial Beach 2016</v>
      </c>
      <c r="E904" s="121">
        <v>63</v>
      </c>
      <c r="F904" s="120">
        <v>0</v>
      </c>
      <c r="G904" s="121">
        <v>0</v>
      </c>
      <c r="H904" s="121">
        <v>0</v>
      </c>
      <c r="I904" s="109"/>
      <c r="J904" s="121">
        <v>48</v>
      </c>
      <c r="K904" s="120">
        <v>0</v>
      </c>
      <c r="L904" s="121">
        <v>0</v>
      </c>
      <c r="M904" s="121">
        <v>0</v>
      </c>
      <c r="N904" s="109"/>
      <c r="O904" s="121">
        <v>45</v>
      </c>
      <c r="P904" s="121">
        <v>0</v>
      </c>
      <c r="Q904" s="109"/>
      <c r="R904" s="121">
        <v>98</v>
      </c>
      <c r="S904" s="121">
        <v>13</v>
      </c>
      <c r="T904" s="109"/>
      <c r="U904" s="121">
        <v>254</v>
      </c>
      <c r="V904" s="121">
        <v>13</v>
      </c>
    </row>
    <row r="905" spans="1:22" x14ac:dyDescent="0.3">
      <c r="A905" s="122" t="s">
        <v>896</v>
      </c>
      <c r="B905" s="35" t="str">
        <f>VLOOKUP(A905,'Planning Periods'!$E$2:$N$540,10,FALSE)</f>
        <v>04/30/2013 - 04/30/2021</v>
      </c>
      <c r="C905" s="121">
        <v>2017</v>
      </c>
      <c r="D905" s="121" t="str">
        <f t="shared" si="13"/>
        <v>Imperial Beach 2017</v>
      </c>
      <c r="E905" s="121">
        <v>63</v>
      </c>
      <c r="F905" s="120">
        <v>0</v>
      </c>
      <c r="G905" s="121">
        <v>0</v>
      </c>
      <c r="H905" s="121">
        <v>0</v>
      </c>
      <c r="I905" s="109"/>
      <c r="J905" s="121">
        <v>48</v>
      </c>
      <c r="K905" s="120">
        <v>0</v>
      </c>
      <c r="L905" s="121">
        <v>0</v>
      </c>
      <c r="M905" s="121">
        <v>0</v>
      </c>
      <c r="N905" s="109"/>
      <c r="O905" s="121">
        <v>45</v>
      </c>
      <c r="P905" s="121">
        <v>0</v>
      </c>
      <c r="Q905" s="109"/>
      <c r="R905" s="121">
        <v>98</v>
      </c>
      <c r="S905" s="121">
        <v>117</v>
      </c>
      <c r="T905" s="109"/>
      <c r="U905" s="121">
        <v>254</v>
      </c>
      <c r="V905" s="121">
        <v>117</v>
      </c>
    </row>
    <row r="906" spans="1:22" x14ac:dyDescent="0.3">
      <c r="A906" s="122" t="s">
        <v>637</v>
      </c>
      <c r="B906" s="35"/>
      <c r="C906" s="121">
        <v>2013</v>
      </c>
      <c r="D906" s="121" t="str">
        <f t="shared" si="13"/>
        <v>Imperial County - Unincorporated 2013</v>
      </c>
      <c r="E906" s="121"/>
      <c r="F906" s="120"/>
      <c r="G906" s="121"/>
      <c r="H906" s="121"/>
      <c r="I906" s="109"/>
      <c r="J906" s="121"/>
      <c r="K906" s="120"/>
      <c r="L906" s="121"/>
      <c r="M906" s="121"/>
      <c r="N906" s="109"/>
      <c r="O906" s="121"/>
      <c r="P906" s="121"/>
      <c r="Q906" s="109"/>
      <c r="R906" s="121"/>
      <c r="S906" s="121"/>
      <c r="T906" s="109"/>
      <c r="U906" s="121"/>
      <c r="V906" s="121"/>
    </row>
    <row r="907" spans="1:22" x14ac:dyDescent="0.3">
      <c r="A907" s="122" t="s">
        <v>637</v>
      </c>
      <c r="B907" s="35" t="str">
        <f>VLOOKUP(A907,'Planning Periods'!$E$2:$N$540,10,FALSE)</f>
        <v>10/15/2013 - 10/15/2021</v>
      </c>
      <c r="C907" s="121">
        <v>2014</v>
      </c>
      <c r="D907" s="121" t="str">
        <f t="shared" si="13"/>
        <v>Imperial County - Unincorporated 2014</v>
      </c>
      <c r="E907" s="121"/>
      <c r="F907" s="120"/>
      <c r="G907" s="121"/>
      <c r="H907" s="121"/>
      <c r="I907" s="109"/>
      <c r="J907" s="121"/>
      <c r="K907" s="120"/>
      <c r="L907" s="121"/>
      <c r="M907" s="121"/>
      <c r="N907" s="109"/>
      <c r="O907" s="121"/>
      <c r="P907" s="121"/>
      <c r="Q907" s="109"/>
      <c r="R907" s="121"/>
      <c r="S907" s="121"/>
      <c r="T907" s="109"/>
      <c r="U907" s="121"/>
      <c r="V907" s="121"/>
    </row>
    <row r="908" spans="1:22" x14ac:dyDescent="0.3">
      <c r="A908" s="122" t="s">
        <v>637</v>
      </c>
      <c r="B908" s="35" t="str">
        <f>VLOOKUP(A908,'Planning Periods'!$E$2:$N$540,10,FALSE)</f>
        <v>10/15/2013 - 10/15/2021</v>
      </c>
      <c r="C908" s="121">
        <v>2015</v>
      </c>
      <c r="D908" s="121" t="str">
        <f t="shared" si="13"/>
        <v>Imperial County - Unincorporated 2015</v>
      </c>
      <c r="E908" s="121"/>
      <c r="F908" s="120"/>
      <c r="G908" s="121"/>
      <c r="H908" s="121"/>
      <c r="I908" s="109"/>
      <c r="J908" s="121"/>
      <c r="K908" s="120"/>
      <c r="L908" s="121"/>
      <c r="M908" s="121"/>
      <c r="N908" s="109"/>
      <c r="O908" s="121"/>
      <c r="P908" s="121"/>
      <c r="Q908" s="109"/>
      <c r="R908" s="121"/>
      <c r="S908" s="121"/>
      <c r="T908" s="109"/>
      <c r="U908" s="121"/>
      <c r="V908" s="121"/>
    </row>
    <row r="909" spans="1:22" x14ac:dyDescent="0.3">
      <c r="A909" s="122" t="s">
        <v>637</v>
      </c>
      <c r="B909" s="35" t="str">
        <f>VLOOKUP(A909,'Planning Periods'!$E$2:$N$540,10,FALSE)</f>
        <v>10/15/2013 - 10/15/2021</v>
      </c>
      <c r="C909" s="121">
        <v>2016</v>
      </c>
      <c r="D909" s="121" t="str">
        <f t="shared" si="13"/>
        <v>Imperial County - Unincorporated 2016</v>
      </c>
      <c r="E909" s="121">
        <v>57</v>
      </c>
      <c r="F909" s="120">
        <v>0</v>
      </c>
      <c r="G909" s="121">
        <v>0</v>
      </c>
      <c r="H909" s="121">
        <v>0</v>
      </c>
      <c r="I909" s="109"/>
      <c r="J909" s="121">
        <v>35</v>
      </c>
      <c r="K909" s="120">
        <v>0</v>
      </c>
      <c r="L909" s="121">
        <v>0</v>
      </c>
      <c r="M909" s="121">
        <v>0</v>
      </c>
      <c r="N909" s="109"/>
      <c r="O909" s="121">
        <v>36</v>
      </c>
      <c r="P909" s="121">
        <v>24</v>
      </c>
      <c r="Q909" s="109"/>
      <c r="R909" s="121">
        <v>105</v>
      </c>
      <c r="S909" s="121">
        <v>0</v>
      </c>
      <c r="T909" s="109"/>
      <c r="U909" s="121">
        <v>233</v>
      </c>
      <c r="V909" s="121">
        <v>24</v>
      </c>
    </row>
    <row r="910" spans="1:22" x14ac:dyDescent="0.3">
      <c r="A910" s="122" t="s">
        <v>637</v>
      </c>
      <c r="B910" s="35" t="str">
        <f>VLOOKUP(A910,'Planning Periods'!$E$2:$N$540,10,FALSE)</f>
        <v>10/15/2013 - 10/15/2021</v>
      </c>
      <c r="C910" s="121">
        <v>2017</v>
      </c>
      <c r="D910" s="121" t="str">
        <f t="shared" si="13"/>
        <v>Imperial County - Unincorporated 2017</v>
      </c>
      <c r="E910" s="121">
        <v>57</v>
      </c>
      <c r="F910" s="120">
        <v>0</v>
      </c>
      <c r="G910" s="121">
        <v>0</v>
      </c>
      <c r="H910" s="121">
        <v>0</v>
      </c>
      <c r="I910" s="109"/>
      <c r="J910" s="121">
        <v>35</v>
      </c>
      <c r="K910" s="120">
        <v>0</v>
      </c>
      <c r="L910" s="121">
        <v>0</v>
      </c>
      <c r="M910" s="121">
        <v>0</v>
      </c>
      <c r="N910" s="109"/>
      <c r="O910" s="121">
        <v>36</v>
      </c>
      <c r="P910" s="121">
        <v>13</v>
      </c>
      <c r="Q910" s="109"/>
      <c r="R910" s="121">
        <v>105</v>
      </c>
      <c r="S910" s="121">
        <v>0</v>
      </c>
      <c r="T910" s="109"/>
      <c r="U910" s="121">
        <v>233</v>
      </c>
      <c r="V910" s="121">
        <v>13</v>
      </c>
    </row>
    <row r="911" spans="1:22" x14ac:dyDescent="0.3">
      <c r="A911" s="122" t="s">
        <v>951</v>
      </c>
      <c r="B911" s="35"/>
      <c r="C911" s="121">
        <v>2013</v>
      </c>
      <c r="D911" s="121" t="str">
        <f t="shared" si="13"/>
        <v>Indian Wells 2013</v>
      </c>
      <c r="E911" s="121"/>
      <c r="F911" s="120"/>
      <c r="G911" s="121"/>
      <c r="H911" s="121"/>
      <c r="I911" s="109"/>
      <c r="J911" s="121"/>
      <c r="K911" s="120"/>
      <c r="L911" s="121"/>
      <c r="M911" s="121"/>
      <c r="N911" s="109"/>
      <c r="O911" s="121"/>
      <c r="P911" s="121"/>
      <c r="Q911" s="109"/>
      <c r="R911" s="121"/>
      <c r="S911" s="121"/>
      <c r="T911" s="109"/>
      <c r="U911" s="121"/>
      <c r="V911" s="121"/>
    </row>
    <row r="912" spans="1:22" x14ac:dyDescent="0.3">
      <c r="A912" s="122" t="s">
        <v>951</v>
      </c>
      <c r="B912" s="35" t="str">
        <f>VLOOKUP(A912,'Planning Periods'!$E$2:$N$540,10,FALSE)</f>
        <v>10/15/2013 - 10/15/2021</v>
      </c>
      <c r="C912" s="121">
        <v>2014</v>
      </c>
      <c r="D912" s="121" t="str">
        <f t="shared" si="13"/>
        <v>Indian Wells 2014</v>
      </c>
      <c r="E912" s="121">
        <v>40</v>
      </c>
      <c r="F912" s="120">
        <v>0</v>
      </c>
      <c r="G912" s="121">
        <v>0</v>
      </c>
      <c r="H912" s="121">
        <v>0</v>
      </c>
      <c r="I912" s="109"/>
      <c r="J912" s="121">
        <v>27</v>
      </c>
      <c r="K912" s="120">
        <v>0</v>
      </c>
      <c r="L912" s="121">
        <v>0</v>
      </c>
      <c r="M912" s="121">
        <v>0</v>
      </c>
      <c r="N912" s="109"/>
      <c r="O912" s="121">
        <v>31</v>
      </c>
      <c r="P912" s="121">
        <v>0</v>
      </c>
      <c r="Q912" s="109"/>
      <c r="R912" s="121">
        <v>62</v>
      </c>
      <c r="S912" s="121">
        <v>40</v>
      </c>
      <c r="T912" s="109"/>
      <c r="U912" s="121">
        <v>160</v>
      </c>
      <c r="V912" s="121">
        <v>40</v>
      </c>
    </row>
    <row r="913" spans="1:22" x14ac:dyDescent="0.3">
      <c r="A913" s="122" t="s">
        <v>951</v>
      </c>
      <c r="B913" s="35" t="str">
        <f>VLOOKUP(A913,'Planning Periods'!$E$2:$N$540,10,FALSE)</f>
        <v>10/15/2013 - 10/15/2021</v>
      </c>
      <c r="C913" s="121">
        <v>2015</v>
      </c>
      <c r="D913" s="121" t="str">
        <f t="shared" si="13"/>
        <v>Indian Wells 2015</v>
      </c>
      <c r="E913" s="121">
        <v>40</v>
      </c>
      <c r="F913" s="120">
        <v>0</v>
      </c>
      <c r="G913" s="121">
        <v>0</v>
      </c>
      <c r="H913" s="121">
        <v>0</v>
      </c>
      <c r="I913" s="109"/>
      <c r="J913" s="121">
        <v>27</v>
      </c>
      <c r="K913" s="120">
        <v>0</v>
      </c>
      <c r="L913" s="121">
        <v>0</v>
      </c>
      <c r="M913" s="121">
        <v>0</v>
      </c>
      <c r="N913" s="109"/>
      <c r="O913" s="121">
        <v>31</v>
      </c>
      <c r="P913" s="121">
        <v>0</v>
      </c>
      <c r="Q913" s="109"/>
      <c r="R913" s="121">
        <v>62</v>
      </c>
      <c r="S913" s="121">
        <v>43</v>
      </c>
      <c r="T913" s="109"/>
      <c r="U913" s="121">
        <v>160</v>
      </c>
      <c r="V913" s="121">
        <v>43</v>
      </c>
    </row>
    <row r="914" spans="1:22" x14ac:dyDescent="0.3">
      <c r="A914" s="122" t="s">
        <v>951</v>
      </c>
      <c r="B914" s="35" t="str">
        <f>VLOOKUP(A914,'Planning Periods'!$E$2:$N$540,10,FALSE)</f>
        <v>10/15/2013 - 10/15/2021</v>
      </c>
      <c r="C914" s="121">
        <v>2016</v>
      </c>
      <c r="D914" s="121" t="str">
        <f t="shared" si="13"/>
        <v>Indian Wells 2016</v>
      </c>
      <c r="E914" s="121">
        <v>40</v>
      </c>
      <c r="F914" s="120">
        <v>0</v>
      </c>
      <c r="G914" s="121">
        <v>0</v>
      </c>
      <c r="H914" s="121">
        <v>0</v>
      </c>
      <c r="I914" s="109"/>
      <c r="J914" s="121">
        <v>27</v>
      </c>
      <c r="K914" s="120">
        <v>0</v>
      </c>
      <c r="L914" s="121">
        <v>0</v>
      </c>
      <c r="M914" s="121">
        <v>0</v>
      </c>
      <c r="N914" s="109"/>
      <c r="O914" s="121">
        <v>31</v>
      </c>
      <c r="P914" s="121">
        <v>0</v>
      </c>
      <c r="Q914" s="109"/>
      <c r="R914" s="121">
        <v>62</v>
      </c>
      <c r="S914" s="121">
        <v>36</v>
      </c>
      <c r="T914" s="109"/>
      <c r="U914" s="121">
        <v>160</v>
      </c>
      <c r="V914" s="121">
        <v>36</v>
      </c>
    </row>
    <row r="915" spans="1:22" x14ac:dyDescent="0.3">
      <c r="A915" s="122" t="s">
        <v>951</v>
      </c>
      <c r="B915" s="35" t="str">
        <f>VLOOKUP(A915,'Planning Periods'!$E$2:$N$540,10,FALSE)</f>
        <v>10/15/2013 - 10/15/2021</v>
      </c>
      <c r="C915" s="121">
        <v>2017</v>
      </c>
      <c r="D915" s="121" t="str">
        <f t="shared" si="13"/>
        <v>Indian Wells 2017</v>
      </c>
      <c r="E915" s="121">
        <v>40</v>
      </c>
      <c r="F915" s="120">
        <v>0</v>
      </c>
      <c r="G915" s="121">
        <v>0</v>
      </c>
      <c r="H915" s="121">
        <v>0</v>
      </c>
      <c r="I915" s="109"/>
      <c r="J915" s="121">
        <v>27</v>
      </c>
      <c r="K915" s="120">
        <v>0</v>
      </c>
      <c r="L915" s="121">
        <v>0</v>
      </c>
      <c r="M915" s="121">
        <v>0</v>
      </c>
      <c r="N915" s="109"/>
      <c r="O915" s="121">
        <v>31</v>
      </c>
      <c r="P915" s="121">
        <v>0</v>
      </c>
      <c r="Q915" s="109"/>
      <c r="R915" s="121">
        <v>62</v>
      </c>
      <c r="S915" s="121">
        <v>24</v>
      </c>
      <c r="T915" s="109"/>
      <c r="U915" s="121">
        <v>160</v>
      </c>
      <c r="V915" s="121">
        <v>24</v>
      </c>
    </row>
    <row r="916" spans="1:22" x14ac:dyDescent="0.3">
      <c r="A916" s="122" t="s">
        <v>950</v>
      </c>
      <c r="B916" s="35"/>
      <c r="C916" s="121">
        <v>2013</v>
      </c>
      <c r="D916" s="121" t="str">
        <f t="shared" si="13"/>
        <v>Indio 2013</v>
      </c>
      <c r="E916" s="121"/>
      <c r="F916" s="120"/>
      <c r="G916" s="121"/>
      <c r="H916" s="121"/>
      <c r="I916" s="109"/>
      <c r="J916" s="121"/>
      <c r="K916" s="120"/>
      <c r="L916" s="121"/>
      <c r="M916" s="121"/>
      <c r="N916" s="109"/>
      <c r="O916" s="121"/>
      <c r="P916" s="121"/>
      <c r="Q916" s="109"/>
      <c r="R916" s="121"/>
      <c r="S916" s="121"/>
      <c r="T916" s="109"/>
      <c r="U916" s="121"/>
      <c r="V916" s="121"/>
    </row>
    <row r="917" spans="1:22" x14ac:dyDescent="0.3">
      <c r="A917" s="122" t="s">
        <v>950</v>
      </c>
      <c r="B917" s="35" t="str">
        <f>VLOOKUP(A917,'Planning Periods'!$E$2:$N$540,10,FALSE)</f>
        <v>10/15/2013 - 10/15/2021</v>
      </c>
      <c r="C917" s="121">
        <v>2014</v>
      </c>
      <c r="D917" s="121" t="str">
        <f t="shared" si="13"/>
        <v>Indio 2014</v>
      </c>
      <c r="E917" s="121">
        <v>714</v>
      </c>
      <c r="F917" s="120">
        <v>84</v>
      </c>
      <c r="G917" s="121">
        <v>84</v>
      </c>
      <c r="H917" s="121">
        <v>0</v>
      </c>
      <c r="I917" s="109"/>
      <c r="J917" s="121">
        <v>487</v>
      </c>
      <c r="K917" s="120">
        <v>0</v>
      </c>
      <c r="L917" s="121">
        <v>0</v>
      </c>
      <c r="M917" s="121">
        <v>0</v>
      </c>
      <c r="N917" s="109"/>
      <c r="O917" s="121">
        <v>553</v>
      </c>
      <c r="P917" s="121">
        <v>1</v>
      </c>
      <c r="Q917" s="109"/>
      <c r="R917" s="121">
        <v>1271</v>
      </c>
      <c r="S917" s="121">
        <v>367</v>
      </c>
      <c r="T917" s="109"/>
      <c r="U917" s="121">
        <v>3025</v>
      </c>
      <c r="V917" s="121">
        <v>452</v>
      </c>
    </row>
    <row r="918" spans="1:22" x14ac:dyDescent="0.3">
      <c r="A918" s="122" t="s">
        <v>950</v>
      </c>
      <c r="B918" s="35" t="str">
        <f>VLOOKUP(A918,'Planning Periods'!$E$2:$N$540,10,FALSE)</f>
        <v>10/15/2013 - 10/15/2021</v>
      </c>
      <c r="C918" s="121">
        <v>2015</v>
      </c>
      <c r="D918" s="121" t="str">
        <f t="shared" si="13"/>
        <v>Indio 2015</v>
      </c>
      <c r="E918" s="121">
        <v>714</v>
      </c>
      <c r="F918" s="120">
        <v>0</v>
      </c>
      <c r="G918" s="121">
        <v>0</v>
      </c>
      <c r="H918" s="121">
        <v>0</v>
      </c>
      <c r="I918" s="109"/>
      <c r="J918" s="121">
        <v>487</v>
      </c>
      <c r="K918" s="120">
        <v>0</v>
      </c>
      <c r="L918" s="121">
        <v>0</v>
      </c>
      <c r="M918" s="121">
        <v>0</v>
      </c>
      <c r="N918" s="109"/>
      <c r="O918" s="121">
        <v>553</v>
      </c>
      <c r="P918" s="121">
        <v>0</v>
      </c>
      <c r="Q918" s="109"/>
      <c r="R918" s="121">
        <v>1271</v>
      </c>
      <c r="S918" s="121">
        <v>319</v>
      </c>
      <c r="T918" s="109"/>
      <c r="U918" s="121">
        <v>3025</v>
      </c>
      <c r="V918" s="121">
        <v>319</v>
      </c>
    </row>
    <row r="919" spans="1:22" x14ac:dyDescent="0.3">
      <c r="A919" s="122" t="s">
        <v>950</v>
      </c>
      <c r="B919" s="35" t="str">
        <f>VLOOKUP(A919,'Planning Periods'!$E$2:$N$540,10,FALSE)</f>
        <v>10/15/2013 - 10/15/2021</v>
      </c>
      <c r="C919" s="121">
        <v>2016</v>
      </c>
      <c r="D919" s="121" t="str">
        <f t="shared" si="13"/>
        <v>Indio 2016</v>
      </c>
      <c r="E919" s="121">
        <v>714</v>
      </c>
      <c r="F919" s="120">
        <v>0</v>
      </c>
      <c r="G919" s="121">
        <v>0</v>
      </c>
      <c r="H919" s="121">
        <v>0</v>
      </c>
      <c r="I919" s="109"/>
      <c r="J919" s="121">
        <v>487</v>
      </c>
      <c r="K919" s="120">
        <v>0</v>
      </c>
      <c r="L919" s="121">
        <v>0</v>
      </c>
      <c r="M919" s="121">
        <v>0</v>
      </c>
      <c r="N919" s="109"/>
      <c r="O919" s="121">
        <v>553</v>
      </c>
      <c r="P919" s="121">
        <v>0</v>
      </c>
      <c r="Q919" s="109"/>
      <c r="R919" s="121">
        <v>1271</v>
      </c>
      <c r="S919" s="121">
        <v>228</v>
      </c>
      <c r="T919" s="109"/>
      <c r="U919" s="121">
        <v>3025</v>
      </c>
      <c r="V919" s="121">
        <v>228</v>
      </c>
    </row>
    <row r="920" spans="1:22" x14ac:dyDescent="0.3">
      <c r="A920" s="122" t="s">
        <v>950</v>
      </c>
      <c r="B920" s="35" t="str">
        <f>VLOOKUP(A920,'Planning Periods'!$E$2:$N$540,10,FALSE)</f>
        <v>10/15/2013 - 10/15/2021</v>
      </c>
      <c r="C920" s="121">
        <v>2017</v>
      </c>
      <c r="D920" s="121" t="str">
        <f t="shared" si="13"/>
        <v>Indio 2017</v>
      </c>
      <c r="E920" s="121">
        <v>714</v>
      </c>
      <c r="F920" s="120">
        <v>0</v>
      </c>
      <c r="G920" s="121">
        <v>0</v>
      </c>
      <c r="H920" s="121">
        <v>0</v>
      </c>
      <c r="I920" s="109"/>
      <c r="J920" s="121">
        <v>487</v>
      </c>
      <c r="K920" s="120">
        <v>0</v>
      </c>
      <c r="L920" s="121">
        <v>0</v>
      </c>
      <c r="M920" s="121">
        <v>0</v>
      </c>
      <c r="N920" s="109"/>
      <c r="O920" s="121">
        <v>553</v>
      </c>
      <c r="P920" s="121">
        <v>0</v>
      </c>
      <c r="Q920" s="109"/>
      <c r="R920" s="121">
        <v>1271</v>
      </c>
      <c r="S920" s="121">
        <v>247</v>
      </c>
      <c r="T920" s="109"/>
      <c r="U920" s="121">
        <v>3025</v>
      </c>
      <c r="V920" s="121">
        <v>247</v>
      </c>
    </row>
    <row r="921" spans="1:22" x14ac:dyDescent="0.3">
      <c r="A921" t="s">
        <v>1098</v>
      </c>
      <c r="B921" s="35"/>
      <c r="C921" s="121">
        <v>2013</v>
      </c>
      <c r="D921" s="121" t="str">
        <f t="shared" si="13"/>
        <v>Industry 2013</v>
      </c>
      <c r="E921" s="121"/>
      <c r="F921" s="120"/>
      <c r="G921" s="121"/>
      <c r="H921" s="121"/>
      <c r="I921" s="109"/>
      <c r="J921" s="121"/>
      <c r="K921" s="120"/>
      <c r="L921" s="121"/>
      <c r="M921" s="121"/>
      <c r="N921" s="109"/>
      <c r="O921" s="121"/>
      <c r="P921" s="121"/>
      <c r="Q921" s="109"/>
      <c r="R921" s="121"/>
      <c r="S921" s="121"/>
      <c r="T921" s="109"/>
      <c r="U921" s="121"/>
      <c r="V921" s="121"/>
    </row>
    <row r="922" spans="1:22" x14ac:dyDescent="0.3">
      <c r="A922" t="s">
        <v>1098</v>
      </c>
      <c r="B922" s="35" t="str">
        <f>VLOOKUP(A922,'Planning Periods'!$E$2:$N$540,10,FALSE)</f>
        <v>10/15/2013 - 10/15/2021</v>
      </c>
      <c r="C922" s="121">
        <v>2014</v>
      </c>
      <c r="D922" s="121" t="str">
        <f t="shared" si="13"/>
        <v>Industry 2014</v>
      </c>
      <c r="E922" s="120">
        <v>0</v>
      </c>
      <c r="F922" s="120">
        <v>0</v>
      </c>
      <c r="G922" s="120">
        <v>0</v>
      </c>
      <c r="H922" s="120">
        <v>0</v>
      </c>
      <c r="I922" s="120">
        <v>0</v>
      </c>
      <c r="J922" s="120">
        <v>0</v>
      </c>
      <c r="K922" s="120">
        <v>0</v>
      </c>
      <c r="L922" s="120">
        <v>0</v>
      </c>
      <c r="M922" s="120">
        <v>0</v>
      </c>
      <c r="N922" s="120">
        <v>0</v>
      </c>
      <c r="O922" s="120">
        <v>0</v>
      </c>
      <c r="P922" s="120">
        <v>0</v>
      </c>
      <c r="Q922" s="120">
        <v>0</v>
      </c>
      <c r="R922" s="120">
        <v>0</v>
      </c>
      <c r="S922" s="120">
        <v>0</v>
      </c>
      <c r="T922" s="120">
        <v>0</v>
      </c>
      <c r="U922" s="120">
        <v>0</v>
      </c>
      <c r="V922" s="120">
        <v>0</v>
      </c>
    </row>
    <row r="923" spans="1:22" x14ac:dyDescent="0.3">
      <c r="A923" t="s">
        <v>1098</v>
      </c>
      <c r="B923" s="35" t="str">
        <f>VLOOKUP(A923,'Planning Periods'!$E$2:$N$540,10,FALSE)</f>
        <v>10/15/2013 - 10/15/2021</v>
      </c>
      <c r="C923" s="121">
        <v>2015</v>
      </c>
      <c r="D923" s="121" t="str">
        <f t="shared" si="13"/>
        <v>Industry 2015</v>
      </c>
    </row>
    <row r="924" spans="1:22" x14ac:dyDescent="0.3">
      <c r="A924" t="s">
        <v>1098</v>
      </c>
      <c r="B924" s="35" t="str">
        <f>VLOOKUP(A924,'Planning Periods'!$E$2:$N$540,10,FALSE)</f>
        <v>10/15/2013 - 10/15/2021</v>
      </c>
      <c r="C924" s="121">
        <v>2016</v>
      </c>
      <c r="D924" s="121" t="str">
        <f t="shared" si="13"/>
        <v>Industry 2016</v>
      </c>
    </row>
    <row r="925" spans="1:22" x14ac:dyDescent="0.3">
      <c r="A925" t="s">
        <v>1098</v>
      </c>
      <c r="B925" s="35" t="str">
        <f>VLOOKUP(A925,'Planning Periods'!$E$2:$N$540,10,FALSE)</f>
        <v>10/15/2013 - 10/15/2021</v>
      </c>
      <c r="C925" s="121">
        <v>2017</v>
      </c>
      <c r="D925" s="121" t="str">
        <f t="shared" si="13"/>
        <v>Industry 2017</v>
      </c>
    </row>
    <row r="926" spans="1:22" x14ac:dyDescent="0.3">
      <c r="A926" s="122" t="s">
        <v>1097</v>
      </c>
      <c r="B926" s="35"/>
      <c r="C926" s="121">
        <v>2013</v>
      </c>
      <c r="D926" s="121" t="str">
        <f t="shared" si="13"/>
        <v>Inglewood 2013</v>
      </c>
    </row>
    <row r="927" spans="1:22" x14ac:dyDescent="0.3">
      <c r="A927" s="122" t="s">
        <v>1097</v>
      </c>
      <c r="B927" s="35" t="str">
        <f>VLOOKUP(A927,'Planning Periods'!$E$2:$N$540,10,FALSE)</f>
        <v>10/15/2013 - 10/15/2021</v>
      </c>
      <c r="C927" s="121">
        <v>2014</v>
      </c>
      <c r="D927" s="121" t="str">
        <f t="shared" si="13"/>
        <v>Inglewood 2014</v>
      </c>
      <c r="E927" s="121">
        <v>250</v>
      </c>
      <c r="F927" s="120">
        <v>0</v>
      </c>
      <c r="G927" s="121">
        <v>0</v>
      </c>
      <c r="H927" s="121">
        <v>0</v>
      </c>
      <c r="I927" s="109"/>
      <c r="J927" s="121">
        <v>150</v>
      </c>
      <c r="K927" s="120">
        <v>0</v>
      </c>
      <c r="L927" s="121">
        <v>0</v>
      </c>
      <c r="M927" s="121">
        <v>0</v>
      </c>
      <c r="N927" s="109"/>
      <c r="O927" s="121">
        <v>167</v>
      </c>
      <c r="P927" s="121">
        <v>0</v>
      </c>
      <c r="Q927" s="109"/>
      <c r="R927" s="121">
        <v>446</v>
      </c>
      <c r="S927" s="121">
        <v>3</v>
      </c>
      <c r="T927" s="109"/>
      <c r="U927" s="121">
        <v>1013</v>
      </c>
      <c r="V927" s="121">
        <v>3</v>
      </c>
    </row>
    <row r="928" spans="1:22" x14ac:dyDescent="0.3">
      <c r="A928" s="122" t="s">
        <v>1097</v>
      </c>
      <c r="B928" s="35" t="str">
        <f>VLOOKUP(A928,'Planning Periods'!$E$2:$N$540,10,FALSE)</f>
        <v>10/15/2013 - 10/15/2021</v>
      </c>
      <c r="C928" s="121">
        <v>2015</v>
      </c>
      <c r="D928" s="121" t="str">
        <f t="shared" si="13"/>
        <v>Inglewood 2015</v>
      </c>
      <c r="E928" s="121">
        <v>250</v>
      </c>
      <c r="F928" s="120">
        <v>0</v>
      </c>
      <c r="G928" s="121">
        <v>0</v>
      </c>
      <c r="H928" s="121">
        <v>0</v>
      </c>
      <c r="I928" s="109"/>
      <c r="J928" s="121">
        <v>150</v>
      </c>
      <c r="K928" s="120">
        <v>0</v>
      </c>
      <c r="L928" s="121">
        <v>0</v>
      </c>
      <c r="M928" s="121">
        <v>0</v>
      </c>
      <c r="N928" s="109"/>
      <c r="O928" s="121">
        <v>167</v>
      </c>
      <c r="P928" s="121">
        <v>0</v>
      </c>
      <c r="Q928" s="109"/>
      <c r="R928" s="121">
        <v>446</v>
      </c>
      <c r="S928" s="121">
        <v>5</v>
      </c>
      <c r="T928" s="109"/>
      <c r="U928" s="121">
        <v>1013</v>
      </c>
      <c r="V928" s="121">
        <v>5</v>
      </c>
    </row>
    <row r="929" spans="1:22" x14ac:dyDescent="0.3">
      <c r="A929" s="122" t="s">
        <v>1097</v>
      </c>
      <c r="B929" s="35" t="str">
        <f>VLOOKUP(A929,'Planning Periods'!$E$2:$N$540,10,FALSE)</f>
        <v>10/15/2013 - 10/15/2021</v>
      </c>
      <c r="C929" s="121">
        <v>2016</v>
      </c>
      <c r="D929" s="121" t="str">
        <f t="shared" si="13"/>
        <v>Inglewood 2016</v>
      </c>
      <c r="E929" s="121">
        <v>250</v>
      </c>
      <c r="F929" s="120">
        <v>0</v>
      </c>
      <c r="G929" s="121">
        <v>0</v>
      </c>
      <c r="H929" s="121">
        <v>0</v>
      </c>
      <c r="I929" s="109"/>
      <c r="J929" s="121">
        <v>150</v>
      </c>
      <c r="K929" s="120">
        <v>0</v>
      </c>
      <c r="L929" s="121">
        <v>0</v>
      </c>
      <c r="M929" s="121">
        <v>0</v>
      </c>
      <c r="N929" s="109"/>
      <c r="O929" s="121">
        <v>167</v>
      </c>
      <c r="P929" s="121">
        <v>0</v>
      </c>
      <c r="Q929" s="109"/>
      <c r="R929" s="121">
        <v>446</v>
      </c>
      <c r="S929" s="121">
        <v>12</v>
      </c>
      <c r="T929" s="109"/>
      <c r="U929" s="121">
        <v>1013</v>
      </c>
      <c r="V929" s="121">
        <v>12</v>
      </c>
    </row>
    <row r="930" spans="1:22" x14ac:dyDescent="0.3">
      <c r="A930" s="122" t="s">
        <v>1097</v>
      </c>
      <c r="B930" s="35" t="str">
        <f>VLOOKUP(A930,'Planning Periods'!$E$2:$N$540,10,FALSE)</f>
        <v>10/15/2013 - 10/15/2021</v>
      </c>
      <c r="C930" s="121">
        <v>2017</v>
      </c>
      <c r="D930" s="121" t="str">
        <f t="shared" si="13"/>
        <v>Inglewood 2017</v>
      </c>
      <c r="E930" s="121">
        <v>250</v>
      </c>
      <c r="F930" s="120">
        <v>39</v>
      </c>
      <c r="G930" s="121">
        <v>39</v>
      </c>
      <c r="H930" s="121">
        <v>0</v>
      </c>
      <c r="I930" s="109"/>
      <c r="J930" s="121">
        <v>150</v>
      </c>
      <c r="K930" s="120">
        <v>1</v>
      </c>
      <c r="L930" s="121">
        <v>1</v>
      </c>
      <c r="M930" s="121">
        <v>0</v>
      </c>
      <c r="N930" s="109"/>
      <c r="O930" s="121">
        <v>167</v>
      </c>
      <c r="P930" s="121">
        <v>0</v>
      </c>
      <c r="Q930" s="109"/>
      <c r="R930" s="121">
        <v>446</v>
      </c>
      <c r="S930" s="121">
        <v>13</v>
      </c>
      <c r="T930" s="109"/>
      <c r="U930" s="121">
        <v>1013</v>
      </c>
      <c r="V930" s="121">
        <v>53</v>
      </c>
    </row>
    <row r="931" spans="1:22" x14ac:dyDescent="0.3">
      <c r="A931" s="122" t="s">
        <v>1156</v>
      </c>
      <c r="B931" s="35" t="str">
        <f>VLOOKUP(A931,'Planning Periods'!$E$2:$N$540,10,FALSE)</f>
        <v>06/30/2014 - 06/30/2019</v>
      </c>
      <c r="C931" s="121">
        <v>2014</v>
      </c>
      <c r="D931" s="121" t="str">
        <f t="shared" si="13"/>
        <v>Inyo County - Unincorporated 2014</v>
      </c>
      <c r="E931" s="121">
        <v>35</v>
      </c>
      <c r="F931" s="120">
        <v>0</v>
      </c>
      <c r="G931" s="121">
        <v>0</v>
      </c>
      <c r="H931" s="121">
        <v>0</v>
      </c>
      <c r="I931" s="109"/>
      <c r="J931" s="121">
        <v>25</v>
      </c>
      <c r="K931" s="120">
        <v>0</v>
      </c>
      <c r="L931" s="121">
        <v>0</v>
      </c>
      <c r="M931" s="121">
        <v>0</v>
      </c>
      <c r="N931" s="109"/>
      <c r="O931" s="121">
        <v>28</v>
      </c>
      <c r="P931" s="121">
        <v>0</v>
      </c>
      <c r="Q931" s="109"/>
      <c r="R931" s="121">
        <v>72</v>
      </c>
      <c r="S931" s="121">
        <v>3</v>
      </c>
      <c r="T931" s="109"/>
      <c r="U931" s="121">
        <v>160</v>
      </c>
      <c r="V931" s="121">
        <v>3</v>
      </c>
    </row>
    <row r="932" spans="1:22" x14ac:dyDescent="0.3">
      <c r="A932" s="122" t="s">
        <v>1156</v>
      </c>
      <c r="B932" s="35" t="str">
        <f>VLOOKUP(A932,'Planning Periods'!$E$2:$N$540,10,FALSE)</f>
        <v>06/30/2014 - 06/30/2019</v>
      </c>
      <c r="C932" s="121">
        <v>2015</v>
      </c>
      <c r="D932" s="121" t="str">
        <f t="shared" si="13"/>
        <v>Inyo County - Unincorporated 2015</v>
      </c>
      <c r="E932" s="121">
        <v>35</v>
      </c>
      <c r="F932" s="120">
        <v>0</v>
      </c>
      <c r="G932" s="121">
        <v>0</v>
      </c>
      <c r="H932" s="121">
        <v>0</v>
      </c>
      <c r="I932" s="109"/>
      <c r="J932" s="121">
        <v>25</v>
      </c>
      <c r="K932" s="120">
        <v>0</v>
      </c>
      <c r="L932" s="121">
        <v>0</v>
      </c>
      <c r="M932" s="121">
        <v>0</v>
      </c>
      <c r="N932" s="109"/>
      <c r="O932" s="121">
        <v>28</v>
      </c>
      <c r="P932" s="121">
        <v>0</v>
      </c>
      <c r="Q932" s="109"/>
      <c r="R932" s="121">
        <v>72</v>
      </c>
      <c r="S932" s="121">
        <v>2</v>
      </c>
      <c r="T932" s="109"/>
      <c r="U932" s="121">
        <v>160</v>
      </c>
      <c r="V932" s="121">
        <v>2</v>
      </c>
    </row>
    <row r="933" spans="1:22" x14ac:dyDescent="0.3">
      <c r="A933" s="122" t="s">
        <v>1156</v>
      </c>
      <c r="B933" s="35" t="str">
        <f>VLOOKUP(A933,'Planning Periods'!$E$2:$N$540,10,FALSE)</f>
        <v>06/30/2014 - 06/30/2019</v>
      </c>
      <c r="C933" s="121">
        <v>2016</v>
      </c>
      <c r="D933" s="121" t="str">
        <f t="shared" si="13"/>
        <v>Inyo County - Unincorporated 2016</v>
      </c>
      <c r="E933" s="121">
        <v>35</v>
      </c>
      <c r="F933" s="120">
        <v>0</v>
      </c>
      <c r="G933" s="121">
        <v>0</v>
      </c>
      <c r="H933" s="121">
        <v>0</v>
      </c>
      <c r="I933" s="109"/>
      <c r="J933" s="121">
        <v>25</v>
      </c>
      <c r="K933" s="120">
        <v>0</v>
      </c>
      <c r="L933" s="121">
        <v>0</v>
      </c>
      <c r="M933" s="121">
        <v>0</v>
      </c>
      <c r="N933" s="109"/>
      <c r="O933" s="121">
        <v>28</v>
      </c>
      <c r="P933" s="121">
        <v>0</v>
      </c>
      <c r="Q933" s="109"/>
      <c r="R933" s="121">
        <v>72</v>
      </c>
      <c r="S933" s="121">
        <v>9</v>
      </c>
      <c r="T933" s="109"/>
      <c r="U933" s="121">
        <v>160</v>
      </c>
      <c r="V933" s="121">
        <v>9</v>
      </c>
    </row>
    <row r="934" spans="1:22" x14ac:dyDescent="0.3">
      <c r="A934" s="122" t="s">
        <v>1156</v>
      </c>
      <c r="B934" s="35" t="str">
        <f>VLOOKUP(A934,'Planning Periods'!$E$2:$N$540,10,FALSE)</f>
        <v>06/30/2014 - 06/30/2019</v>
      </c>
      <c r="C934" s="121">
        <v>2017</v>
      </c>
      <c r="D934" s="121" t="str">
        <f t="shared" si="13"/>
        <v>Inyo County - Unincorporated 2017</v>
      </c>
      <c r="E934" s="121">
        <v>35</v>
      </c>
      <c r="F934" s="120">
        <v>0</v>
      </c>
      <c r="G934" s="121">
        <v>0</v>
      </c>
      <c r="H934" s="121">
        <v>0</v>
      </c>
      <c r="I934" s="109"/>
      <c r="J934" s="121">
        <v>25</v>
      </c>
      <c r="K934" s="120">
        <v>0</v>
      </c>
      <c r="L934" s="121">
        <v>0</v>
      </c>
      <c r="M934" s="121">
        <v>0</v>
      </c>
      <c r="N934" s="109"/>
      <c r="O934" s="121">
        <v>28</v>
      </c>
      <c r="P934" s="121">
        <v>0</v>
      </c>
      <c r="Q934" s="109"/>
      <c r="R934" s="121">
        <v>72</v>
      </c>
      <c r="S934" s="121">
        <v>7</v>
      </c>
      <c r="T934" s="109"/>
      <c r="U934" s="121">
        <v>160</v>
      </c>
      <c r="V934" s="121">
        <v>7</v>
      </c>
    </row>
    <row r="935" spans="1:22" x14ac:dyDescent="0.3">
      <c r="A935" t="s">
        <v>1227</v>
      </c>
      <c r="B935" s="35" t="str">
        <f>VLOOKUP(A935,'Planning Periods'!$E$2:$N$540,10,FALSE)</f>
        <v>06/30/2014 - 06/30/2019</v>
      </c>
      <c r="C935" s="121">
        <v>2014</v>
      </c>
      <c r="D935" s="121" t="str">
        <f t="shared" si="13"/>
        <v>Ione 2014</v>
      </c>
      <c r="E935" s="120">
        <v>0</v>
      </c>
      <c r="F935" s="120">
        <v>0</v>
      </c>
      <c r="G935" s="120">
        <v>0</v>
      </c>
      <c r="H935" s="120">
        <v>0</v>
      </c>
      <c r="I935" s="120">
        <v>0</v>
      </c>
      <c r="J935" s="120">
        <v>0</v>
      </c>
      <c r="K935" s="120">
        <v>0</v>
      </c>
      <c r="L935" s="120">
        <v>0</v>
      </c>
      <c r="M935" s="120">
        <v>0</v>
      </c>
      <c r="N935" s="120">
        <v>0</v>
      </c>
      <c r="O935" s="120">
        <v>0</v>
      </c>
      <c r="P935" s="120">
        <v>0</v>
      </c>
      <c r="Q935" s="120">
        <v>0</v>
      </c>
      <c r="R935" s="120">
        <v>0</v>
      </c>
      <c r="S935" s="120">
        <v>0</v>
      </c>
      <c r="T935" s="120">
        <v>0</v>
      </c>
      <c r="U935" s="120">
        <v>0</v>
      </c>
      <c r="V935" s="120">
        <v>0</v>
      </c>
    </row>
    <row r="936" spans="1:22" x14ac:dyDescent="0.3">
      <c r="A936" t="s">
        <v>1227</v>
      </c>
      <c r="B936" s="35" t="str">
        <f>VLOOKUP(A936,'Planning Periods'!$E$2:$N$540,10,FALSE)</f>
        <v>06/30/2014 - 06/30/2019</v>
      </c>
      <c r="C936" s="121">
        <v>2015</v>
      </c>
      <c r="D936" s="121" t="str">
        <f t="shared" si="13"/>
        <v>Ione 2015</v>
      </c>
    </row>
    <row r="937" spans="1:22" x14ac:dyDescent="0.3">
      <c r="A937" t="s">
        <v>1227</v>
      </c>
      <c r="B937" s="35" t="str">
        <f>VLOOKUP(A937,'Planning Periods'!$E$2:$N$540,10,FALSE)</f>
        <v>06/30/2014 - 06/30/2019</v>
      </c>
      <c r="C937" s="121">
        <v>2016</v>
      </c>
      <c r="D937" s="121" t="str">
        <f t="shared" si="13"/>
        <v>Ione 2016</v>
      </c>
    </row>
    <row r="938" spans="1:22" x14ac:dyDescent="0.3">
      <c r="A938" t="s">
        <v>1227</v>
      </c>
      <c r="B938" s="35" t="str">
        <f>VLOOKUP(A938,'Planning Periods'!$E$2:$N$540,10,FALSE)</f>
        <v>06/30/2014 - 06/30/2019</v>
      </c>
      <c r="C938" s="121">
        <v>2017</v>
      </c>
      <c r="D938" s="121" t="str">
        <f t="shared" si="13"/>
        <v>Ione 2017</v>
      </c>
    </row>
    <row r="939" spans="1:22" x14ac:dyDescent="0.3">
      <c r="A939" s="122" t="s">
        <v>991</v>
      </c>
      <c r="B939" s="35"/>
      <c r="C939" s="121">
        <v>2013</v>
      </c>
      <c r="D939" s="121" t="str">
        <f t="shared" si="13"/>
        <v>Irvine 2013</v>
      </c>
    </row>
    <row r="940" spans="1:22" x14ac:dyDescent="0.3">
      <c r="A940" s="122" t="s">
        <v>991</v>
      </c>
      <c r="B940" s="35" t="str">
        <f>VLOOKUP(A940,'Planning Periods'!$E$2:$N$540,10,FALSE)</f>
        <v>10/15/2013 - 10/15/2021</v>
      </c>
      <c r="C940" s="121">
        <v>2014</v>
      </c>
      <c r="D940" s="121" t="str">
        <f t="shared" si="13"/>
        <v>Irvine 2014</v>
      </c>
      <c r="E940" s="121">
        <v>2817</v>
      </c>
      <c r="F940" s="120">
        <v>137</v>
      </c>
      <c r="G940" s="121">
        <v>137</v>
      </c>
      <c r="H940" s="121">
        <v>0</v>
      </c>
      <c r="I940" s="109"/>
      <c r="J940" s="121">
        <v>2034</v>
      </c>
      <c r="K940" s="120">
        <v>0</v>
      </c>
      <c r="L940" s="121">
        <v>0</v>
      </c>
      <c r="M940" s="121">
        <v>0</v>
      </c>
      <c r="N940" s="109"/>
      <c r="O940" s="121">
        <v>2239</v>
      </c>
      <c r="P940" s="121">
        <v>1702</v>
      </c>
      <c r="Q940" s="109"/>
      <c r="R940" s="121">
        <v>5059</v>
      </c>
      <c r="S940" s="121">
        <v>1654</v>
      </c>
      <c r="T940" s="109"/>
      <c r="U940" s="121">
        <v>12149</v>
      </c>
      <c r="V940" s="121">
        <v>3493</v>
      </c>
    </row>
    <row r="941" spans="1:22" x14ac:dyDescent="0.3">
      <c r="A941" s="122" t="s">
        <v>991</v>
      </c>
      <c r="B941" s="35" t="str">
        <f>VLOOKUP(A941,'Planning Periods'!$E$2:$N$540,10,FALSE)</f>
        <v>10/15/2013 - 10/15/2021</v>
      </c>
      <c r="C941" s="121">
        <v>2015</v>
      </c>
      <c r="D941" s="121" t="str">
        <f t="shared" si="13"/>
        <v>Irvine 2015</v>
      </c>
      <c r="E941" s="121">
        <v>2817</v>
      </c>
      <c r="F941" s="120">
        <v>22</v>
      </c>
      <c r="G941" s="121">
        <v>22</v>
      </c>
      <c r="H941" s="121">
        <v>0</v>
      </c>
      <c r="I941" s="109"/>
      <c r="J941" s="121">
        <v>2034</v>
      </c>
      <c r="K941" s="120">
        <v>1</v>
      </c>
      <c r="L941" s="121">
        <v>1</v>
      </c>
      <c r="M941" s="121">
        <v>0</v>
      </c>
      <c r="N941" s="109"/>
      <c r="O941" s="121">
        <v>2239</v>
      </c>
      <c r="P941" s="121">
        <v>4531</v>
      </c>
      <c r="Q941" s="109"/>
      <c r="R941" s="121">
        <v>5059</v>
      </c>
      <c r="S941" s="121">
        <v>1645</v>
      </c>
      <c r="T941" s="109"/>
      <c r="U941" s="121">
        <v>12149</v>
      </c>
      <c r="V941" s="121">
        <v>6199</v>
      </c>
    </row>
    <row r="942" spans="1:22" x14ac:dyDescent="0.3">
      <c r="A942" s="122" t="s">
        <v>991</v>
      </c>
      <c r="B942" s="35" t="str">
        <f>VLOOKUP(A942,'Planning Periods'!$E$2:$N$540,10,FALSE)</f>
        <v>10/15/2013 - 10/15/2021</v>
      </c>
      <c r="C942" s="121">
        <v>2016</v>
      </c>
      <c r="D942" s="121" t="str">
        <f t="shared" si="13"/>
        <v>Irvine 2016</v>
      </c>
      <c r="E942" s="121">
        <v>2817</v>
      </c>
      <c r="F942" s="120">
        <v>724</v>
      </c>
      <c r="G942" s="121">
        <v>724</v>
      </c>
      <c r="H942" s="121">
        <v>0</v>
      </c>
      <c r="I942" s="109"/>
      <c r="J942" s="121">
        <v>2034</v>
      </c>
      <c r="K942" s="120">
        <v>2</v>
      </c>
      <c r="L942" s="121">
        <v>2</v>
      </c>
      <c r="M942" s="121">
        <v>0</v>
      </c>
      <c r="N942" s="109"/>
      <c r="O942" s="121">
        <v>2239</v>
      </c>
      <c r="P942" s="121">
        <v>4582</v>
      </c>
      <c r="Q942" s="109"/>
      <c r="R942" s="121">
        <v>5059</v>
      </c>
      <c r="S942" s="121">
        <v>2987</v>
      </c>
      <c r="T942" s="109"/>
      <c r="U942" s="121">
        <v>12149</v>
      </c>
      <c r="V942" s="121">
        <v>8295</v>
      </c>
    </row>
    <row r="943" spans="1:22" x14ac:dyDescent="0.3">
      <c r="A943" s="122" t="s">
        <v>991</v>
      </c>
      <c r="B943" s="35" t="str">
        <f>VLOOKUP(A943,'Planning Periods'!$E$2:$N$540,10,FALSE)</f>
        <v>10/15/2013 - 10/15/2021</v>
      </c>
      <c r="C943" s="121">
        <v>2017</v>
      </c>
      <c r="D943" s="121" t="str">
        <f t="shared" si="13"/>
        <v>Irvine 2017</v>
      </c>
      <c r="E943" s="121">
        <v>2817</v>
      </c>
      <c r="F943" s="120">
        <v>24</v>
      </c>
      <c r="G943" s="121">
        <v>24</v>
      </c>
      <c r="H943" s="121">
        <v>0</v>
      </c>
      <c r="I943" s="109"/>
      <c r="J943" s="121">
        <v>2034</v>
      </c>
      <c r="K943" s="120">
        <v>0</v>
      </c>
      <c r="L943" s="121">
        <v>0</v>
      </c>
      <c r="M943" s="121">
        <v>0</v>
      </c>
      <c r="N943" s="109"/>
      <c r="O943" s="121">
        <v>2239</v>
      </c>
      <c r="P943" s="121">
        <v>2158</v>
      </c>
      <c r="Q943" s="109"/>
      <c r="R943" s="121">
        <v>5059</v>
      </c>
      <c r="S943" s="121">
        <v>2396</v>
      </c>
      <c r="T943" s="109"/>
      <c r="U943" s="121">
        <v>12149</v>
      </c>
      <c r="V943" s="121">
        <v>4578</v>
      </c>
    </row>
    <row r="944" spans="1:22" x14ac:dyDescent="0.3">
      <c r="A944" s="122" t="s">
        <v>1096</v>
      </c>
      <c r="B944" s="35"/>
      <c r="C944" s="121">
        <v>2013</v>
      </c>
      <c r="D944" s="121" t="str">
        <f t="shared" si="13"/>
        <v>Irwindale 2013</v>
      </c>
      <c r="E944" s="121"/>
      <c r="F944" s="120"/>
      <c r="G944" s="121"/>
      <c r="H944" s="121"/>
      <c r="I944" s="109"/>
      <c r="J944" s="121"/>
      <c r="K944" s="120"/>
      <c r="L944" s="121"/>
      <c r="M944" s="121"/>
      <c r="N944" s="109"/>
      <c r="O944" s="121"/>
      <c r="P944" s="121"/>
      <c r="Q944" s="109"/>
      <c r="R944" s="121"/>
      <c r="S944" s="121"/>
      <c r="T944" s="109"/>
      <c r="U944" s="121"/>
      <c r="V944" s="121"/>
    </row>
    <row r="945" spans="1:22" x14ac:dyDescent="0.3">
      <c r="A945" s="122" t="s">
        <v>1096</v>
      </c>
      <c r="B945" s="35" t="str">
        <f>VLOOKUP(A945,'Planning Periods'!$E$2:$N$540,10,FALSE)</f>
        <v>10/15/2013 - 10/15/2021</v>
      </c>
      <c r="C945" s="121">
        <v>2014</v>
      </c>
      <c r="D945" s="121" t="str">
        <f t="shared" si="13"/>
        <v>Irwindale 2014</v>
      </c>
      <c r="E945" s="121"/>
      <c r="F945" s="120"/>
      <c r="G945" s="121"/>
      <c r="H945" s="121"/>
      <c r="I945" s="109"/>
      <c r="J945" s="121"/>
      <c r="K945" s="120"/>
      <c r="L945" s="121"/>
      <c r="M945" s="121"/>
      <c r="N945" s="109"/>
      <c r="O945" s="121"/>
      <c r="P945" s="121"/>
      <c r="Q945" s="109"/>
      <c r="R945" s="121"/>
      <c r="S945" s="121"/>
      <c r="T945" s="109"/>
      <c r="U945" s="121"/>
      <c r="V945" s="121"/>
    </row>
    <row r="946" spans="1:22" x14ac:dyDescent="0.3">
      <c r="A946" s="122" t="s">
        <v>1096</v>
      </c>
      <c r="B946" s="35" t="str">
        <f>VLOOKUP(A946,'Planning Periods'!$E$2:$N$540,10,FALSE)</f>
        <v>10/15/2013 - 10/15/2021</v>
      </c>
      <c r="C946" s="121">
        <v>2015</v>
      </c>
      <c r="D946" s="121" t="str">
        <f t="shared" si="13"/>
        <v>Irwindale 2015</v>
      </c>
      <c r="E946" s="121"/>
      <c r="F946" s="120"/>
      <c r="G946" s="121"/>
      <c r="H946" s="121"/>
      <c r="I946" s="109"/>
      <c r="J946" s="121"/>
      <c r="K946" s="120"/>
      <c r="L946" s="121"/>
      <c r="M946" s="121"/>
      <c r="N946" s="109"/>
      <c r="O946" s="121"/>
      <c r="P946" s="121"/>
      <c r="Q946" s="109"/>
      <c r="R946" s="121"/>
      <c r="S946" s="121"/>
      <c r="T946" s="109"/>
      <c r="U946" s="121"/>
      <c r="V946" s="121"/>
    </row>
    <row r="947" spans="1:22" x14ac:dyDescent="0.3">
      <c r="A947" s="122" t="s">
        <v>1096</v>
      </c>
      <c r="B947" s="35" t="str">
        <f>VLOOKUP(A947,'Planning Periods'!$E$2:$N$540,10,FALSE)</f>
        <v>10/15/2013 - 10/15/2021</v>
      </c>
      <c r="C947" s="121">
        <v>2016</v>
      </c>
      <c r="D947" s="121" t="str">
        <f t="shared" si="13"/>
        <v>Irwindale 2016</v>
      </c>
      <c r="E947" s="121"/>
      <c r="F947" s="120"/>
      <c r="G947" s="121"/>
      <c r="H947" s="121"/>
      <c r="I947" s="109"/>
      <c r="J947" s="121"/>
      <c r="K947" s="120"/>
      <c r="L947" s="121"/>
      <c r="M947" s="121"/>
      <c r="N947" s="109"/>
      <c r="O947" s="121"/>
      <c r="P947" s="121"/>
      <c r="Q947" s="109"/>
      <c r="R947" s="121"/>
      <c r="S947" s="121"/>
      <c r="T947" s="109"/>
      <c r="U947" s="121"/>
      <c r="V947" s="121"/>
    </row>
    <row r="948" spans="1:22" x14ac:dyDescent="0.3">
      <c r="A948" s="122" t="s">
        <v>1096</v>
      </c>
      <c r="B948" s="35" t="str">
        <f>VLOOKUP(A948,'Planning Periods'!$E$2:$N$540,10,FALSE)</f>
        <v>10/15/2013 - 10/15/2021</v>
      </c>
      <c r="C948" s="121">
        <v>2017</v>
      </c>
      <c r="D948" s="121" t="str">
        <f t="shared" ref="D948:D1016" si="14">CONCATENATE(A948," ",C948)</f>
        <v>Irwindale 2017</v>
      </c>
      <c r="E948" s="121">
        <v>4</v>
      </c>
      <c r="F948" s="120">
        <v>3</v>
      </c>
      <c r="G948" s="121">
        <v>3</v>
      </c>
      <c r="H948" s="121">
        <v>0</v>
      </c>
      <c r="I948" s="109"/>
      <c r="J948" s="121">
        <v>2</v>
      </c>
      <c r="K948" s="120">
        <v>2</v>
      </c>
      <c r="L948" s="121">
        <v>2</v>
      </c>
      <c r="M948" s="121">
        <v>0</v>
      </c>
      <c r="N948" s="109"/>
      <c r="O948" s="121">
        <v>2</v>
      </c>
      <c r="P948" s="121">
        <v>4</v>
      </c>
      <c r="Q948" s="109"/>
      <c r="R948" s="121">
        <v>7</v>
      </c>
      <c r="S948" s="121">
        <v>0</v>
      </c>
      <c r="T948" s="109"/>
      <c r="U948" s="121">
        <v>15</v>
      </c>
      <c r="V948" s="121">
        <v>9</v>
      </c>
    </row>
    <row r="949" spans="1:22" x14ac:dyDescent="0.3">
      <c r="A949" t="s">
        <v>932</v>
      </c>
      <c r="B949" s="35" t="str">
        <f>VLOOKUP(A949,'Planning Periods'!$E$2:$N$540,10,FALSE)</f>
        <v>10/31/2013 - 10/31/2021</v>
      </c>
      <c r="C949" s="121">
        <v>2013</v>
      </c>
      <c r="D949" s="121" t="str">
        <f t="shared" si="14"/>
        <v>Isleton 2013</v>
      </c>
      <c r="E949" s="121"/>
      <c r="F949" s="120"/>
      <c r="G949" s="121"/>
      <c r="H949" s="121"/>
      <c r="I949" s="109"/>
      <c r="J949" s="121"/>
      <c r="K949" s="120"/>
      <c r="L949" s="121"/>
      <c r="M949" s="121"/>
      <c r="N949" s="109"/>
      <c r="O949" s="121"/>
      <c r="P949" s="121"/>
      <c r="Q949" s="109"/>
      <c r="R949" s="121"/>
      <c r="S949" s="121"/>
      <c r="T949" s="109"/>
      <c r="U949" s="121"/>
      <c r="V949" s="121"/>
    </row>
    <row r="950" spans="1:22" x14ac:dyDescent="0.3">
      <c r="A950" t="s">
        <v>932</v>
      </c>
      <c r="B950" s="35" t="str">
        <f>VLOOKUP(A950,'Planning Periods'!$E$2:$N$540,10,FALSE)</f>
        <v>10/31/2013 - 10/31/2021</v>
      </c>
      <c r="C950" s="121">
        <v>2014</v>
      </c>
      <c r="D950" s="121" t="str">
        <f t="shared" si="14"/>
        <v>Isleton 2014</v>
      </c>
      <c r="E950" s="120">
        <v>0</v>
      </c>
      <c r="F950" s="120">
        <v>0</v>
      </c>
      <c r="G950" s="120">
        <v>0</v>
      </c>
      <c r="H950" s="120">
        <v>0</v>
      </c>
      <c r="I950" s="120">
        <v>0</v>
      </c>
      <c r="J950" s="120">
        <v>0</v>
      </c>
      <c r="K950" s="120">
        <v>0</v>
      </c>
      <c r="L950" s="120">
        <v>0</v>
      </c>
      <c r="M950" s="120">
        <v>0</v>
      </c>
      <c r="N950" s="120">
        <v>0</v>
      </c>
      <c r="O950" s="120">
        <v>0</v>
      </c>
      <c r="P950" s="120">
        <v>0</v>
      </c>
      <c r="Q950" s="120">
        <v>0</v>
      </c>
      <c r="R950" s="120">
        <v>0</v>
      </c>
      <c r="S950" s="120">
        <v>0</v>
      </c>
      <c r="T950" s="120">
        <v>0</v>
      </c>
      <c r="U950" s="120">
        <v>0</v>
      </c>
      <c r="V950" s="120">
        <v>0</v>
      </c>
    </row>
    <row r="951" spans="1:22" x14ac:dyDescent="0.3">
      <c r="A951" t="s">
        <v>932</v>
      </c>
      <c r="B951" s="35" t="str">
        <f>VLOOKUP(A951,'Planning Periods'!$E$2:$N$540,10,FALSE)</f>
        <v>10/31/2013 - 10/31/2021</v>
      </c>
      <c r="C951" s="121">
        <v>2015</v>
      </c>
      <c r="D951" s="121" t="str">
        <f t="shared" si="14"/>
        <v>Isleton 2015</v>
      </c>
    </row>
    <row r="952" spans="1:22" x14ac:dyDescent="0.3">
      <c r="A952" t="s">
        <v>932</v>
      </c>
      <c r="B952" s="35" t="str">
        <f>VLOOKUP(A952,'Planning Periods'!$E$2:$N$540,10,FALSE)</f>
        <v>10/31/2013 - 10/31/2021</v>
      </c>
      <c r="C952" s="121">
        <v>2016</v>
      </c>
      <c r="D952" s="121" t="str">
        <f t="shared" si="14"/>
        <v>Isleton 2016</v>
      </c>
    </row>
    <row r="953" spans="1:22" x14ac:dyDescent="0.3">
      <c r="A953" t="s">
        <v>932</v>
      </c>
      <c r="B953" s="35" t="str">
        <f>VLOOKUP(A953,'Planning Periods'!$E$2:$N$540,10,FALSE)</f>
        <v>10/31/2013 - 10/31/2021</v>
      </c>
      <c r="C953" s="121">
        <v>2017</v>
      </c>
      <c r="D953" s="121" t="str">
        <f t="shared" si="14"/>
        <v>Isleton 2017</v>
      </c>
    </row>
    <row r="954" spans="1:22" x14ac:dyDescent="0.3">
      <c r="A954" s="122" t="s">
        <v>1226</v>
      </c>
      <c r="B954" s="35" t="str">
        <f>VLOOKUP(A954,'Planning Periods'!$E$2:$N$540,10,FALSE)</f>
        <v>06/30/2014 - 06/30/2019</v>
      </c>
      <c r="C954" s="121">
        <v>2014</v>
      </c>
      <c r="D954" s="121" t="str">
        <f t="shared" si="14"/>
        <v>Jackson 2014</v>
      </c>
      <c r="E954" s="121">
        <v>4</v>
      </c>
      <c r="F954" s="120">
        <v>0</v>
      </c>
      <c r="G954" s="121">
        <v>0</v>
      </c>
      <c r="H954" s="121">
        <v>0</v>
      </c>
      <c r="I954" s="109"/>
      <c r="J954" s="121">
        <v>3</v>
      </c>
      <c r="K954" s="120">
        <v>0</v>
      </c>
      <c r="L954" s="121">
        <v>0</v>
      </c>
      <c r="M954" s="121">
        <v>0</v>
      </c>
      <c r="N954" s="109"/>
      <c r="O954" s="121">
        <v>4</v>
      </c>
      <c r="P954" s="121">
        <v>1</v>
      </c>
      <c r="Q954" s="109"/>
      <c r="R954" s="121">
        <v>8</v>
      </c>
      <c r="S954" s="121">
        <v>0</v>
      </c>
      <c r="T954" s="109"/>
      <c r="U954" s="121">
        <v>19</v>
      </c>
      <c r="V954" s="121">
        <v>1</v>
      </c>
    </row>
    <row r="955" spans="1:22" x14ac:dyDescent="0.3">
      <c r="A955" s="122" t="s">
        <v>1226</v>
      </c>
      <c r="B955" s="35" t="str">
        <f>VLOOKUP(A955,'Planning Periods'!$E$2:$N$540,10,FALSE)</f>
        <v>06/30/2014 - 06/30/2019</v>
      </c>
      <c r="C955" s="121">
        <v>2015</v>
      </c>
      <c r="D955" s="121" t="str">
        <f t="shared" si="14"/>
        <v>Jackson 2015</v>
      </c>
      <c r="E955" s="121">
        <v>4</v>
      </c>
      <c r="F955" s="120">
        <v>0</v>
      </c>
      <c r="G955" s="121">
        <v>0</v>
      </c>
      <c r="H955" s="121">
        <v>0</v>
      </c>
      <c r="I955" s="109"/>
      <c r="J955" s="121">
        <v>3</v>
      </c>
      <c r="K955" s="120">
        <v>0</v>
      </c>
      <c r="L955" s="121">
        <v>0</v>
      </c>
      <c r="M955" s="121">
        <v>0</v>
      </c>
      <c r="N955" s="109"/>
      <c r="O955" s="121">
        <v>4</v>
      </c>
      <c r="P955" s="121">
        <v>11</v>
      </c>
      <c r="Q955" s="109"/>
      <c r="R955" s="121">
        <v>8</v>
      </c>
      <c r="S955" s="121">
        <v>0</v>
      </c>
      <c r="T955" s="109"/>
      <c r="U955" s="121">
        <v>19</v>
      </c>
      <c r="V955" s="121">
        <v>11</v>
      </c>
    </row>
    <row r="956" spans="1:22" x14ac:dyDescent="0.3">
      <c r="A956" s="122" t="s">
        <v>1226</v>
      </c>
      <c r="B956" s="35" t="str">
        <f>VLOOKUP(A956,'Planning Periods'!$E$2:$N$540,10,FALSE)</f>
        <v>06/30/2014 - 06/30/2019</v>
      </c>
      <c r="C956" s="121">
        <v>2016</v>
      </c>
      <c r="D956" s="121" t="str">
        <f t="shared" si="14"/>
        <v>Jackson 2016</v>
      </c>
      <c r="E956" s="121">
        <v>4</v>
      </c>
      <c r="F956" s="120">
        <v>0</v>
      </c>
      <c r="G956" s="121">
        <v>0</v>
      </c>
      <c r="H956" s="121">
        <v>0</v>
      </c>
      <c r="I956" s="109"/>
      <c r="J956" s="121">
        <v>3</v>
      </c>
      <c r="K956" s="120">
        <v>0</v>
      </c>
      <c r="L956" s="121">
        <v>0</v>
      </c>
      <c r="M956" s="121">
        <v>0</v>
      </c>
      <c r="N956" s="109"/>
      <c r="O956" s="121">
        <v>4</v>
      </c>
      <c r="P956" s="121">
        <v>4</v>
      </c>
      <c r="Q956" s="109"/>
      <c r="R956" s="121">
        <v>8</v>
      </c>
      <c r="S956" s="121">
        <v>0</v>
      </c>
      <c r="T956" s="109"/>
      <c r="U956" s="121">
        <v>19</v>
      </c>
      <c r="V956" s="121">
        <v>4</v>
      </c>
    </row>
    <row r="957" spans="1:22" x14ac:dyDescent="0.3">
      <c r="A957" s="122" t="s">
        <v>1226</v>
      </c>
      <c r="B957" s="35" t="str">
        <f>VLOOKUP(A957,'Planning Periods'!$E$2:$N$540,10,FALSE)</f>
        <v>06/30/2014 - 06/30/2019</v>
      </c>
      <c r="C957" s="121">
        <v>2017</v>
      </c>
      <c r="D957" s="121" t="str">
        <f t="shared" si="14"/>
        <v>Jackson 2017</v>
      </c>
      <c r="E957" s="121">
        <v>4</v>
      </c>
      <c r="F957" s="120">
        <v>0</v>
      </c>
      <c r="G957" s="121">
        <v>0</v>
      </c>
      <c r="H957" s="121">
        <v>0</v>
      </c>
      <c r="I957" s="109"/>
      <c r="J957" s="121">
        <v>3</v>
      </c>
      <c r="K957" s="120">
        <v>0</v>
      </c>
      <c r="L957" s="121">
        <v>0</v>
      </c>
      <c r="M957" s="121">
        <v>0</v>
      </c>
      <c r="N957" s="109"/>
      <c r="O957" s="121">
        <v>4</v>
      </c>
      <c r="P957" s="121">
        <v>13</v>
      </c>
      <c r="Q957" s="109"/>
      <c r="R957" s="121">
        <v>8</v>
      </c>
      <c r="S957" s="121">
        <v>0</v>
      </c>
      <c r="T957" s="109"/>
      <c r="U957" s="121">
        <v>19</v>
      </c>
      <c r="V957" s="121">
        <v>13</v>
      </c>
    </row>
    <row r="958" spans="1:22" x14ac:dyDescent="0.3">
      <c r="A958" t="s">
        <v>1350</v>
      </c>
      <c r="B958" s="35"/>
      <c r="C958" s="121">
        <v>2013</v>
      </c>
      <c r="D958" s="121" t="str">
        <f t="shared" si="14"/>
        <v>Jurupa Valley 2013</v>
      </c>
      <c r="E958" s="121"/>
      <c r="F958" s="120"/>
      <c r="G958" s="121"/>
      <c r="H958" s="121"/>
      <c r="I958" s="109"/>
      <c r="J958" s="121"/>
      <c r="K958" s="120"/>
      <c r="L958" s="121"/>
      <c r="M958" s="121"/>
      <c r="N958" s="109"/>
      <c r="O958" s="121"/>
      <c r="P958" s="121"/>
      <c r="Q958" s="109"/>
      <c r="R958" s="121"/>
      <c r="S958" s="121"/>
      <c r="T958" s="109"/>
      <c r="U958" s="121"/>
      <c r="V958" s="121"/>
    </row>
    <row r="959" spans="1:22" x14ac:dyDescent="0.3">
      <c r="A959" t="s">
        <v>1350</v>
      </c>
      <c r="B959" s="35" t="str">
        <f>VLOOKUP(A959,'Planning Periods'!$E$2:$N$540,10,FALSE)</f>
        <v>10/15/2013 - 10/15/2021</v>
      </c>
      <c r="C959" s="121">
        <v>2014</v>
      </c>
      <c r="D959" s="121" t="str">
        <f t="shared" si="14"/>
        <v>Jurupa Valley 2014</v>
      </c>
      <c r="E959" s="120">
        <v>0</v>
      </c>
      <c r="F959" s="120">
        <v>0</v>
      </c>
      <c r="G959" s="120">
        <v>0</v>
      </c>
      <c r="H959" s="120">
        <v>0</v>
      </c>
      <c r="I959" s="120">
        <v>0</v>
      </c>
      <c r="J959" s="120">
        <v>0</v>
      </c>
      <c r="K959" s="120">
        <v>0</v>
      </c>
      <c r="L959" s="120">
        <v>0</v>
      </c>
      <c r="M959" s="120">
        <v>0</v>
      </c>
      <c r="N959" s="120">
        <v>0</v>
      </c>
      <c r="O959" s="120">
        <v>0</v>
      </c>
      <c r="P959" s="120">
        <v>0</v>
      </c>
      <c r="Q959" s="120">
        <v>0</v>
      </c>
      <c r="R959" s="120">
        <v>0</v>
      </c>
      <c r="S959" s="120">
        <v>0</v>
      </c>
      <c r="T959" s="120">
        <v>0</v>
      </c>
      <c r="U959" s="120">
        <v>0</v>
      </c>
      <c r="V959" s="120">
        <v>0</v>
      </c>
    </row>
    <row r="960" spans="1:22" x14ac:dyDescent="0.3">
      <c r="A960" t="s">
        <v>1350</v>
      </c>
      <c r="B960" s="35" t="str">
        <f>VLOOKUP(A960,'Planning Periods'!$E$2:$N$540,10,FALSE)</f>
        <v>10/15/2013 - 10/15/2021</v>
      </c>
      <c r="C960" s="121">
        <v>2015</v>
      </c>
      <c r="D960" s="121" t="str">
        <f t="shared" si="14"/>
        <v>Jurupa Valley 2015</v>
      </c>
    </row>
    <row r="961" spans="1:22" x14ac:dyDescent="0.3">
      <c r="A961" t="s">
        <v>1350</v>
      </c>
      <c r="B961" s="35" t="str">
        <f>VLOOKUP(A961,'Planning Periods'!$E$2:$N$540,10,FALSE)</f>
        <v>10/15/2013 - 10/15/2021</v>
      </c>
      <c r="C961" s="121">
        <v>2016</v>
      </c>
      <c r="D961" s="121" t="str">
        <f t="shared" si="14"/>
        <v>Jurupa Valley 2016</v>
      </c>
    </row>
    <row r="962" spans="1:22" x14ac:dyDescent="0.3">
      <c r="A962" t="s">
        <v>1350</v>
      </c>
      <c r="B962" s="35" t="str">
        <f>VLOOKUP(A962,'Planning Periods'!$E$2:$N$540,10,FALSE)</f>
        <v>10/15/2013 - 10/15/2021</v>
      </c>
      <c r="C962" s="121">
        <v>2017</v>
      </c>
      <c r="D962" s="121" t="str">
        <f t="shared" si="14"/>
        <v>Jurupa Valley 2017</v>
      </c>
    </row>
    <row r="963" spans="1:22" x14ac:dyDescent="0.3">
      <c r="A963" s="122" t="s">
        <v>1185</v>
      </c>
      <c r="B963" s="35" t="str">
        <f>VLOOKUP(A963,'Planning Periods'!$E$2:$N$540,10,FALSE)</f>
        <v>12/31/2015 - 12/31/2023</v>
      </c>
      <c r="C963" s="121">
        <v>2013</v>
      </c>
      <c r="D963" s="121" t="str">
        <f t="shared" si="14"/>
        <v>Kerman 2013</v>
      </c>
    </row>
    <row r="964" spans="1:22" x14ac:dyDescent="0.3">
      <c r="A964" s="122" t="s">
        <v>1185</v>
      </c>
      <c r="B964" s="35" t="str">
        <f>VLOOKUP(A964,'Planning Periods'!$E$2:$N$540,10,FALSE)</f>
        <v>12/31/2015 - 12/31/2023</v>
      </c>
      <c r="C964" s="121">
        <v>2014</v>
      </c>
      <c r="D964" s="121" t="str">
        <f t="shared" si="14"/>
        <v>Kerman 2014</v>
      </c>
    </row>
    <row r="965" spans="1:22" x14ac:dyDescent="0.3">
      <c r="A965" s="122" t="s">
        <v>1185</v>
      </c>
      <c r="B965" s="35" t="str">
        <f>VLOOKUP(A965,'Planning Periods'!$E$2:$N$540,10,FALSE)</f>
        <v>12/31/2015 - 12/31/2023</v>
      </c>
      <c r="C965" s="121">
        <v>2015</v>
      </c>
      <c r="D965" s="121" t="str">
        <f t="shared" si="14"/>
        <v>Kerman 2015</v>
      </c>
      <c r="E965" s="121"/>
      <c r="F965" s="120"/>
      <c r="G965" s="121"/>
      <c r="H965" s="121"/>
      <c r="I965" s="109"/>
      <c r="J965" s="121"/>
      <c r="K965" s="120"/>
      <c r="L965" s="121"/>
      <c r="M965" s="121"/>
      <c r="N965" s="109"/>
      <c r="O965" s="121"/>
      <c r="P965" s="121"/>
      <c r="Q965" s="109"/>
      <c r="R965" s="121"/>
      <c r="S965" s="121"/>
      <c r="T965" s="109"/>
      <c r="U965" s="121"/>
      <c r="V965" s="121"/>
    </row>
    <row r="966" spans="1:22" x14ac:dyDescent="0.3">
      <c r="A966" s="122" t="s">
        <v>1185</v>
      </c>
      <c r="B966" s="35" t="str">
        <f>VLOOKUP(A966,'Planning Periods'!$E$2:$N$540,10,FALSE)</f>
        <v>12/31/2015 - 12/31/2023</v>
      </c>
      <c r="C966" s="121">
        <v>2016</v>
      </c>
      <c r="D966" s="121" t="str">
        <f t="shared" si="14"/>
        <v>Kerman 2016</v>
      </c>
      <c r="E966" s="121"/>
      <c r="F966" s="120"/>
      <c r="G966" s="121"/>
      <c r="H966" s="121"/>
      <c r="I966" s="109"/>
      <c r="J966" s="121"/>
      <c r="K966" s="120"/>
      <c r="L966" s="121"/>
      <c r="M966" s="121"/>
      <c r="N966" s="109"/>
      <c r="O966" s="121"/>
      <c r="P966" s="121"/>
      <c r="Q966" s="109"/>
      <c r="R966" s="121"/>
      <c r="S966" s="121"/>
      <c r="T966" s="109"/>
      <c r="U966" s="121"/>
      <c r="V966" s="121"/>
    </row>
    <row r="967" spans="1:22" ht="15" customHeight="1" x14ac:dyDescent="0.3">
      <c r="A967" s="122" t="s">
        <v>1185</v>
      </c>
      <c r="B967" s="35" t="str">
        <f>VLOOKUP(A967,'Planning Periods'!$E$2:$N$540,10,FALSE)</f>
        <v>12/31/2015 - 12/31/2023</v>
      </c>
      <c r="C967" s="121">
        <v>2017</v>
      </c>
      <c r="D967" s="121" t="str">
        <f t="shared" si="14"/>
        <v>Kerman 2017</v>
      </c>
      <c r="E967" s="121">
        <v>238</v>
      </c>
      <c r="F967" s="120">
        <v>0</v>
      </c>
      <c r="G967" s="121">
        <v>0</v>
      </c>
      <c r="H967" s="121">
        <v>0</v>
      </c>
      <c r="I967" s="109"/>
      <c r="J967" s="121">
        <v>211</v>
      </c>
      <c r="K967" s="120">
        <v>5</v>
      </c>
      <c r="L967" s="121">
        <v>5</v>
      </c>
      <c r="M967" s="121">
        <v>0</v>
      </c>
      <c r="N967" s="109"/>
      <c r="O967" s="121">
        <v>202</v>
      </c>
      <c r="P967" s="121">
        <v>34</v>
      </c>
      <c r="Q967" s="109"/>
      <c r="R967" s="121">
        <v>258</v>
      </c>
      <c r="S967" s="121">
        <v>9</v>
      </c>
      <c r="T967" s="109"/>
      <c r="U967" s="121">
        <v>909</v>
      </c>
      <c r="V967" s="121">
        <v>48</v>
      </c>
    </row>
    <row r="968" spans="1:22" ht="15" customHeight="1" x14ac:dyDescent="0.3">
      <c r="A968" s="122" t="s">
        <v>628</v>
      </c>
      <c r="B968" s="35" t="str">
        <f>VLOOKUP(A968,'Planning Periods'!$E$2:$N$540,10,FALSE)</f>
        <v>12/31/2015 - 12/31/2023</v>
      </c>
      <c r="C968" s="121">
        <v>2013</v>
      </c>
      <c r="D968" s="121" t="str">
        <f t="shared" si="14"/>
        <v>Kern County - Unincorporated 2013</v>
      </c>
      <c r="E968" s="121"/>
      <c r="F968" s="120"/>
      <c r="G968" s="121"/>
      <c r="H968" s="121"/>
      <c r="I968" s="109"/>
      <c r="J968" s="121"/>
      <c r="K968" s="120"/>
      <c r="L968" s="121"/>
      <c r="M968" s="121"/>
      <c r="N968" s="109"/>
      <c r="O968" s="121"/>
      <c r="P968" s="121"/>
      <c r="Q968" s="109"/>
      <c r="R968" s="121"/>
      <c r="S968" s="121"/>
      <c r="T968" s="109"/>
      <c r="U968" s="121"/>
      <c r="V968" s="121"/>
    </row>
    <row r="969" spans="1:22" ht="15" customHeight="1" x14ac:dyDescent="0.3">
      <c r="A969" s="122" t="s">
        <v>628</v>
      </c>
      <c r="B969" s="35" t="str">
        <f>VLOOKUP(A969,'Planning Periods'!$E$2:$N$540,10,FALSE)</f>
        <v>12/31/2015 - 12/31/2023</v>
      </c>
      <c r="C969" s="121">
        <v>2014</v>
      </c>
      <c r="D969" s="121" t="str">
        <f t="shared" si="14"/>
        <v>Kern County - Unincorporated 2014</v>
      </c>
      <c r="E969" s="121"/>
      <c r="F969" s="120"/>
      <c r="G969" s="121"/>
      <c r="H969" s="121"/>
      <c r="I969" s="109"/>
      <c r="J969" s="121"/>
      <c r="K969" s="120"/>
      <c r="L969" s="121"/>
      <c r="M969" s="121"/>
      <c r="N969" s="109"/>
      <c r="O969" s="121"/>
      <c r="P969" s="121"/>
      <c r="Q969" s="109"/>
      <c r="R969" s="121"/>
      <c r="S969" s="121"/>
      <c r="T969" s="109"/>
      <c r="U969" s="121"/>
      <c r="V969" s="121"/>
    </row>
    <row r="970" spans="1:22" x14ac:dyDescent="0.3">
      <c r="A970" s="122" t="s">
        <v>628</v>
      </c>
      <c r="B970" s="35" t="str">
        <f>VLOOKUP(A970,'Planning Periods'!$E$2:$N$540,10,FALSE)</f>
        <v>12/31/2015 - 12/31/2023</v>
      </c>
      <c r="C970" s="121">
        <v>2015</v>
      </c>
      <c r="D970" s="121" t="str">
        <f t="shared" si="14"/>
        <v>Kern County - Unincorporated 2015</v>
      </c>
      <c r="E970" s="121">
        <v>4888</v>
      </c>
      <c r="F970" s="120">
        <v>0</v>
      </c>
      <c r="G970" s="121">
        <v>0</v>
      </c>
      <c r="H970" s="121">
        <v>0</v>
      </c>
      <c r="I970" s="109"/>
      <c r="J970" s="121">
        <v>3107</v>
      </c>
      <c r="K970" s="120">
        <v>0</v>
      </c>
      <c r="L970" s="121">
        <v>0</v>
      </c>
      <c r="M970" s="121">
        <v>0</v>
      </c>
      <c r="N970" s="109"/>
      <c r="O970" s="121">
        <v>3126</v>
      </c>
      <c r="P970" s="121">
        <v>0</v>
      </c>
      <c r="Q970" s="109"/>
      <c r="R970" s="121">
        <v>10462</v>
      </c>
      <c r="S970" s="121">
        <v>0</v>
      </c>
      <c r="T970" s="109"/>
      <c r="U970" s="121">
        <v>21583</v>
      </c>
      <c r="V970" s="121">
        <v>0</v>
      </c>
    </row>
    <row r="971" spans="1:22" x14ac:dyDescent="0.3">
      <c r="A971" s="122" t="s">
        <v>628</v>
      </c>
      <c r="B971" s="35" t="str">
        <f>VLOOKUP(A971,'Planning Periods'!$E$2:$N$540,10,FALSE)</f>
        <v>12/31/2015 - 12/31/2023</v>
      </c>
      <c r="C971" s="121">
        <v>2016</v>
      </c>
      <c r="D971" s="121" t="str">
        <f t="shared" si="14"/>
        <v>Kern County - Unincorporated 2016</v>
      </c>
      <c r="E971" s="121">
        <v>4888</v>
      </c>
      <c r="F971" s="120">
        <v>103</v>
      </c>
      <c r="G971" s="121">
        <v>103</v>
      </c>
      <c r="H971" s="121">
        <v>0</v>
      </c>
      <c r="I971" s="109"/>
      <c r="J971" s="121">
        <v>3107</v>
      </c>
      <c r="K971" s="120">
        <v>57</v>
      </c>
      <c r="L971" s="121">
        <v>57</v>
      </c>
      <c r="M971" s="121">
        <v>0</v>
      </c>
      <c r="N971" s="109"/>
      <c r="O971" s="121">
        <v>3126</v>
      </c>
      <c r="P971" s="121">
        <v>0</v>
      </c>
      <c r="Q971" s="109"/>
      <c r="R971" s="121">
        <v>10462</v>
      </c>
      <c r="S971" s="121">
        <v>3</v>
      </c>
      <c r="T971" s="109"/>
      <c r="U971" s="121">
        <v>21583</v>
      </c>
      <c r="V971" s="121">
        <v>163</v>
      </c>
    </row>
    <row r="972" spans="1:22" x14ac:dyDescent="0.3">
      <c r="A972" s="122" t="s">
        <v>628</v>
      </c>
      <c r="B972" s="35" t="str">
        <f>VLOOKUP(A972,'Planning Periods'!$E$2:$N$540,10,FALSE)</f>
        <v>12/31/2015 - 12/31/2023</v>
      </c>
      <c r="C972" s="121">
        <v>2017</v>
      </c>
      <c r="D972" s="121" t="str">
        <f t="shared" si="14"/>
        <v>Kern County - Unincorporated 2017</v>
      </c>
      <c r="E972" s="121">
        <v>4888</v>
      </c>
      <c r="F972" s="120">
        <v>0</v>
      </c>
      <c r="G972" s="121">
        <v>0</v>
      </c>
      <c r="H972" s="121">
        <v>0</v>
      </c>
      <c r="I972" s="109"/>
      <c r="J972" s="121">
        <v>3107</v>
      </c>
      <c r="K972" s="120">
        <v>0</v>
      </c>
      <c r="L972" s="121">
        <v>0</v>
      </c>
      <c r="M972" s="121">
        <v>0</v>
      </c>
      <c r="N972" s="109"/>
      <c r="O972" s="121">
        <v>3126</v>
      </c>
      <c r="P972" s="121">
        <v>0</v>
      </c>
      <c r="Q972" s="109"/>
      <c r="R972" s="121">
        <v>10462</v>
      </c>
      <c r="S972" s="121">
        <v>0</v>
      </c>
      <c r="T972" s="109"/>
      <c r="U972" s="121">
        <v>21583</v>
      </c>
      <c r="V972" s="121">
        <v>0</v>
      </c>
    </row>
    <row r="973" spans="1:22" x14ac:dyDescent="0.3">
      <c r="A973" s="122" t="s">
        <v>1018</v>
      </c>
      <c r="B973" s="35" t="str">
        <f>VLOOKUP(A973,'Planning Periods'!$E$2:$N$540,10,FALSE)</f>
        <v>12/31/2015 - 12/31/2023</v>
      </c>
      <c r="C973" s="121">
        <v>2014</v>
      </c>
      <c r="D973" s="121" t="str">
        <f t="shared" si="14"/>
        <v>King City 2014</v>
      </c>
      <c r="E973" s="121"/>
      <c r="F973" s="120"/>
      <c r="G973" s="121"/>
      <c r="H973" s="121"/>
      <c r="I973" s="109"/>
      <c r="J973" s="121"/>
      <c r="K973" s="120"/>
      <c r="L973" s="121"/>
      <c r="M973" s="121"/>
      <c r="N973" s="109"/>
      <c r="O973" s="121"/>
      <c r="P973" s="121"/>
      <c r="Q973" s="109"/>
      <c r="R973" s="121"/>
      <c r="S973" s="121"/>
      <c r="T973" s="109"/>
      <c r="U973" s="121"/>
      <c r="V973" s="121"/>
    </row>
    <row r="974" spans="1:22" x14ac:dyDescent="0.3">
      <c r="A974" s="122" t="s">
        <v>1018</v>
      </c>
      <c r="B974" s="35" t="str">
        <f>VLOOKUP(A974,'Planning Periods'!$E$2:$N$540,10,FALSE)</f>
        <v>12/31/2015 - 12/31/2023</v>
      </c>
      <c r="C974" s="121">
        <v>2015</v>
      </c>
      <c r="D974" s="121" t="str">
        <f t="shared" si="14"/>
        <v>King City 2015</v>
      </c>
      <c r="E974" s="121">
        <v>43</v>
      </c>
      <c r="F974" s="120">
        <v>0</v>
      </c>
      <c r="G974" s="121">
        <v>0</v>
      </c>
      <c r="H974" s="121">
        <v>0</v>
      </c>
      <c r="I974" s="109"/>
      <c r="J974" s="121">
        <v>28</v>
      </c>
      <c r="K974" s="120">
        <v>0</v>
      </c>
      <c r="L974" s="121">
        <v>0</v>
      </c>
      <c r="M974" s="121">
        <v>0</v>
      </c>
      <c r="N974" s="109"/>
      <c r="O974" s="121">
        <v>33</v>
      </c>
      <c r="P974" s="121">
        <v>0</v>
      </c>
      <c r="Q974" s="109"/>
      <c r="R974" s="121">
        <v>76</v>
      </c>
      <c r="S974" s="121">
        <v>25</v>
      </c>
      <c r="T974" s="109"/>
      <c r="U974" s="121">
        <v>180</v>
      </c>
      <c r="V974" s="121">
        <v>25</v>
      </c>
    </row>
    <row r="975" spans="1:22" x14ac:dyDescent="0.3">
      <c r="A975" s="122" t="s">
        <v>1018</v>
      </c>
      <c r="B975" s="35" t="str">
        <f>VLOOKUP(A975,'Planning Periods'!$E$2:$N$540,10,FALSE)</f>
        <v>12/31/2015 - 12/31/2023</v>
      </c>
      <c r="C975" s="121">
        <v>2016</v>
      </c>
      <c r="D975" s="121" t="str">
        <f t="shared" si="14"/>
        <v>King City 2016</v>
      </c>
      <c r="E975" s="121">
        <v>43</v>
      </c>
      <c r="F975" s="120">
        <v>0</v>
      </c>
      <c r="G975" s="121">
        <v>0</v>
      </c>
      <c r="H975" s="121">
        <v>0</v>
      </c>
      <c r="I975" s="109"/>
      <c r="J975" s="121">
        <v>28</v>
      </c>
      <c r="K975" s="120">
        <v>4</v>
      </c>
      <c r="L975" s="121">
        <v>4</v>
      </c>
      <c r="M975" s="121">
        <v>0</v>
      </c>
      <c r="N975" s="109"/>
      <c r="O975" s="121">
        <v>33</v>
      </c>
      <c r="P975" s="121">
        <v>1</v>
      </c>
      <c r="Q975" s="109"/>
      <c r="R975" s="121">
        <v>76</v>
      </c>
      <c r="S975" s="121">
        <v>30</v>
      </c>
      <c r="T975" s="109"/>
      <c r="U975" s="121">
        <v>180</v>
      </c>
      <c r="V975" s="121">
        <v>35</v>
      </c>
    </row>
    <row r="976" spans="1:22" x14ac:dyDescent="0.3">
      <c r="A976" s="122" t="s">
        <v>1018</v>
      </c>
      <c r="B976" s="35" t="str">
        <f>VLOOKUP(A976,'Planning Periods'!$E$2:$N$540,10,FALSE)</f>
        <v>12/31/2015 - 12/31/2023</v>
      </c>
      <c r="C976" s="121">
        <v>2017</v>
      </c>
      <c r="D976" s="121" t="str">
        <f t="shared" si="14"/>
        <v>King City 2017</v>
      </c>
      <c r="E976" s="121">
        <v>43</v>
      </c>
      <c r="F976" s="120">
        <v>0</v>
      </c>
      <c r="G976" s="121">
        <v>0</v>
      </c>
      <c r="H976" s="121">
        <v>0</v>
      </c>
      <c r="I976" s="109"/>
      <c r="J976" s="121">
        <v>28</v>
      </c>
      <c r="K976" s="120">
        <v>2</v>
      </c>
      <c r="L976" s="121">
        <v>2</v>
      </c>
      <c r="M976" s="121">
        <v>0</v>
      </c>
      <c r="N976" s="109"/>
      <c r="O976" s="121">
        <v>33</v>
      </c>
      <c r="P976" s="121">
        <v>5</v>
      </c>
      <c r="Q976" s="109"/>
      <c r="R976" s="121">
        <v>76</v>
      </c>
      <c r="S976" s="121">
        <v>31</v>
      </c>
      <c r="T976" s="109"/>
      <c r="U976" s="121">
        <v>180</v>
      </c>
      <c r="V976" s="121">
        <v>38</v>
      </c>
    </row>
    <row r="977" spans="1:22" x14ac:dyDescent="0.3">
      <c r="A977" s="122" t="s">
        <v>615</v>
      </c>
      <c r="B977" s="35" t="str">
        <f>VLOOKUP(A977,'Planning Periods'!$E$2:$N$540,10,FALSE)</f>
        <v>01/31/2016 - 01/31/2024</v>
      </c>
      <c r="C977" s="121">
        <v>2014</v>
      </c>
      <c r="D977" s="121" t="str">
        <f t="shared" si="14"/>
        <v>Kings County - Unincorporated 2014</v>
      </c>
      <c r="E977" s="121"/>
      <c r="F977" s="120"/>
      <c r="G977" s="121"/>
      <c r="H977" s="121"/>
      <c r="I977" s="109"/>
      <c r="J977" s="121"/>
      <c r="K977" s="120"/>
      <c r="L977" s="121"/>
      <c r="M977" s="121"/>
      <c r="N977" s="109"/>
      <c r="O977" s="121"/>
      <c r="P977" s="121"/>
      <c r="Q977" s="109"/>
      <c r="R977" s="121"/>
      <c r="S977" s="121"/>
      <c r="T977" s="109"/>
      <c r="U977" s="121"/>
      <c r="V977" s="121"/>
    </row>
    <row r="978" spans="1:22" x14ac:dyDescent="0.3">
      <c r="A978" s="122" t="s">
        <v>615</v>
      </c>
      <c r="B978" s="35" t="str">
        <f>VLOOKUP(A978,'Planning Periods'!$E$2:$N$540,10,FALSE)</f>
        <v>01/31/2016 - 01/31/2024</v>
      </c>
      <c r="C978" s="121">
        <v>2015</v>
      </c>
      <c r="D978" s="121" t="str">
        <f t="shared" si="14"/>
        <v>Kings County - Unincorporated 2015</v>
      </c>
      <c r="E978" s="121"/>
      <c r="F978" s="120"/>
      <c r="G978" s="121"/>
      <c r="H978" s="121"/>
      <c r="I978" s="109"/>
      <c r="J978" s="121"/>
      <c r="K978" s="120"/>
      <c r="L978" s="121"/>
      <c r="M978" s="121"/>
      <c r="N978" s="109"/>
      <c r="O978" s="121"/>
      <c r="P978" s="121"/>
      <c r="Q978" s="109"/>
      <c r="R978" s="121"/>
      <c r="S978" s="121"/>
      <c r="T978" s="109"/>
      <c r="U978" s="121"/>
      <c r="V978" s="121"/>
    </row>
    <row r="979" spans="1:22" x14ac:dyDescent="0.3">
      <c r="A979" s="122" t="s">
        <v>615</v>
      </c>
      <c r="B979" s="35" t="str">
        <f>VLOOKUP(A979,'Planning Periods'!$E$2:$N$540,10,FALSE)</f>
        <v>01/31/2016 - 01/31/2024</v>
      </c>
      <c r="C979" s="121">
        <v>2016</v>
      </c>
      <c r="D979" s="121" t="str">
        <f t="shared" si="14"/>
        <v>Kings County - Unincorporated 2016</v>
      </c>
      <c r="E979" s="121"/>
      <c r="F979" s="120"/>
      <c r="G979" s="121"/>
      <c r="H979" s="121"/>
      <c r="I979" s="109"/>
      <c r="J979" s="121"/>
      <c r="K979" s="120"/>
      <c r="L979" s="121"/>
      <c r="M979" s="121"/>
      <c r="N979" s="109"/>
      <c r="O979" s="121"/>
      <c r="P979" s="121"/>
      <c r="Q979" s="109"/>
      <c r="R979" s="121"/>
      <c r="S979" s="121"/>
      <c r="T979" s="109"/>
      <c r="U979" s="121"/>
      <c r="V979" s="121"/>
    </row>
    <row r="980" spans="1:22" x14ac:dyDescent="0.3">
      <c r="A980" s="122" t="s">
        <v>615</v>
      </c>
      <c r="B980" s="35" t="str">
        <f>VLOOKUP(A980,'Planning Periods'!$E$2:$N$540,10,FALSE)</f>
        <v>01/31/2016 - 01/31/2024</v>
      </c>
      <c r="C980" s="121">
        <v>2017</v>
      </c>
      <c r="D980" s="121" t="str">
        <f t="shared" si="14"/>
        <v>Kings County - Unincorporated 2017</v>
      </c>
      <c r="E980" s="121">
        <v>186</v>
      </c>
      <c r="F980" s="120">
        <v>0</v>
      </c>
      <c r="G980" s="121">
        <v>0</v>
      </c>
      <c r="H980" s="121">
        <v>0</v>
      </c>
      <c r="I980" s="109"/>
      <c r="J980" s="121">
        <v>138</v>
      </c>
      <c r="K980" s="120">
        <v>8</v>
      </c>
      <c r="L980" s="121">
        <v>8</v>
      </c>
      <c r="M980" s="121">
        <v>0</v>
      </c>
      <c r="N980" s="109"/>
      <c r="O980" s="121">
        <v>147</v>
      </c>
      <c r="P980" s="121">
        <v>1</v>
      </c>
      <c r="Q980" s="109"/>
      <c r="R980" s="121">
        <v>347</v>
      </c>
      <c r="S980" s="121">
        <v>8</v>
      </c>
      <c r="T980" s="109"/>
      <c r="U980" s="121">
        <v>818</v>
      </c>
      <c r="V980" s="121">
        <v>17</v>
      </c>
    </row>
    <row r="981" spans="1:22" x14ac:dyDescent="0.3">
      <c r="A981" t="s">
        <v>1184</v>
      </c>
      <c r="B981" s="35" t="str">
        <f>VLOOKUP(A981,'Planning Periods'!$E$2:$N$540,10,FALSE)</f>
        <v>12/31/2015 - 12/31/2023</v>
      </c>
      <c r="C981" s="121">
        <v>2013</v>
      </c>
      <c r="D981" s="121" t="str">
        <f t="shared" si="14"/>
        <v>Kingsburg 2013</v>
      </c>
      <c r="E981" s="121"/>
      <c r="F981" s="120"/>
      <c r="G981" s="121"/>
      <c r="H981" s="121"/>
      <c r="I981" s="109"/>
      <c r="J981" s="121"/>
      <c r="K981" s="120"/>
      <c r="L981" s="121"/>
      <c r="M981" s="121"/>
      <c r="N981" s="109"/>
      <c r="O981" s="121"/>
      <c r="P981" s="121"/>
      <c r="Q981" s="109"/>
      <c r="R981" s="121"/>
      <c r="S981" s="121"/>
      <c r="T981" s="109"/>
      <c r="U981" s="121"/>
      <c r="V981" s="121"/>
    </row>
    <row r="982" spans="1:22" x14ac:dyDescent="0.3">
      <c r="A982" t="s">
        <v>1184</v>
      </c>
      <c r="B982" s="35" t="str">
        <f>VLOOKUP(A982,'Planning Periods'!$E$2:$N$540,10,FALSE)</f>
        <v>12/31/2015 - 12/31/2023</v>
      </c>
      <c r="C982" s="121">
        <v>2014</v>
      </c>
      <c r="D982" s="121" t="str">
        <f t="shared" si="14"/>
        <v>Kingsburg 2014</v>
      </c>
      <c r="E982" s="120">
        <v>0</v>
      </c>
      <c r="F982" s="120">
        <v>0</v>
      </c>
      <c r="G982" s="120">
        <v>0</v>
      </c>
      <c r="H982" s="120">
        <v>0</v>
      </c>
      <c r="I982" s="120">
        <v>0</v>
      </c>
      <c r="J982" s="120">
        <v>0</v>
      </c>
      <c r="K982" s="120">
        <v>0</v>
      </c>
      <c r="L982" s="120">
        <v>0</v>
      </c>
      <c r="M982" s="120">
        <v>0</v>
      </c>
      <c r="N982" s="120">
        <v>0</v>
      </c>
      <c r="O982" s="120">
        <v>0</v>
      </c>
      <c r="P982" s="120">
        <v>0</v>
      </c>
      <c r="Q982" s="120">
        <v>0</v>
      </c>
      <c r="R982" s="120">
        <v>0</v>
      </c>
      <c r="S982" s="120">
        <v>0</v>
      </c>
      <c r="T982" s="120">
        <v>0</v>
      </c>
      <c r="U982" s="120">
        <v>0</v>
      </c>
      <c r="V982" s="120">
        <v>0</v>
      </c>
    </row>
    <row r="983" spans="1:22" x14ac:dyDescent="0.3">
      <c r="A983" t="s">
        <v>1184</v>
      </c>
      <c r="B983" s="35" t="str">
        <f>VLOOKUP(A983,'Planning Periods'!$E$2:$N$540,10,FALSE)</f>
        <v>12/31/2015 - 12/31/2023</v>
      </c>
      <c r="C983" s="121">
        <v>2015</v>
      </c>
      <c r="D983" s="121" t="str">
        <f t="shared" si="14"/>
        <v>Kingsburg 2015</v>
      </c>
    </row>
    <row r="984" spans="1:22" x14ac:dyDescent="0.3">
      <c r="A984" t="s">
        <v>1184</v>
      </c>
      <c r="B984" s="35" t="str">
        <f>VLOOKUP(A984,'Planning Periods'!$E$2:$N$540,10,FALSE)</f>
        <v>12/31/2015 - 12/31/2023</v>
      </c>
      <c r="C984" s="121">
        <v>2016</v>
      </c>
      <c r="D984" s="121" t="str">
        <f t="shared" si="14"/>
        <v>Kingsburg 2016</v>
      </c>
    </row>
    <row r="985" spans="1:22" x14ac:dyDescent="0.3">
      <c r="A985" t="s">
        <v>1184</v>
      </c>
      <c r="B985" s="35" t="str">
        <f>VLOOKUP(A985,'Planning Periods'!$E$2:$N$540,10,FALSE)</f>
        <v>12/31/2015 - 12/31/2023</v>
      </c>
      <c r="C985" s="121">
        <v>2017</v>
      </c>
      <c r="D985" s="121" t="str">
        <f t="shared" si="14"/>
        <v>Kingsburg 2017</v>
      </c>
    </row>
    <row r="986" spans="1:22" x14ac:dyDescent="0.3">
      <c r="A986" s="122" t="s">
        <v>1095</v>
      </c>
      <c r="B986" s="35"/>
      <c r="C986" s="121">
        <v>2013</v>
      </c>
      <c r="D986" s="121" t="str">
        <f t="shared" si="14"/>
        <v>La Canada Flintridge 2013</v>
      </c>
    </row>
    <row r="987" spans="1:22" x14ac:dyDescent="0.3">
      <c r="A987" s="122" t="s">
        <v>1095</v>
      </c>
      <c r="B987" s="35" t="str">
        <f>VLOOKUP(A987,'Planning Periods'!$E$2:$N$540,10,FALSE)</f>
        <v>10/15/2013 - 10/15/2021</v>
      </c>
      <c r="C987" s="121">
        <v>2014</v>
      </c>
      <c r="D987" s="121" t="str">
        <f t="shared" si="14"/>
        <v>La Canada Flintridge 2014</v>
      </c>
      <c r="E987" s="121">
        <v>92</v>
      </c>
      <c r="F987" s="120">
        <v>0</v>
      </c>
      <c r="G987" s="121">
        <v>0</v>
      </c>
      <c r="H987" s="121">
        <v>0</v>
      </c>
      <c r="I987" s="109"/>
      <c r="J987" s="121">
        <v>57</v>
      </c>
      <c r="K987" s="120">
        <v>0</v>
      </c>
      <c r="L987" s="121">
        <v>0</v>
      </c>
      <c r="M987" s="121">
        <v>0</v>
      </c>
      <c r="N987" s="109"/>
      <c r="O987" s="121">
        <v>62</v>
      </c>
      <c r="P987" s="121">
        <v>0</v>
      </c>
      <c r="Q987" s="109"/>
      <c r="R987" s="121">
        <v>132</v>
      </c>
      <c r="S987" s="121">
        <v>5</v>
      </c>
      <c r="T987" s="109"/>
      <c r="U987" s="121">
        <v>343</v>
      </c>
      <c r="V987" s="121">
        <v>5</v>
      </c>
    </row>
    <row r="988" spans="1:22" x14ac:dyDescent="0.3">
      <c r="A988" s="122" t="s">
        <v>1095</v>
      </c>
      <c r="B988" s="35" t="str">
        <f>VLOOKUP(A988,'Planning Periods'!$E$2:$N$540,10,FALSE)</f>
        <v>10/15/2013 - 10/15/2021</v>
      </c>
      <c r="C988" s="121">
        <v>2015</v>
      </c>
      <c r="D988" s="121" t="str">
        <f t="shared" si="14"/>
        <v>La Canada Flintridge 2015</v>
      </c>
      <c r="E988" s="121">
        <v>92</v>
      </c>
      <c r="F988" s="120">
        <v>0</v>
      </c>
      <c r="G988" s="121">
        <v>0</v>
      </c>
      <c r="H988" s="121">
        <v>0</v>
      </c>
      <c r="I988" s="109"/>
      <c r="J988" s="121">
        <v>57</v>
      </c>
      <c r="K988" s="120">
        <v>0</v>
      </c>
      <c r="L988" s="121">
        <v>0</v>
      </c>
      <c r="M988" s="121">
        <v>0</v>
      </c>
      <c r="N988" s="109"/>
      <c r="O988" s="121">
        <v>62</v>
      </c>
      <c r="P988" s="121">
        <v>0</v>
      </c>
      <c r="Q988" s="109"/>
      <c r="R988" s="121">
        <v>132</v>
      </c>
      <c r="S988" s="121">
        <v>18</v>
      </c>
      <c r="T988" s="109"/>
      <c r="U988" s="121">
        <v>343</v>
      </c>
      <c r="V988" s="121">
        <v>18</v>
      </c>
    </row>
    <row r="989" spans="1:22" x14ac:dyDescent="0.3">
      <c r="A989" s="122" t="s">
        <v>1095</v>
      </c>
      <c r="B989" s="35" t="str">
        <f>VLOOKUP(A989,'Planning Periods'!$E$2:$N$540,10,FALSE)</f>
        <v>10/15/2013 - 10/15/2021</v>
      </c>
      <c r="C989" s="121">
        <v>2016</v>
      </c>
      <c r="D989" s="121" t="str">
        <f t="shared" si="14"/>
        <v>La Canada Flintridge 2016</v>
      </c>
      <c r="E989" s="121">
        <v>92</v>
      </c>
      <c r="F989" s="120">
        <v>0</v>
      </c>
      <c r="G989" s="121">
        <v>0</v>
      </c>
      <c r="H989" s="121">
        <v>0</v>
      </c>
      <c r="I989" s="109"/>
      <c r="J989" s="121">
        <v>57</v>
      </c>
      <c r="K989" s="120">
        <v>0</v>
      </c>
      <c r="L989" s="121">
        <v>0</v>
      </c>
      <c r="M989" s="121">
        <v>0</v>
      </c>
      <c r="N989" s="109"/>
      <c r="O989" s="121">
        <v>62</v>
      </c>
      <c r="P989" s="121">
        <v>0</v>
      </c>
      <c r="Q989" s="109"/>
      <c r="R989" s="121">
        <v>132</v>
      </c>
      <c r="S989" s="121">
        <v>0</v>
      </c>
      <c r="T989" s="109"/>
      <c r="U989" s="121">
        <v>343</v>
      </c>
      <c r="V989" s="121">
        <v>0</v>
      </c>
    </row>
    <row r="990" spans="1:22" x14ac:dyDescent="0.3">
      <c r="A990" s="122" t="s">
        <v>1095</v>
      </c>
      <c r="B990" s="35" t="str">
        <f>VLOOKUP(A990,'Planning Periods'!$E$2:$N$540,10,FALSE)</f>
        <v>10/15/2013 - 10/15/2021</v>
      </c>
      <c r="C990" s="121">
        <v>2017</v>
      </c>
      <c r="D990" s="121" t="str">
        <f t="shared" si="14"/>
        <v>La Canada Flintridge 2017</v>
      </c>
      <c r="E990" s="121">
        <v>92</v>
      </c>
      <c r="F990" s="120">
        <v>0</v>
      </c>
      <c r="G990" s="121">
        <v>0</v>
      </c>
      <c r="H990" s="121">
        <v>0</v>
      </c>
      <c r="I990" s="109"/>
      <c r="J990" s="121">
        <v>57</v>
      </c>
      <c r="K990" s="120">
        <v>0</v>
      </c>
      <c r="L990" s="121">
        <v>0</v>
      </c>
      <c r="M990" s="121">
        <v>0</v>
      </c>
      <c r="N990" s="109"/>
      <c r="O990" s="121">
        <v>62</v>
      </c>
      <c r="P990" s="121">
        <v>0</v>
      </c>
      <c r="Q990" s="109"/>
      <c r="R990" s="121">
        <v>132</v>
      </c>
      <c r="S990" s="121">
        <v>11</v>
      </c>
      <c r="T990" s="109"/>
      <c r="U990" s="121">
        <v>343</v>
      </c>
      <c r="V990" s="121">
        <v>11</v>
      </c>
    </row>
    <row r="991" spans="1:22" x14ac:dyDescent="0.3">
      <c r="A991" s="122" t="s">
        <v>990</v>
      </c>
      <c r="B991" s="35"/>
      <c r="C991" s="121">
        <v>2013</v>
      </c>
      <c r="D991" s="121" t="str">
        <f t="shared" si="14"/>
        <v>La Habra 2013</v>
      </c>
      <c r="E991" s="121"/>
      <c r="F991" s="120"/>
      <c r="G991" s="121"/>
      <c r="H991" s="121"/>
      <c r="I991" s="109"/>
      <c r="J991" s="121"/>
      <c r="K991" s="120"/>
      <c r="L991" s="121"/>
      <c r="M991" s="121"/>
      <c r="N991" s="109"/>
      <c r="O991" s="121"/>
      <c r="P991" s="121"/>
      <c r="Q991" s="109"/>
      <c r="R991" s="121"/>
      <c r="S991" s="121"/>
      <c r="T991" s="109"/>
      <c r="U991" s="121"/>
      <c r="V991" s="121"/>
    </row>
    <row r="992" spans="1:22" x14ac:dyDescent="0.3">
      <c r="A992" s="122" t="s">
        <v>990</v>
      </c>
      <c r="B992" s="35" t="str">
        <f>VLOOKUP(A992,'Planning Periods'!$E$2:$N$540,10,FALSE)</f>
        <v>10/15/2013 - 10/15/2021</v>
      </c>
      <c r="C992" s="121">
        <v>2014</v>
      </c>
      <c r="D992" s="121" t="str">
        <f t="shared" si="14"/>
        <v>La Habra 2014</v>
      </c>
      <c r="E992" s="121">
        <v>1</v>
      </c>
      <c r="F992" s="120">
        <v>0</v>
      </c>
      <c r="G992" s="121">
        <v>0</v>
      </c>
      <c r="H992" s="121">
        <v>0</v>
      </c>
      <c r="I992" s="109"/>
      <c r="J992" s="121">
        <v>77</v>
      </c>
      <c r="K992" s="120">
        <v>0</v>
      </c>
      <c r="L992" s="121">
        <v>0</v>
      </c>
      <c r="M992" s="121">
        <v>0</v>
      </c>
      <c r="N992" s="109"/>
      <c r="O992" s="121">
        <v>1</v>
      </c>
      <c r="P992" s="121">
        <v>7</v>
      </c>
      <c r="Q992" s="109"/>
      <c r="R992" s="121">
        <v>1</v>
      </c>
      <c r="S992" s="121">
        <v>0</v>
      </c>
      <c r="T992" s="109"/>
      <c r="U992" s="121">
        <v>80</v>
      </c>
      <c r="V992" s="121">
        <v>7</v>
      </c>
    </row>
    <row r="993" spans="1:22" x14ac:dyDescent="0.3">
      <c r="A993" s="122" t="s">
        <v>990</v>
      </c>
      <c r="B993" s="35" t="str">
        <f>VLOOKUP(A993,'Planning Periods'!$E$2:$N$540,10,FALSE)</f>
        <v>10/15/2013 - 10/15/2021</v>
      </c>
      <c r="C993" s="121">
        <v>2015</v>
      </c>
      <c r="D993" s="121" t="str">
        <f t="shared" si="14"/>
        <v>La Habra 2015</v>
      </c>
      <c r="E993" s="121">
        <v>1</v>
      </c>
      <c r="F993" s="120">
        <v>0</v>
      </c>
      <c r="G993" s="121">
        <v>0</v>
      </c>
      <c r="H993" s="121">
        <v>0</v>
      </c>
      <c r="I993" s="109"/>
      <c r="J993" s="121">
        <v>77</v>
      </c>
      <c r="K993" s="120">
        <v>3</v>
      </c>
      <c r="L993" s="121">
        <v>3</v>
      </c>
      <c r="M993" s="121">
        <v>0</v>
      </c>
      <c r="N993" s="109"/>
      <c r="O993" s="121">
        <v>1</v>
      </c>
      <c r="P993" s="121">
        <v>4</v>
      </c>
      <c r="Q993" s="109"/>
      <c r="R993" s="121">
        <v>1</v>
      </c>
      <c r="S993" s="121">
        <v>22</v>
      </c>
      <c r="T993" s="109"/>
      <c r="U993" s="121">
        <v>80</v>
      </c>
      <c r="V993" s="121">
        <v>29</v>
      </c>
    </row>
    <row r="994" spans="1:22" x14ac:dyDescent="0.3">
      <c r="A994" s="122" t="s">
        <v>990</v>
      </c>
      <c r="B994" s="35" t="str">
        <f>VLOOKUP(A994,'Planning Periods'!$E$2:$N$540,10,FALSE)</f>
        <v>10/15/2013 - 10/15/2021</v>
      </c>
      <c r="C994" s="121">
        <v>2016</v>
      </c>
      <c r="D994" s="121" t="str">
        <f t="shared" si="14"/>
        <v>La Habra 2016</v>
      </c>
      <c r="E994" s="121">
        <v>1</v>
      </c>
      <c r="F994" s="120">
        <v>0</v>
      </c>
      <c r="G994" s="121">
        <v>0</v>
      </c>
      <c r="H994" s="121">
        <v>0</v>
      </c>
      <c r="I994" s="109"/>
      <c r="J994" s="121">
        <v>77</v>
      </c>
      <c r="K994" s="120">
        <v>0</v>
      </c>
      <c r="L994" s="121">
        <v>0</v>
      </c>
      <c r="M994" s="121">
        <v>0</v>
      </c>
      <c r="N994" s="109"/>
      <c r="O994" s="121">
        <v>1</v>
      </c>
      <c r="P994" s="121">
        <v>0</v>
      </c>
      <c r="Q994" s="109"/>
      <c r="R994" s="121">
        <v>1</v>
      </c>
      <c r="S994" s="121">
        <v>357</v>
      </c>
      <c r="T994" s="109"/>
      <c r="U994" s="121">
        <v>80</v>
      </c>
      <c r="V994" s="121">
        <v>357</v>
      </c>
    </row>
    <row r="995" spans="1:22" x14ac:dyDescent="0.3">
      <c r="A995" s="122" t="s">
        <v>990</v>
      </c>
      <c r="B995" s="35" t="str">
        <f>VLOOKUP(A995,'Planning Periods'!$E$2:$N$540,10,FALSE)</f>
        <v>10/15/2013 - 10/15/2021</v>
      </c>
      <c r="C995" s="121">
        <v>2017</v>
      </c>
      <c r="D995" s="121" t="str">
        <f t="shared" si="14"/>
        <v>La Habra 2017</v>
      </c>
      <c r="E995" s="121">
        <v>1</v>
      </c>
      <c r="F995" s="120">
        <v>0</v>
      </c>
      <c r="G995" s="121">
        <v>0</v>
      </c>
      <c r="H995" s="121">
        <v>0</v>
      </c>
      <c r="I995" s="109"/>
      <c r="J995" s="121">
        <v>77</v>
      </c>
      <c r="K995" s="120">
        <v>0</v>
      </c>
      <c r="L995" s="121">
        <v>0</v>
      </c>
      <c r="M995" s="121">
        <v>0</v>
      </c>
      <c r="N995" s="109"/>
      <c r="O995" s="121">
        <v>1</v>
      </c>
      <c r="P995" s="121">
        <v>0</v>
      </c>
      <c r="Q995" s="109"/>
      <c r="R995" s="121">
        <v>1</v>
      </c>
      <c r="S995" s="121">
        <v>41</v>
      </c>
      <c r="T995" s="109"/>
      <c r="U995" s="121">
        <v>80</v>
      </c>
      <c r="V995" s="121">
        <v>41</v>
      </c>
    </row>
    <row r="996" spans="1:22" x14ac:dyDescent="0.3">
      <c r="A996" t="s">
        <v>1094</v>
      </c>
      <c r="B996" s="35"/>
      <c r="C996" s="121">
        <v>2013</v>
      </c>
      <c r="D996" s="121" t="str">
        <f t="shared" si="14"/>
        <v>La Habra Heights 2013</v>
      </c>
      <c r="E996" s="121"/>
      <c r="F996" s="120"/>
      <c r="G996" s="121"/>
      <c r="H996" s="121"/>
      <c r="I996" s="109"/>
      <c r="J996" s="121"/>
      <c r="K996" s="120"/>
      <c r="L996" s="121"/>
      <c r="M996" s="121"/>
      <c r="N996" s="109"/>
      <c r="O996" s="121"/>
      <c r="P996" s="121"/>
      <c r="Q996" s="109"/>
      <c r="R996" s="121"/>
      <c r="S996" s="121"/>
      <c r="T996" s="109"/>
      <c r="U996" s="121"/>
      <c r="V996" s="121"/>
    </row>
    <row r="997" spans="1:22" x14ac:dyDescent="0.3">
      <c r="A997" t="s">
        <v>1094</v>
      </c>
      <c r="B997" s="35" t="str">
        <f>VLOOKUP(A997,'Planning Periods'!$E$2:$N$540,10,FALSE)</f>
        <v>10/15/2013 - 10/15/2021</v>
      </c>
      <c r="C997" s="121">
        <v>2014</v>
      </c>
      <c r="D997" s="121" t="str">
        <f t="shared" si="14"/>
        <v>La Habra Heights 2014</v>
      </c>
      <c r="E997" s="120">
        <v>0</v>
      </c>
      <c r="F997" s="120">
        <v>0</v>
      </c>
      <c r="G997" s="120">
        <v>0</v>
      </c>
      <c r="H997" s="120">
        <v>0</v>
      </c>
      <c r="I997" s="120">
        <v>0</v>
      </c>
      <c r="J997" s="120">
        <v>0</v>
      </c>
      <c r="K997" s="120">
        <v>0</v>
      </c>
      <c r="L997" s="120">
        <v>0</v>
      </c>
      <c r="M997" s="120">
        <v>0</v>
      </c>
      <c r="N997" s="120">
        <v>0</v>
      </c>
      <c r="O997" s="120">
        <v>0</v>
      </c>
      <c r="P997" s="120">
        <v>0</v>
      </c>
      <c r="Q997" s="120">
        <v>0</v>
      </c>
      <c r="R997" s="120">
        <v>0</v>
      </c>
      <c r="S997" s="120">
        <v>0</v>
      </c>
      <c r="T997" s="120">
        <v>0</v>
      </c>
      <c r="U997" s="120">
        <v>0</v>
      </c>
      <c r="V997" s="120">
        <v>0</v>
      </c>
    </row>
    <row r="998" spans="1:22" x14ac:dyDescent="0.3">
      <c r="A998" t="s">
        <v>1094</v>
      </c>
      <c r="B998" s="35" t="str">
        <f>VLOOKUP(A998,'Planning Periods'!$E$2:$N$540,10,FALSE)</f>
        <v>10/15/2013 - 10/15/2021</v>
      </c>
      <c r="C998" s="121">
        <v>2015</v>
      </c>
      <c r="D998" s="121" t="str">
        <f t="shared" si="14"/>
        <v>La Habra Heights 2015</v>
      </c>
    </row>
    <row r="999" spans="1:22" x14ac:dyDescent="0.3">
      <c r="A999" t="s">
        <v>1094</v>
      </c>
      <c r="B999" s="35" t="str">
        <f>VLOOKUP(A999,'Planning Periods'!$E$2:$N$540,10,FALSE)</f>
        <v>10/15/2013 - 10/15/2021</v>
      </c>
      <c r="C999" s="121">
        <v>2016</v>
      </c>
      <c r="D999" s="121" t="str">
        <f t="shared" si="14"/>
        <v>La Habra Heights 2016</v>
      </c>
    </row>
    <row r="1000" spans="1:22" x14ac:dyDescent="0.3">
      <c r="A1000" t="s">
        <v>1094</v>
      </c>
      <c r="B1000" s="35" t="str">
        <f>VLOOKUP(A1000,'Planning Periods'!$E$2:$N$540,10,FALSE)</f>
        <v>10/15/2013 - 10/15/2021</v>
      </c>
      <c r="C1000" s="121">
        <v>2017</v>
      </c>
      <c r="D1000" s="121" t="str">
        <f t="shared" si="14"/>
        <v>La Habra Heights 2017</v>
      </c>
    </row>
    <row r="1001" spans="1:22" x14ac:dyDescent="0.3">
      <c r="A1001" s="122" t="s">
        <v>895</v>
      </c>
      <c r="B1001" s="35" t="str">
        <f>VLOOKUP(A1001,'Planning Periods'!$E$2:$N$540,10,FALSE)</f>
        <v>04/30/2013 - 04/30/2021</v>
      </c>
      <c r="C1001" s="121">
        <v>2013</v>
      </c>
      <c r="D1001" s="121" t="str">
        <f t="shared" si="14"/>
        <v>La Mesa 2013</v>
      </c>
      <c r="E1001" s="121">
        <v>430</v>
      </c>
      <c r="F1001" s="120">
        <v>0</v>
      </c>
      <c r="G1001" s="121">
        <v>0</v>
      </c>
      <c r="H1001" s="121">
        <v>0</v>
      </c>
      <c r="I1001" s="109"/>
      <c r="J1001" s="121">
        <v>326</v>
      </c>
      <c r="K1001" s="120">
        <v>0</v>
      </c>
      <c r="L1001" s="121">
        <v>0</v>
      </c>
      <c r="M1001" s="121">
        <v>0</v>
      </c>
      <c r="N1001" s="109"/>
      <c r="O1001" s="121">
        <v>302</v>
      </c>
      <c r="P1001" s="121">
        <v>0</v>
      </c>
      <c r="Q1001" s="109"/>
      <c r="R1001" s="121">
        <v>664</v>
      </c>
      <c r="S1001" s="121">
        <v>68</v>
      </c>
      <c r="T1001" s="109"/>
      <c r="U1001" s="121">
        <v>1722</v>
      </c>
      <c r="V1001" s="121">
        <v>68</v>
      </c>
    </row>
    <row r="1002" spans="1:22" x14ac:dyDescent="0.3">
      <c r="A1002" s="122" t="s">
        <v>895</v>
      </c>
      <c r="B1002" s="35" t="str">
        <f>VLOOKUP(A1002,'Planning Periods'!$E$2:$N$540,10,FALSE)</f>
        <v>04/30/2013 - 04/30/2021</v>
      </c>
      <c r="C1002" s="121">
        <v>2014</v>
      </c>
      <c r="D1002" s="121" t="str">
        <f t="shared" si="14"/>
        <v>La Mesa 2014</v>
      </c>
      <c r="E1002" s="121">
        <v>430</v>
      </c>
      <c r="F1002" s="120">
        <v>0</v>
      </c>
      <c r="G1002" s="121">
        <v>0</v>
      </c>
      <c r="H1002" s="121">
        <v>0</v>
      </c>
      <c r="I1002" s="109"/>
      <c r="J1002" s="121">
        <v>326</v>
      </c>
      <c r="K1002" s="120">
        <v>1</v>
      </c>
      <c r="L1002" s="121">
        <v>1</v>
      </c>
      <c r="M1002" s="121">
        <v>0</v>
      </c>
      <c r="N1002" s="109"/>
      <c r="O1002" s="121">
        <v>302</v>
      </c>
      <c r="P1002" s="121">
        <v>0</v>
      </c>
      <c r="Q1002" s="109"/>
      <c r="R1002" s="121">
        <v>664</v>
      </c>
      <c r="S1002" s="121">
        <v>310</v>
      </c>
      <c r="T1002" s="109"/>
      <c r="U1002" s="121">
        <v>1722</v>
      </c>
      <c r="V1002" s="121">
        <v>311</v>
      </c>
    </row>
    <row r="1003" spans="1:22" x14ac:dyDescent="0.3">
      <c r="A1003" s="122" t="s">
        <v>895</v>
      </c>
      <c r="B1003" s="35" t="str">
        <f>VLOOKUP(A1003,'Planning Periods'!$E$2:$N$540,10,FALSE)</f>
        <v>04/30/2013 - 04/30/2021</v>
      </c>
      <c r="C1003" s="121">
        <v>2015</v>
      </c>
      <c r="D1003" s="121" t="str">
        <f t="shared" si="14"/>
        <v>La Mesa 2015</v>
      </c>
      <c r="E1003" s="121">
        <v>430</v>
      </c>
      <c r="F1003" s="120">
        <v>0</v>
      </c>
      <c r="G1003" s="121">
        <v>0</v>
      </c>
      <c r="H1003" s="121">
        <v>0</v>
      </c>
      <c r="I1003" s="109"/>
      <c r="J1003" s="121">
        <v>326</v>
      </c>
      <c r="K1003" s="120">
        <v>1</v>
      </c>
      <c r="L1003" s="121">
        <v>1</v>
      </c>
      <c r="M1003" s="121">
        <v>0</v>
      </c>
      <c r="N1003" s="109"/>
      <c r="O1003" s="121">
        <v>302</v>
      </c>
      <c r="P1003" s="121">
        <v>0</v>
      </c>
      <c r="Q1003" s="109"/>
      <c r="R1003" s="121">
        <v>664</v>
      </c>
      <c r="S1003" s="121">
        <v>28</v>
      </c>
      <c r="T1003" s="109"/>
      <c r="U1003" s="121">
        <v>1722</v>
      </c>
      <c r="V1003" s="121">
        <v>29</v>
      </c>
    </row>
    <row r="1004" spans="1:22" x14ac:dyDescent="0.3">
      <c r="A1004" s="122" t="s">
        <v>895</v>
      </c>
      <c r="B1004" s="35" t="str">
        <f>VLOOKUP(A1004,'Planning Periods'!$E$2:$N$540,10,FALSE)</f>
        <v>04/30/2013 - 04/30/2021</v>
      </c>
      <c r="C1004" s="121">
        <v>2016</v>
      </c>
      <c r="D1004" s="121" t="str">
        <f t="shared" si="14"/>
        <v>La Mesa 2016</v>
      </c>
      <c r="E1004" s="121">
        <v>430</v>
      </c>
      <c r="F1004" s="120">
        <v>0</v>
      </c>
      <c r="G1004" s="121">
        <v>0</v>
      </c>
      <c r="H1004" s="121">
        <v>0</v>
      </c>
      <c r="I1004" s="109"/>
      <c r="J1004" s="121">
        <v>326</v>
      </c>
      <c r="K1004" s="120">
        <v>0</v>
      </c>
      <c r="L1004" s="121">
        <v>0</v>
      </c>
      <c r="M1004" s="121">
        <v>0</v>
      </c>
      <c r="N1004" s="109"/>
      <c r="O1004" s="121">
        <v>302</v>
      </c>
      <c r="P1004" s="121">
        <v>0</v>
      </c>
      <c r="Q1004" s="109"/>
      <c r="R1004" s="121">
        <v>664</v>
      </c>
      <c r="S1004" s="121">
        <v>106</v>
      </c>
      <c r="T1004" s="109"/>
      <c r="U1004" s="121">
        <v>1722</v>
      </c>
      <c r="V1004" s="121">
        <v>106</v>
      </c>
    </row>
    <row r="1005" spans="1:22" x14ac:dyDescent="0.3">
      <c r="A1005" s="122" t="s">
        <v>895</v>
      </c>
      <c r="B1005" s="35" t="str">
        <f>VLOOKUP(A1005,'Planning Periods'!$E$2:$N$540,10,FALSE)</f>
        <v>04/30/2013 - 04/30/2021</v>
      </c>
      <c r="C1005" s="121">
        <v>2017</v>
      </c>
      <c r="D1005" s="121" t="str">
        <f t="shared" si="14"/>
        <v>La Mesa 2017</v>
      </c>
      <c r="E1005" s="121">
        <v>430</v>
      </c>
      <c r="F1005" s="120">
        <v>0</v>
      </c>
      <c r="G1005" s="121">
        <v>0</v>
      </c>
      <c r="H1005" s="121">
        <v>0</v>
      </c>
      <c r="I1005" s="109"/>
      <c r="J1005" s="121">
        <v>326</v>
      </c>
      <c r="K1005" s="120">
        <v>7</v>
      </c>
      <c r="L1005" s="121">
        <v>0</v>
      </c>
      <c r="M1005" s="121">
        <v>7</v>
      </c>
      <c r="N1005" s="109"/>
      <c r="O1005" s="121">
        <v>302</v>
      </c>
      <c r="P1005" s="121">
        <v>0</v>
      </c>
      <c r="Q1005" s="109"/>
      <c r="R1005" s="121">
        <v>664</v>
      </c>
      <c r="S1005" s="121">
        <v>24</v>
      </c>
      <c r="T1005" s="109"/>
      <c r="U1005" s="121">
        <v>1722</v>
      </c>
      <c r="V1005" s="121">
        <v>31</v>
      </c>
    </row>
    <row r="1006" spans="1:22" x14ac:dyDescent="0.3">
      <c r="A1006" s="122" t="s">
        <v>1093</v>
      </c>
      <c r="B1006" s="35"/>
      <c r="C1006" s="121">
        <v>2013</v>
      </c>
      <c r="D1006" s="121" t="str">
        <f t="shared" si="14"/>
        <v>La Mirada 2013</v>
      </c>
      <c r="E1006" s="121"/>
      <c r="F1006" s="120"/>
      <c r="G1006" s="121"/>
      <c r="H1006" s="121"/>
      <c r="I1006" s="109"/>
      <c r="J1006" s="121"/>
      <c r="K1006" s="120"/>
      <c r="L1006" s="121"/>
      <c r="M1006" s="121"/>
      <c r="N1006" s="109"/>
      <c r="O1006" s="121"/>
      <c r="P1006" s="121"/>
      <c r="Q1006" s="109"/>
      <c r="R1006" s="121"/>
      <c r="S1006" s="121"/>
      <c r="T1006" s="109"/>
      <c r="U1006" s="121"/>
      <c r="V1006" s="121"/>
    </row>
    <row r="1007" spans="1:22" x14ac:dyDescent="0.3">
      <c r="A1007" s="122" t="s">
        <v>1093</v>
      </c>
      <c r="B1007" s="35" t="str">
        <f>VLOOKUP(A1007,'Planning Periods'!$E$2:$N$540,10,FALSE)</f>
        <v>10/15/2013 - 10/15/2021</v>
      </c>
      <c r="C1007" s="121">
        <v>2014</v>
      </c>
      <c r="D1007" s="121" t="str">
        <f t="shared" si="14"/>
        <v>La Mirada 2014</v>
      </c>
      <c r="E1007" s="121"/>
      <c r="F1007" s="120"/>
      <c r="G1007" s="121"/>
      <c r="H1007" s="121"/>
      <c r="I1007" s="109"/>
      <c r="J1007" s="121"/>
      <c r="K1007" s="120"/>
      <c r="L1007" s="121"/>
      <c r="M1007" s="121"/>
      <c r="N1007" s="109"/>
      <c r="O1007" s="121"/>
      <c r="P1007" s="121"/>
      <c r="Q1007" s="109"/>
      <c r="R1007" s="121"/>
      <c r="S1007" s="121"/>
      <c r="T1007" s="109"/>
      <c r="U1007" s="121"/>
      <c r="V1007" s="121"/>
    </row>
    <row r="1008" spans="1:22" x14ac:dyDescent="0.3">
      <c r="A1008" s="122" t="s">
        <v>1093</v>
      </c>
      <c r="B1008" s="35" t="str">
        <f>VLOOKUP(A1008,'Planning Periods'!$E$2:$N$540,10,FALSE)</f>
        <v>10/15/2013 - 10/15/2021</v>
      </c>
      <c r="C1008" s="121">
        <v>2015</v>
      </c>
      <c r="D1008" s="121" t="str">
        <f t="shared" si="14"/>
        <v>La Mirada 2015</v>
      </c>
      <c r="E1008" s="121"/>
      <c r="F1008" s="120"/>
      <c r="G1008" s="121"/>
      <c r="H1008" s="121"/>
      <c r="I1008" s="109"/>
      <c r="J1008" s="121"/>
      <c r="K1008" s="120"/>
      <c r="L1008" s="121"/>
      <c r="M1008" s="121"/>
      <c r="N1008" s="109"/>
      <c r="O1008" s="121"/>
      <c r="P1008" s="121"/>
      <c r="Q1008" s="109"/>
      <c r="R1008" s="121"/>
      <c r="S1008" s="121"/>
      <c r="T1008" s="109"/>
      <c r="U1008" s="121"/>
      <c r="V1008" s="121"/>
    </row>
    <row r="1009" spans="1:22" x14ac:dyDescent="0.3">
      <c r="A1009" s="122" t="s">
        <v>1093</v>
      </c>
      <c r="B1009" s="35" t="str">
        <f>VLOOKUP(A1009,'Planning Periods'!$E$2:$N$540,10,FALSE)</f>
        <v>10/15/2013 - 10/15/2021</v>
      </c>
      <c r="C1009" s="121">
        <v>2016</v>
      </c>
      <c r="D1009" s="121" t="str">
        <f t="shared" si="14"/>
        <v>La Mirada 2016</v>
      </c>
      <c r="E1009" s="121"/>
      <c r="F1009" s="120"/>
      <c r="G1009" s="121"/>
      <c r="H1009" s="121"/>
      <c r="I1009" s="109"/>
      <c r="J1009" s="121"/>
      <c r="K1009" s="120"/>
      <c r="L1009" s="121"/>
      <c r="M1009" s="121"/>
      <c r="N1009" s="109"/>
      <c r="O1009" s="121"/>
      <c r="P1009" s="121"/>
      <c r="Q1009" s="109"/>
      <c r="R1009" s="121"/>
      <c r="S1009" s="121"/>
      <c r="T1009" s="109"/>
      <c r="U1009" s="121"/>
      <c r="V1009" s="121"/>
    </row>
    <row r="1010" spans="1:22" x14ac:dyDescent="0.3">
      <c r="A1010" s="122" t="s">
        <v>1093</v>
      </c>
      <c r="B1010" s="35" t="str">
        <f>VLOOKUP(A1010,'Planning Periods'!$E$2:$N$540,10,FALSE)</f>
        <v>10/15/2013 - 10/15/2021</v>
      </c>
      <c r="C1010" s="121">
        <v>2017</v>
      </c>
      <c r="D1010" s="121" t="str">
        <f t="shared" si="14"/>
        <v>La Mirada 2017</v>
      </c>
      <c r="E1010" s="121">
        <v>62</v>
      </c>
      <c r="F1010" s="120">
        <v>0</v>
      </c>
      <c r="G1010" s="121">
        <v>0</v>
      </c>
      <c r="H1010" s="121">
        <v>0</v>
      </c>
      <c r="I1010" s="109"/>
      <c r="J1010" s="121">
        <v>37</v>
      </c>
      <c r="K1010" s="120">
        <v>0</v>
      </c>
      <c r="L1010" s="121">
        <v>0</v>
      </c>
      <c r="M1010" s="121">
        <v>0</v>
      </c>
      <c r="N1010" s="109"/>
      <c r="O1010" s="121">
        <v>40</v>
      </c>
      <c r="P1010" s="121">
        <v>1</v>
      </c>
      <c r="Q1010" s="109"/>
      <c r="R1010" s="121">
        <v>96</v>
      </c>
      <c r="S1010" s="121">
        <v>31</v>
      </c>
      <c r="T1010" s="109"/>
      <c r="U1010" s="121">
        <v>235</v>
      </c>
      <c r="V1010" s="121">
        <v>32</v>
      </c>
    </row>
    <row r="1011" spans="1:22" x14ac:dyDescent="0.3">
      <c r="A1011" s="122" t="s">
        <v>989</v>
      </c>
      <c r="B1011" s="35"/>
      <c r="C1011" s="121">
        <v>2013</v>
      </c>
      <c r="D1011" s="121" t="str">
        <f t="shared" si="14"/>
        <v>La Palma 2013</v>
      </c>
      <c r="E1011" s="121"/>
      <c r="F1011" s="120"/>
      <c r="G1011" s="121"/>
      <c r="H1011" s="121"/>
      <c r="I1011" s="109"/>
      <c r="J1011" s="121"/>
      <c r="K1011" s="120"/>
      <c r="L1011" s="121"/>
      <c r="M1011" s="121"/>
      <c r="N1011" s="109"/>
      <c r="O1011" s="121"/>
      <c r="P1011" s="121"/>
      <c r="Q1011" s="109"/>
      <c r="R1011" s="121"/>
      <c r="S1011" s="121"/>
      <c r="T1011" s="109"/>
      <c r="U1011" s="121"/>
      <c r="V1011" s="121"/>
    </row>
    <row r="1012" spans="1:22" x14ac:dyDescent="0.3">
      <c r="A1012" s="122" t="s">
        <v>989</v>
      </c>
      <c r="B1012" s="35" t="str">
        <f>VLOOKUP(A1012,'Planning Periods'!$E$2:$N$540,10,FALSE)</f>
        <v>10/15/2013 - 10/15/2021</v>
      </c>
      <c r="C1012" s="121">
        <v>2014</v>
      </c>
      <c r="D1012" s="121" t="str">
        <f t="shared" si="14"/>
        <v>La Palma 2014</v>
      </c>
      <c r="E1012" s="121">
        <v>2</v>
      </c>
      <c r="F1012" s="120">
        <v>0</v>
      </c>
      <c r="G1012" s="121">
        <v>0</v>
      </c>
      <c r="H1012" s="121">
        <v>0</v>
      </c>
      <c r="I1012" s="109"/>
      <c r="J1012" s="121">
        <v>2</v>
      </c>
      <c r="K1012" s="120">
        <v>0</v>
      </c>
      <c r="L1012" s="121">
        <v>0</v>
      </c>
      <c r="M1012" s="121">
        <v>0</v>
      </c>
      <c r="N1012" s="109"/>
      <c r="O1012" s="121">
        <v>2</v>
      </c>
      <c r="P1012" s="121">
        <v>0</v>
      </c>
      <c r="Q1012" s="109"/>
      <c r="R1012" s="121">
        <v>3</v>
      </c>
      <c r="S1012" s="121">
        <v>0</v>
      </c>
      <c r="T1012" s="109"/>
      <c r="U1012" s="121">
        <v>9</v>
      </c>
      <c r="V1012" s="121">
        <v>0</v>
      </c>
    </row>
    <row r="1013" spans="1:22" x14ac:dyDescent="0.3">
      <c r="A1013" s="122" t="s">
        <v>989</v>
      </c>
      <c r="B1013" s="35" t="str">
        <f>VLOOKUP(A1013,'Planning Periods'!$E$2:$N$540,10,FALSE)</f>
        <v>10/15/2013 - 10/15/2021</v>
      </c>
      <c r="C1013" s="121">
        <v>2015</v>
      </c>
      <c r="D1013" s="121" t="str">
        <f t="shared" si="14"/>
        <v>La Palma 2015</v>
      </c>
      <c r="E1013" s="121">
        <v>2</v>
      </c>
      <c r="F1013" s="120">
        <v>0</v>
      </c>
      <c r="G1013" s="121">
        <v>0</v>
      </c>
      <c r="H1013" s="121">
        <v>0</v>
      </c>
      <c r="I1013" s="109"/>
      <c r="J1013" s="121">
        <v>2</v>
      </c>
      <c r="K1013" s="120">
        <v>0</v>
      </c>
      <c r="L1013" s="121">
        <v>0</v>
      </c>
      <c r="M1013" s="121">
        <v>0</v>
      </c>
      <c r="N1013" s="109"/>
      <c r="O1013" s="121">
        <v>2</v>
      </c>
      <c r="P1013" s="121">
        <v>0</v>
      </c>
      <c r="Q1013" s="109"/>
      <c r="R1013" s="121">
        <v>3</v>
      </c>
      <c r="S1013" s="121">
        <v>0</v>
      </c>
      <c r="T1013" s="109"/>
      <c r="U1013" s="121">
        <v>9</v>
      </c>
      <c r="V1013" s="121">
        <v>0</v>
      </c>
    </row>
    <row r="1014" spans="1:22" x14ac:dyDescent="0.3">
      <c r="A1014" s="122" t="s">
        <v>989</v>
      </c>
      <c r="B1014" s="35" t="str">
        <f>VLOOKUP(A1014,'Planning Periods'!$E$2:$N$540,10,FALSE)</f>
        <v>10/15/2013 - 10/15/2021</v>
      </c>
      <c r="C1014" s="121">
        <v>2016</v>
      </c>
      <c r="D1014" s="121" t="str">
        <f t="shared" si="14"/>
        <v>La Palma 2016</v>
      </c>
      <c r="E1014" s="121">
        <v>2</v>
      </c>
      <c r="F1014" s="120">
        <v>0</v>
      </c>
      <c r="G1014" s="121">
        <v>0</v>
      </c>
      <c r="H1014" s="121">
        <v>0</v>
      </c>
      <c r="I1014" s="109"/>
      <c r="J1014" s="121">
        <v>2</v>
      </c>
      <c r="K1014" s="120">
        <v>0</v>
      </c>
      <c r="L1014" s="121">
        <v>0</v>
      </c>
      <c r="M1014" s="121">
        <v>0</v>
      </c>
      <c r="N1014" s="109"/>
      <c r="O1014" s="121">
        <v>2</v>
      </c>
      <c r="P1014" s="121">
        <v>0</v>
      </c>
      <c r="Q1014" s="109"/>
      <c r="R1014" s="121">
        <v>3</v>
      </c>
      <c r="S1014" s="121">
        <v>0</v>
      </c>
      <c r="T1014" s="109"/>
      <c r="U1014" s="121">
        <v>9</v>
      </c>
      <c r="V1014" s="121">
        <v>0</v>
      </c>
    </row>
    <row r="1015" spans="1:22" x14ac:dyDescent="0.3">
      <c r="A1015" s="122" t="s">
        <v>989</v>
      </c>
      <c r="B1015" s="35" t="str">
        <f>VLOOKUP(A1015,'Planning Periods'!$E$2:$N$540,10,FALSE)</f>
        <v>10/15/2013 - 10/15/2021</v>
      </c>
      <c r="C1015" s="121">
        <v>2017</v>
      </c>
      <c r="D1015" s="121" t="str">
        <f t="shared" ref="D1015:D1089" si="15">CONCATENATE(A1015," ",C1015)</f>
        <v>La Palma 2017</v>
      </c>
      <c r="E1015" s="121">
        <v>2</v>
      </c>
      <c r="F1015" s="120">
        <v>0</v>
      </c>
      <c r="G1015" s="121">
        <v>0</v>
      </c>
      <c r="H1015" s="121">
        <v>0</v>
      </c>
      <c r="I1015" s="109"/>
      <c r="J1015" s="121">
        <v>2</v>
      </c>
      <c r="K1015" s="120">
        <v>0</v>
      </c>
      <c r="L1015" s="121">
        <v>0</v>
      </c>
      <c r="M1015" s="121">
        <v>0</v>
      </c>
      <c r="N1015" s="109"/>
      <c r="O1015" s="121">
        <v>2</v>
      </c>
      <c r="P1015" s="121">
        <v>0</v>
      </c>
      <c r="Q1015" s="109"/>
      <c r="R1015" s="121">
        <v>3</v>
      </c>
      <c r="S1015" s="121">
        <v>10</v>
      </c>
      <c r="T1015" s="109"/>
      <c r="U1015" s="121">
        <v>9</v>
      </c>
      <c r="V1015" s="121">
        <v>10</v>
      </c>
    </row>
    <row r="1016" spans="1:22" x14ac:dyDescent="0.3">
      <c r="A1016" t="s">
        <v>1092</v>
      </c>
      <c r="B1016" s="35"/>
      <c r="C1016" s="121">
        <v>2013</v>
      </c>
      <c r="D1016" s="121" t="str">
        <f t="shared" si="14"/>
        <v>La Puente 2013</v>
      </c>
      <c r="E1016" s="121"/>
      <c r="F1016" s="120"/>
      <c r="G1016" s="121"/>
      <c r="H1016" s="121"/>
      <c r="I1016" s="109"/>
      <c r="J1016" s="121"/>
      <c r="K1016" s="120"/>
      <c r="L1016" s="121"/>
      <c r="M1016" s="121"/>
      <c r="N1016" s="109"/>
      <c r="O1016" s="121"/>
      <c r="P1016" s="121"/>
      <c r="Q1016" s="109"/>
      <c r="R1016" s="121"/>
      <c r="S1016" s="121"/>
      <c r="T1016" s="109"/>
      <c r="U1016" s="121"/>
      <c r="V1016" s="121"/>
    </row>
    <row r="1017" spans="1:22" x14ac:dyDescent="0.3">
      <c r="A1017" t="s">
        <v>1092</v>
      </c>
      <c r="B1017" s="35" t="str">
        <f>VLOOKUP(A1017,'Planning Periods'!$E$2:$N$540,10,FALSE)</f>
        <v>10/15/2013 - 10/15/2021</v>
      </c>
      <c r="C1017" s="121">
        <v>2014</v>
      </c>
      <c r="D1017" s="121" t="str">
        <f>CONCATENATE(A1017," ",C1017)</f>
        <v>La Puente 2014</v>
      </c>
      <c r="E1017" s="120">
        <v>0</v>
      </c>
      <c r="F1017" s="120">
        <v>0</v>
      </c>
      <c r="G1017" s="120">
        <v>0</v>
      </c>
      <c r="H1017" s="120">
        <v>0</v>
      </c>
      <c r="I1017" s="120">
        <v>0</v>
      </c>
      <c r="J1017" s="120">
        <v>0</v>
      </c>
      <c r="K1017" s="120">
        <v>0</v>
      </c>
      <c r="L1017" s="120">
        <v>0</v>
      </c>
      <c r="M1017" s="120">
        <v>0</v>
      </c>
      <c r="N1017" s="120">
        <v>0</v>
      </c>
      <c r="O1017" s="120">
        <v>0</v>
      </c>
      <c r="P1017" s="120">
        <v>0</v>
      </c>
      <c r="Q1017" s="120">
        <v>0</v>
      </c>
      <c r="R1017" s="120">
        <v>0</v>
      </c>
      <c r="S1017" s="120">
        <v>0</v>
      </c>
      <c r="T1017" s="120">
        <v>0</v>
      </c>
      <c r="U1017" s="120">
        <v>0</v>
      </c>
      <c r="V1017" s="120">
        <v>0</v>
      </c>
    </row>
    <row r="1018" spans="1:22" x14ac:dyDescent="0.3">
      <c r="A1018" t="s">
        <v>1092</v>
      </c>
      <c r="B1018" s="35" t="str">
        <f>VLOOKUP(A1018,'Planning Periods'!$E$2:$N$540,10,FALSE)</f>
        <v>10/15/2013 - 10/15/2021</v>
      </c>
      <c r="C1018" s="121">
        <v>2015</v>
      </c>
      <c r="D1018" s="121" t="str">
        <f t="shared" si="15"/>
        <v>La Puente 2015</v>
      </c>
    </row>
    <row r="1019" spans="1:22" x14ac:dyDescent="0.3">
      <c r="A1019" t="s">
        <v>1092</v>
      </c>
      <c r="B1019" s="35" t="str">
        <f>VLOOKUP(A1019,'Planning Periods'!$E$2:$N$540,10,FALSE)</f>
        <v>10/15/2013 - 10/15/2021</v>
      </c>
      <c r="C1019" s="121">
        <v>2016</v>
      </c>
      <c r="D1019" s="121" t="str">
        <f t="shared" si="15"/>
        <v>La Puente 2016</v>
      </c>
    </row>
    <row r="1020" spans="1:22" x14ac:dyDescent="0.3">
      <c r="A1020" t="s">
        <v>1092</v>
      </c>
      <c r="B1020" s="35" t="str">
        <f>VLOOKUP(A1020,'Planning Periods'!$E$2:$N$540,10,FALSE)</f>
        <v>10/15/2013 - 10/15/2021</v>
      </c>
      <c r="C1020" s="121">
        <v>2017</v>
      </c>
      <c r="D1020" s="121" t="str">
        <f t="shared" si="15"/>
        <v>La Puente 2017</v>
      </c>
    </row>
    <row r="1021" spans="1:22" x14ac:dyDescent="0.3">
      <c r="A1021" s="122" t="s">
        <v>949</v>
      </c>
      <c r="B1021" s="35"/>
      <c r="C1021" s="121">
        <v>2013</v>
      </c>
      <c r="D1021" s="121" t="str">
        <f t="shared" si="15"/>
        <v>La Quinta 2013</v>
      </c>
    </row>
    <row r="1022" spans="1:22" x14ac:dyDescent="0.3">
      <c r="A1022" s="122" t="s">
        <v>949</v>
      </c>
      <c r="B1022" s="35" t="str">
        <f>VLOOKUP(A1022,'Planning Periods'!$E$2:$N$540,10,FALSE)</f>
        <v>10/15/2013 - 10/15/2021</v>
      </c>
      <c r="C1022" s="121">
        <v>2014</v>
      </c>
      <c r="D1022" s="121" t="str">
        <f t="shared" si="15"/>
        <v>La Quinta 2014</v>
      </c>
      <c r="E1022" s="121"/>
      <c r="F1022" s="120"/>
      <c r="G1022" s="121"/>
      <c r="H1022" s="121"/>
      <c r="I1022" s="109"/>
      <c r="J1022" s="121"/>
      <c r="K1022" s="120"/>
      <c r="L1022" s="121"/>
      <c r="M1022" s="121"/>
      <c r="N1022" s="109"/>
      <c r="O1022" s="121"/>
      <c r="P1022" s="121"/>
      <c r="Q1022" s="109"/>
      <c r="R1022" s="121"/>
      <c r="S1022" s="121"/>
      <c r="T1022" s="109"/>
      <c r="U1022" s="121"/>
      <c r="V1022" s="121"/>
    </row>
    <row r="1023" spans="1:22" x14ac:dyDescent="0.3">
      <c r="A1023" s="122" t="s">
        <v>949</v>
      </c>
      <c r="B1023" s="35" t="str">
        <f>VLOOKUP(A1023,'Planning Periods'!$E$2:$N$540,10,FALSE)</f>
        <v>10/15/2013 - 10/15/2021</v>
      </c>
      <c r="C1023" s="121">
        <v>2015</v>
      </c>
      <c r="D1023" s="121" t="str">
        <f t="shared" si="15"/>
        <v>La Quinta 2015</v>
      </c>
      <c r="E1023" s="121"/>
      <c r="F1023" s="120"/>
      <c r="G1023" s="121"/>
      <c r="H1023" s="121"/>
      <c r="I1023" s="109"/>
      <c r="J1023" s="121"/>
      <c r="K1023" s="120"/>
      <c r="L1023" s="121"/>
      <c r="M1023" s="121"/>
      <c r="N1023" s="109"/>
      <c r="O1023" s="121"/>
      <c r="P1023" s="121"/>
      <c r="Q1023" s="109"/>
      <c r="R1023" s="121"/>
      <c r="S1023" s="121"/>
      <c r="T1023" s="109"/>
      <c r="U1023" s="121"/>
      <c r="V1023" s="121"/>
    </row>
    <row r="1024" spans="1:22" x14ac:dyDescent="0.3">
      <c r="A1024" s="122" t="s">
        <v>949</v>
      </c>
      <c r="B1024" s="35" t="str">
        <f>VLOOKUP(A1024,'Planning Periods'!$E$2:$N$540,10,FALSE)</f>
        <v>10/15/2013 - 10/15/2021</v>
      </c>
      <c r="C1024" s="121">
        <v>2016</v>
      </c>
      <c r="D1024" s="121" t="str">
        <f t="shared" si="15"/>
        <v>La Quinta 2016</v>
      </c>
      <c r="E1024" s="121"/>
      <c r="F1024" s="120"/>
      <c r="G1024" s="121"/>
      <c r="H1024" s="121"/>
      <c r="I1024" s="109"/>
      <c r="J1024" s="121"/>
      <c r="K1024" s="120"/>
      <c r="L1024" s="121"/>
      <c r="M1024" s="121"/>
      <c r="N1024" s="109"/>
      <c r="O1024" s="121"/>
      <c r="P1024" s="121"/>
      <c r="Q1024" s="109"/>
      <c r="R1024" s="121"/>
      <c r="S1024" s="121"/>
      <c r="T1024" s="109"/>
      <c r="U1024" s="121"/>
      <c r="V1024" s="121"/>
    </row>
    <row r="1025" spans="1:22" x14ac:dyDescent="0.3">
      <c r="A1025" s="122" t="s">
        <v>949</v>
      </c>
      <c r="B1025" s="35" t="str">
        <f>VLOOKUP(A1025,'Planning Periods'!$E$2:$N$540,10,FALSE)</f>
        <v>10/15/2013 - 10/15/2021</v>
      </c>
      <c r="C1025" s="121">
        <v>2017</v>
      </c>
      <c r="D1025" s="121" t="str">
        <f t="shared" si="15"/>
        <v>La Quinta 2017</v>
      </c>
      <c r="E1025" s="121">
        <v>91</v>
      </c>
      <c r="F1025" s="120">
        <v>0</v>
      </c>
      <c r="G1025" s="121">
        <v>0</v>
      </c>
      <c r="H1025" s="121">
        <v>0</v>
      </c>
      <c r="I1025" s="109"/>
      <c r="J1025" s="121">
        <v>61</v>
      </c>
      <c r="K1025" s="120">
        <v>0</v>
      </c>
      <c r="L1025" s="121">
        <v>0</v>
      </c>
      <c r="M1025" s="121">
        <v>0</v>
      </c>
      <c r="N1025" s="109"/>
      <c r="O1025" s="121">
        <v>66</v>
      </c>
      <c r="P1025" s="121">
        <v>0</v>
      </c>
      <c r="Q1025" s="109"/>
      <c r="R1025" s="121">
        <v>146</v>
      </c>
      <c r="S1025" s="121">
        <v>102</v>
      </c>
      <c r="T1025" s="109"/>
      <c r="U1025" s="121">
        <v>364</v>
      </c>
      <c r="V1025" s="121">
        <v>102</v>
      </c>
    </row>
    <row r="1026" spans="1:22" x14ac:dyDescent="0.3">
      <c r="A1026" s="122" t="s">
        <v>1091</v>
      </c>
      <c r="B1026" s="35"/>
      <c r="C1026" s="121">
        <v>2013</v>
      </c>
      <c r="D1026" s="121" t="str">
        <f t="shared" si="15"/>
        <v>La Verne 2013</v>
      </c>
      <c r="E1026" s="121"/>
      <c r="F1026" s="120"/>
      <c r="G1026" s="121"/>
      <c r="H1026" s="121"/>
      <c r="I1026" s="109"/>
      <c r="J1026" s="121"/>
      <c r="K1026" s="120"/>
      <c r="L1026" s="121"/>
      <c r="M1026" s="121"/>
      <c r="N1026" s="109"/>
      <c r="O1026" s="121"/>
      <c r="P1026" s="121"/>
      <c r="Q1026" s="109"/>
      <c r="R1026" s="121"/>
      <c r="S1026" s="121"/>
      <c r="T1026" s="109"/>
      <c r="U1026" s="121"/>
      <c r="V1026" s="121"/>
    </row>
    <row r="1027" spans="1:22" x14ac:dyDescent="0.3">
      <c r="A1027" s="122" t="s">
        <v>1091</v>
      </c>
      <c r="B1027" s="35" t="str">
        <f>VLOOKUP(A1027,'Planning Periods'!$E$2:$N$540,10,FALSE)</f>
        <v>10/15/2013 - 10/15/2021</v>
      </c>
      <c r="C1027" s="121">
        <v>2014</v>
      </c>
      <c r="D1027" s="121" t="str">
        <f t="shared" si="15"/>
        <v>La Verne 2014</v>
      </c>
      <c r="E1027" s="121"/>
      <c r="F1027" s="120"/>
      <c r="G1027" s="121"/>
      <c r="H1027" s="121"/>
      <c r="I1027" s="109"/>
      <c r="J1027" s="121"/>
      <c r="K1027" s="120"/>
      <c r="L1027" s="121"/>
      <c r="M1027" s="121"/>
      <c r="N1027" s="109"/>
      <c r="O1027" s="121"/>
      <c r="P1027" s="121"/>
      <c r="Q1027" s="109"/>
      <c r="R1027" s="121"/>
      <c r="S1027" s="121"/>
      <c r="T1027" s="109"/>
      <c r="U1027" s="121"/>
      <c r="V1027" s="121"/>
    </row>
    <row r="1028" spans="1:22" x14ac:dyDescent="0.3">
      <c r="A1028" s="122" t="s">
        <v>1091</v>
      </c>
      <c r="B1028" s="35" t="str">
        <f>VLOOKUP(A1028,'Planning Periods'!$E$2:$N$540,10,FALSE)</f>
        <v>10/15/2013 - 10/15/2021</v>
      </c>
      <c r="C1028" s="121">
        <v>2015</v>
      </c>
      <c r="D1028" s="121" t="str">
        <f t="shared" si="15"/>
        <v>La Verne 2015</v>
      </c>
      <c r="E1028" s="121"/>
      <c r="F1028" s="120"/>
      <c r="G1028" s="121"/>
      <c r="H1028" s="121"/>
      <c r="I1028" s="109"/>
      <c r="J1028" s="121"/>
      <c r="K1028" s="120"/>
      <c r="L1028" s="121"/>
      <c r="M1028" s="121"/>
      <c r="N1028" s="109"/>
      <c r="O1028" s="121"/>
      <c r="P1028" s="121"/>
      <c r="Q1028" s="109"/>
      <c r="R1028" s="121"/>
      <c r="S1028" s="121"/>
      <c r="T1028" s="109"/>
      <c r="U1028" s="121"/>
      <c r="V1028" s="121"/>
    </row>
    <row r="1029" spans="1:22" x14ac:dyDescent="0.3">
      <c r="A1029" s="122" t="s">
        <v>1091</v>
      </c>
      <c r="B1029" s="35" t="str">
        <f>VLOOKUP(A1029,'Planning Periods'!$E$2:$N$540,10,FALSE)</f>
        <v>10/15/2013 - 10/15/2021</v>
      </c>
      <c r="C1029" s="121">
        <v>2016</v>
      </c>
      <c r="D1029" s="121" t="str">
        <f t="shared" si="15"/>
        <v>La Verne 2016</v>
      </c>
      <c r="E1029" s="121"/>
      <c r="F1029" s="120"/>
      <c r="G1029" s="121"/>
      <c r="H1029" s="121"/>
      <c r="I1029" s="109"/>
      <c r="J1029" s="121"/>
      <c r="K1029" s="120"/>
      <c r="L1029" s="121"/>
      <c r="M1029" s="121"/>
      <c r="N1029" s="109"/>
      <c r="O1029" s="121"/>
      <c r="P1029" s="121"/>
      <c r="Q1029" s="109"/>
      <c r="R1029" s="121"/>
      <c r="S1029" s="121"/>
      <c r="T1029" s="109"/>
      <c r="U1029" s="121"/>
      <c r="V1029" s="121"/>
    </row>
    <row r="1030" spans="1:22" x14ac:dyDescent="0.3">
      <c r="A1030" s="122" t="s">
        <v>1091</v>
      </c>
      <c r="B1030" s="35" t="str">
        <f>VLOOKUP(A1030,'Planning Periods'!$E$2:$N$540,10,FALSE)</f>
        <v>10/15/2013 - 10/15/2021</v>
      </c>
      <c r="C1030" s="121">
        <v>2017</v>
      </c>
      <c r="D1030" s="121" t="str">
        <f t="shared" si="15"/>
        <v>La Verne 2017</v>
      </c>
      <c r="E1030" s="121">
        <v>147</v>
      </c>
      <c r="F1030" s="120">
        <v>1</v>
      </c>
      <c r="G1030" s="121">
        <v>1</v>
      </c>
      <c r="H1030" s="121">
        <v>0</v>
      </c>
      <c r="I1030" s="109"/>
      <c r="J1030" s="121">
        <v>88</v>
      </c>
      <c r="K1030" s="120">
        <v>0</v>
      </c>
      <c r="L1030" s="121">
        <v>0</v>
      </c>
      <c r="M1030" s="121">
        <v>0</v>
      </c>
      <c r="N1030" s="109"/>
      <c r="O1030" s="121">
        <v>94</v>
      </c>
      <c r="P1030" s="121">
        <v>0</v>
      </c>
      <c r="Q1030" s="109"/>
      <c r="R1030" s="121">
        <v>233</v>
      </c>
      <c r="S1030" s="121">
        <v>20</v>
      </c>
      <c r="T1030" s="109"/>
      <c r="U1030" s="121">
        <v>562</v>
      </c>
      <c r="V1030" s="121">
        <v>21</v>
      </c>
    </row>
    <row r="1031" spans="1:22" x14ac:dyDescent="0.3">
      <c r="A1031" s="122" t="s">
        <v>1208</v>
      </c>
      <c r="B1031" s="35" t="str">
        <f>VLOOKUP(A1031,'Planning Periods'!$E$2:$N$540,10,FALSE)</f>
        <v>01/31/2015 - 01/31/2023</v>
      </c>
      <c r="C1031" s="121">
        <v>2014</v>
      </c>
      <c r="D1031" s="121" t="str">
        <f t="shared" si="15"/>
        <v>Lafayette 2014</v>
      </c>
      <c r="E1031" s="121">
        <v>138</v>
      </c>
      <c r="F1031" s="120">
        <v>0</v>
      </c>
      <c r="G1031" s="121">
        <v>0</v>
      </c>
      <c r="H1031" s="121">
        <v>0</v>
      </c>
      <c r="I1031" s="109"/>
      <c r="J1031" s="121">
        <v>78</v>
      </c>
      <c r="K1031" s="120">
        <v>0</v>
      </c>
      <c r="L1031" s="121">
        <v>0</v>
      </c>
      <c r="M1031" s="121">
        <v>0</v>
      </c>
      <c r="N1031" s="109"/>
      <c r="O1031" s="121">
        <v>85</v>
      </c>
      <c r="P1031" s="121">
        <v>21</v>
      </c>
      <c r="Q1031" s="109"/>
      <c r="R1031" s="121">
        <v>99</v>
      </c>
      <c r="S1031" s="121">
        <v>247</v>
      </c>
      <c r="T1031" s="109"/>
      <c r="U1031" s="121">
        <v>400</v>
      </c>
      <c r="V1031" s="121">
        <v>268</v>
      </c>
    </row>
    <row r="1032" spans="1:22" x14ac:dyDescent="0.3">
      <c r="A1032" s="122" t="s">
        <v>1208</v>
      </c>
      <c r="B1032" s="35" t="str">
        <f>VLOOKUP(A1032,'Planning Periods'!$E$2:$N$540,10,FALSE)</f>
        <v>01/31/2015 - 01/31/2023</v>
      </c>
      <c r="C1032" s="121">
        <v>2015</v>
      </c>
      <c r="D1032" s="121" t="str">
        <f t="shared" si="15"/>
        <v>Lafayette 2015</v>
      </c>
      <c r="E1032" s="121">
        <v>138</v>
      </c>
      <c r="F1032" s="120">
        <v>0</v>
      </c>
      <c r="G1032" s="121">
        <v>0</v>
      </c>
      <c r="H1032" s="121">
        <v>0</v>
      </c>
      <c r="I1032" s="109"/>
      <c r="J1032" s="121">
        <v>78</v>
      </c>
      <c r="K1032" s="120">
        <v>0</v>
      </c>
      <c r="L1032" s="121">
        <v>0</v>
      </c>
      <c r="M1032" s="121">
        <v>0</v>
      </c>
      <c r="N1032" s="109"/>
      <c r="O1032" s="121">
        <v>85</v>
      </c>
      <c r="P1032" s="121">
        <v>3</v>
      </c>
      <c r="Q1032" s="109"/>
      <c r="R1032" s="121">
        <v>99</v>
      </c>
      <c r="S1032" s="121">
        <v>13</v>
      </c>
      <c r="T1032" s="109"/>
      <c r="U1032" s="121">
        <v>400</v>
      </c>
      <c r="V1032" s="121">
        <v>16</v>
      </c>
    </row>
    <row r="1033" spans="1:22" x14ac:dyDescent="0.3">
      <c r="A1033" s="122" t="s">
        <v>1208</v>
      </c>
      <c r="B1033" s="35" t="str">
        <f>VLOOKUP(A1033,'Planning Periods'!$E$2:$N$540,10,FALSE)</f>
        <v>01/31/2015 - 01/31/2023</v>
      </c>
      <c r="C1033" s="121">
        <v>2016</v>
      </c>
      <c r="D1033" s="121" t="str">
        <f t="shared" si="15"/>
        <v>Lafayette 2016</v>
      </c>
      <c r="E1033" s="121">
        <v>138</v>
      </c>
      <c r="F1033" s="120">
        <v>2</v>
      </c>
      <c r="G1033" s="121">
        <v>2</v>
      </c>
      <c r="H1033" s="121">
        <v>0</v>
      </c>
      <c r="I1033" s="109"/>
      <c r="J1033" s="121">
        <v>78</v>
      </c>
      <c r="K1033" s="120">
        <v>2</v>
      </c>
      <c r="L1033" s="121">
        <v>2</v>
      </c>
      <c r="M1033" s="121">
        <v>0</v>
      </c>
      <c r="N1033" s="109"/>
      <c r="O1033" s="121">
        <v>85</v>
      </c>
      <c r="P1033" s="121">
        <v>10</v>
      </c>
      <c r="Q1033" s="109"/>
      <c r="R1033" s="121">
        <v>99</v>
      </c>
      <c r="S1033" s="121">
        <v>62</v>
      </c>
      <c r="T1033" s="109"/>
      <c r="U1033" s="121">
        <v>400</v>
      </c>
      <c r="V1033" s="121">
        <v>76</v>
      </c>
    </row>
    <row r="1034" spans="1:22" x14ac:dyDescent="0.3">
      <c r="A1034" s="122" t="s">
        <v>1208</v>
      </c>
      <c r="B1034" s="35" t="str">
        <f>VLOOKUP(A1034,'Planning Periods'!$E$2:$N$540,10,FALSE)</f>
        <v>01/31/2015 - 01/31/2023</v>
      </c>
      <c r="C1034" s="121">
        <v>2017</v>
      </c>
      <c r="D1034" s="121" t="str">
        <f t="shared" si="15"/>
        <v>Lafayette 2017</v>
      </c>
      <c r="E1034" s="121">
        <v>138</v>
      </c>
      <c r="F1034" s="120">
        <v>0</v>
      </c>
      <c r="G1034" s="121">
        <v>0</v>
      </c>
      <c r="H1034" s="121">
        <v>0</v>
      </c>
      <c r="I1034" s="109"/>
      <c r="J1034" s="121">
        <v>78</v>
      </c>
      <c r="K1034" s="120">
        <v>1</v>
      </c>
      <c r="L1034" s="121">
        <v>1</v>
      </c>
      <c r="M1034" s="121">
        <v>0</v>
      </c>
      <c r="N1034" s="109"/>
      <c r="O1034" s="121">
        <v>85</v>
      </c>
      <c r="P1034" s="121">
        <v>9</v>
      </c>
      <c r="Q1034" s="109"/>
      <c r="R1034" s="121">
        <v>99</v>
      </c>
      <c r="S1034" s="121">
        <v>25</v>
      </c>
      <c r="T1034" s="109"/>
      <c r="U1034" s="121">
        <v>400</v>
      </c>
      <c r="V1034" s="121">
        <v>35</v>
      </c>
    </row>
    <row r="1035" spans="1:22" x14ac:dyDescent="0.3">
      <c r="A1035" s="122" t="s">
        <v>988</v>
      </c>
      <c r="B1035" s="35"/>
      <c r="C1035" s="121">
        <v>2013</v>
      </c>
      <c r="D1035" s="121" t="str">
        <f t="shared" si="15"/>
        <v>Laguna Beach 2013</v>
      </c>
      <c r="E1035" s="121"/>
      <c r="F1035" s="120"/>
      <c r="G1035" s="121"/>
      <c r="H1035" s="121"/>
      <c r="I1035" s="109"/>
      <c r="J1035" s="121"/>
      <c r="K1035" s="120"/>
      <c r="L1035" s="121"/>
      <c r="M1035" s="121"/>
      <c r="N1035" s="109"/>
      <c r="O1035" s="121"/>
      <c r="P1035" s="121"/>
      <c r="Q1035" s="109"/>
      <c r="R1035" s="121"/>
      <c r="S1035" s="121"/>
      <c r="T1035" s="109"/>
      <c r="U1035" s="121"/>
      <c r="V1035" s="121"/>
    </row>
    <row r="1036" spans="1:22" x14ac:dyDescent="0.3">
      <c r="A1036" s="122" t="s">
        <v>988</v>
      </c>
      <c r="B1036" s="35" t="str">
        <f>VLOOKUP(A1036,'Planning Periods'!$E$2:$N$540,10,FALSE)</f>
        <v>10/15/2013 - 10/15/2021</v>
      </c>
      <c r="C1036" s="121">
        <v>2014</v>
      </c>
      <c r="D1036" s="121" t="str">
        <f t="shared" si="15"/>
        <v>Laguna Beach 2014</v>
      </c>
      <c r="E1036" s="121">
        <v>1</v>
      </c>
      <c r="F1036" s="120">
        <v>0</v>
      </c>
      <c r="G1036" s="121">
        <v>0</v>
      </c>
      <c r="H1036" s="121">
        <v>0</v>
      </c>
      <c r="I1036" s="109"/>
      <c r="J1036" s="121">
        <v>1</v>
      </c>
      <c r="K1036" s="120">
        <v>0</v>
      </c>
      <c r="L1036" s="121">
        <v>0</v>
      </c>
      <c r="M1036" s="121">
        <v>0</v>
      </c>
      <c r="N1036" s="109"/>
      <c r="O1036" s="121">
        <v>0</v>
      </c>
      <c r="P1036" s="121">
        <v>0</v>
      </c>
      <c r="Q1036" s="109"/>
      <c r="R1036" s="121">
        <v>0</v>
      </c>
      <c r="S1036" s="121">
        <v>15</v>
      </c>
      <c r="T1036" s="109"/>
      <c r="U1036" s="121">
        <v>2</v>
      </c>
      <c r="V1036" s="121">
        <v>15</v>
      </c>
    </row>
    <row r="1037" spans="1:22" x14ac:dyDescent="0.3">
      <c r="A1037" s="122" t="s">
        <v>988</v>
      </c>
      <c r="B1037" s="35" t="str">
        <f>VLOOKUP(A1037,'Planning Periods'!$E$2:$N$540,10,FALSE)</f>
        <v>10/15/2013 - 10/15/2021</v>
      </c>
      <c r="C1037" s="121">
        <v>2015</v>
      </c>
      <c r="D1037" s="121" t="str">
        <f t="shared" si="15"/>
        <v>Laguna Beach 2015</v>
      </c>
      <c r="E1037" s="121">
        <v>1</v>
      </c>
      <c r="F1037" s="120">
        <v>0</v>
      </c>
      <c r="G1037" s="121">
        <v>0</v>
      </c>
      <c r="H1037" s="121">
        <v>0</v>
      </c>
      <c r="I1037" s="109"/>
      <c r="J1037" s="121">
        <v>1</v>
      </c>
      <c r="K1037" s="120">
        <v>0</v>
      </c>
      <c r="L1037" s="121">
        <v>0</v>
      </c>
      <c r="M1037" s="121">
        <v>0</v>
      </c>
      <c r="N1037" s="109"/>
      <c r="O1037" s="121">
        <v>0</v>
      </c>
      <c r="P1037" s="121">
        <v>0</v>
      </c>
      <c r="Q1037" s="109"/>
      <c r="R1037" s="121">
        <v>0</v>
      </c>
      <c r="S1037" s="121">
        <v>15</v>
      </c>
      <c r="T1037" s="109"/>
      <c r="U1037" s="121">
        <v>2</v>
      </c>
      <c r="V1037" s="121">
        <v>15</v>
      </c>
    </row>
    <row r="1038" spans="1:22" x14ac:dyDescent="0.3">
      <c r="A1038" s="122" t="s">
        <v>988</v>
      </c>
      <c r="B1038" s="35" t="str">
        <f>VLOOKUP(A1038,'Planning Periods'!$E$2:$N$540,10,FALSE)</f>
        <v>10/15/2013 - 10/15/2021</v>
      </c>
      <c r="C1038" s="121">
        <v>2016</v>
      </c>
      <c r="D1038" s="121" t="str">
        <f t="shared" si="15"/>
        <v>Laguna Beach 2016</v>
      </c>
      <c r="E1038" s="121">
        <v>1</v>
      </c>
      <c r="F1038" s="120">
        <v>0</v>
      </c>
      <c r="G1038" s="121">
        <v>0</v>
      </c>
      <c r="H1038" s="121">
        <v>0</v>
      </c>
      <c r="I1038" s="109"/>
      <c r="J1038" s="121">
        <v>1</v>
      </c>
      <c r="K1038" s="120">
        <v>0</v>
      </c>
      <c r="L1038" s="121">
        <v>0</v>
      </c>
      <c r="M1038" s="121">
        <v>0</v>
      </c>
      <c r="N1038" s="109"/>
      <c r="O1038" s="121">
        <v>0</v>
      </c>
      <c r="P1038" s="121">
        <v>4</v>
      </c>
      <c r="Q1038" s="109"/>
      <c r="R1038" s="121">
        <v>0</v>
      </c>
      <c r="S1038" s="121">
        <v>8</v>
      </c>
      <c r="T1038" s="109"/>
      <c r="U1038" s="121">
        <v>2</v>
      </c>
      <c r="V1038" s="121">
        <v>12</v>
      </c>
    </row>
    <row r="1039" spans="1:22" x14ac:dyDescent="0.3">
      <c r="A1039" s="122" t="s">
        <v>988</v>
      </c>
      <c r="B1039" s="35" t="str">
        <f>VLOOKUP(A1039,'Planning Periods'!$E$2:$N$540,10,FALSE)</f>
        <v>10/15/2013 - 10/15/2021</v>
      </c>
      <c r="C1039" s="121">
        <v>2017</v>
      </c>
      <c r="D1039" s="121" t="str">
        <f t="shared" si="15"/>
        <v>Laguna Beach 2017</v>
      </c>
      <c r="E1039" s="121">
        <v>1</v>
      </c>
      <c r="F1039" s="120">
        <v>0</v>
      </c>
      <c r="G1039" s="121">
        <v>0</v>
      </c>
      <c r="H1039" s="121">
        <v>0</v>
      </c>
      <c r="I1039" s="109"/>
      <c r="J1039" s="121">
        <v>1</v>
      </c>
      <c r="K1039" s="120">
        <v>1</v>
      </c>
      <c r="L1039" s="121">
        <v>1</v>
      </c>
      <c r="M1039" s="121">
        <v>0</v>
      </c>
      <c r="N1039" s="109"/>
      <c r="O1039" s="121">
        <v>0</v>
      </c>
      <c r="P1039" s="121">
        <v>3</v>
      </c>
      <c r="Q1039" s="109"/>
      <c r="R1039" s="121">
        <v>0</v>
      </c>
      <c r="S1039" s="121">
        <v>19</v>
      </c>
      <c r="T1039" s="109"/>
      <c r="U1039" s="121">
        <v>2</v>
      </c>
      <c r="V1039" s="121">
        <v>23</v>
      </c>
    </row>
    <row r="1040" spans="1:22" x14ac:dyDescent="0.3">
      <c r="A1040" s="122" t="s">
        <v>987</v>
      </c>
      <c r="B1040" s="35"/>
      <c r="C1040" s="121">
        <v>2013</v>
      </c>
      <c r="D1040" s="121" t="str">
        <f t="shared" si="15"/>
        <v>Laguna Hills 2013</v>
      </c>
      <c r="E1040" s="121"/>
      <c r="F1040" s="120"/>
      <c r="G1040" s="121"/>
      <c r="H1040" s="121"/>
      <c r="I1040" s="109"/>
      <c r="J1040" s="121"/>
      <c r="K1040" s="120"/>
      <c r="L1040" s="121"/>
      <c r="M1040" s="121"/>
      <c r="N1040" s="109"/>
      <c r="O1040" s="121"/>
      <c r="P1040" s="121"/>
      <c r="Q1040" s="109"/>
      <c r="R1040" s="121"/>
      <c r="S1040" s="121"/>
      <c r="T1040" s="109"/>
      <c r="U1040" s="121"/>
      <c r="V1040" s="121"/>
    </row>
    <row r="1041" spans="1:22" x14ac:dyDescent="0.3">
      <c r="A1041" s="122" t="s">
        <v>987</v>
      </c>
      <c r="B1041" s="35" t="str">
        <f>VLOOKUP(A1041,'Planning Periods'!$E$2:$N$540,10,FALSE)</f>
        <v>10/15/2013 - 10/15/2021</v>
      </c>
      <c r="C1041" s="121">
        <v>2014</v>
      </c>
      <c r="D1041" s="121" t="str">
        <f t="shared" si="15"/>
        <v>Laguna Hills 2014</v>
      </c>
      <c r="E1041" s="121">
        <v>1</v>
      </c>
      <c r="F1041" s="120">
        <v>0</v>
      </c>
      <c r="G1041" s="121">
        <v>0</v>
      </c>
      <c r="H1041" s="121">
        <v>0</v>
      </c>
      <c r="I1041" s="109"/>
      <c r="J1041" s="121">
        <v>1</v>
      </c>
      <c r="K1041" s="120">
        <v>0</v>
      </c>
      <c r="L1041" s="121">
        <v>0</v>
      </c>
      <c r="M1041" s="121">
        <v>0</v>
      </c>
      <c r="N1041" s="109"/>
      <c r="O1041" s="121">
        <v>0</v>
      </c>
      <c r="P1041" s="121">
        <v>0</v>
      </c>
      <c r="Q1041" s="109"/>
      <c r="R1041" s="121">
        <v>0</v>
      </c>
      <c r="S1041" s="121">
        <v>0</v>
      </c>
      <c r="T1041" s="109"/>
      <c r="U1041" s="121">
        <v>2</v>
      </c>
      <c r="V1041" s="121">
        <v>0</v>
      </c>
    </row>
    <row r="1042" spans="1:22" x14ac:dyDescent="0.3">
      <c r="A1042" s="122" t="s">
        <v>987</v>
      </c>
      <c r="B1042" s="35" t="str">
        <f>VLOOKUP(A1042,'Planning Periods'!$E$2:$N$540,10,FALSE)</f>
        <v>10/15/2013 - 10/15/2021</v>
      </c>
      <c r="C1042" s="121">
        <v>2015</v>
      </c>
      <c r="D1042" s="121" t="str">
        <f t="shared" si="15"/>
        <v>Laguna Hills 2015</v>
      </c>
      <c r="E1042" s="121">
        <v>1</v>
      </c>
      <c r="F1042" s="120">
        <v>0</v>
      </c>
      <c r="G1042" s="121">
        <v>0</v>
      </c>
      <c r="H1042" s="121">
        <v>0</v>
      </c>
      <c r="I1042" s="109"/>
      <c r="J1042" s="121">
        <v>1</v>
      </c>
      <c r="K1042" s="120">
        <v>0</v>
      </c>
      <c r="L1042" s="121">
        <v>0</v>
      </c>
      <c r="M1042" s="121">
        <v>0</v>
      </c>
      <c r="N1042" s="109"/>
      <c r="O1042" s="121">
        <v>0</v>
      </c>
      <c r="P1042" s="121">
        <v>0</v>
      </c>
      <c r="Q1042" s="109"/>
      <c r="R1042" s="121">
        <v>0</v>
      </c>
      <c r="S1042" s="121">
        <v>0</v>
      </c>
      <c r="T1042" s="109"/>
      <c r="U1042" s="121">
        <v>2</v>
      </c>
      <c r="V1042" s="121">
        <v>0</v>
      </c>
    </row>
    <row r="1043" spans="1:22" x14ac:dyDescent="0.3">
      <c r="A1043" s="122" t="s">
        <v>987</v>
      </c>
      <c r="B1043" s="35" t="str">
        <f>VLOOKUP(A1043,'Planning Periods'!$E$2:$N$540,10,FALSE)</f>
        <v>10/15/2013 - 10/15/2021</v>
      </c>
      <c r="C1043" s="121">
        <v>2016</v>
      </c>
      <c r="D1043" s="121" t="str">
        <f t="shared" si="15"/>
        <v>Laguna Hills 2016</v>
      </c>
      <c r="E1043" s="121">
        <v>1</v>
      </c>
      <c r="F1043" s="120">
        <v>0</v>
      </c>
      <c r="G1043" s="121">
        <v>0</v>
      </c>
      <c r="H1043" s="121">
        <v>0</v>
      </c>
      <c r="I1043" s="109"/>
      <c r="J1043" s="121">
        <v>1</v>
      </c>
      <c r="K1043" s="120">
        <v>0</v>
      </c>
      <c r="L1043" s="121">
        <v>0</v>
      </c>
      <c r="M1043" s="121">
        <v>0</v>
      </c>
      <c r="N1043" s="109"/>
      <c r="O1043" s="121">
        <v>0</v>
      </c>
      <c r="P1043" s="121">
        <v>291</v>
      </c>
      <c r="Q1043" s="109"/>
      <c r="R1043" s="121">
        <v>0</v>
      </c>
      <c r="S1043" s="121">
        <v>1</v>
      </c>
      <c r="T1043" s="109"/>
      <c r="U1043" s="121">
        <v>2</v>
      </c>
      <c r="V1043" s="121">
        <v>292</v>
      </c>
    </row>
    <row r="1044" spans="1:22" x14ac:dyDescent="0.3">
      <c r="A1044" s="122" t="s">
        <v>987</v>
      </c>
      <c r="B1044" s="35" t="str">
        <f>VLOOKUP(A1044,'Planning Periods'!$E$2:$N$540,10,FALSE)</f>
        <v>10/15/2013 - 10/15/2021</v>
      </c>
      <c r="C1044" s="121">
        <v>2017</v>
      </c>
      <c r="D1044" s="121" t="str">
        <f t="shared" si="15"/>
        <v>Laguna Hills 2017</v>
      </c>
      <c r="E1044" s="121">
        <v>1</v>
      </c>
      <c r="F1044" s="120">
        <v>0</v>
      </c>
      <c r="G1044" s="121">
        <v>0</v>
      </c>
      <c r="H1044" s="121">
        <v>0</v>
      </c>
      <c r="I1044" s="109"/>
      <c r="J1044" s="121">
        <v>1</v>
      </c>
      <c r="K1044" s="120">
        <v>0</v>
      </c>
      <c r="L1044" s="121">
        <v>0</v>
      </c>
      <c r="M1044" s="121">
        <v>0</v>
      </c>
      <c r="N1044" s="109"/>
      <c r="O1044" s="121">
        <v>0</v>
      </c>
      <c r="P1044" s="121">
        <v>1</v>
      </c>
      <c r="Q1044" s="109"/>
      <c r="R1044" s="121">
        <v>0</v>
      </c>
      <c r="S1044" s="121">
        <v>1</v>
      </c>
      <c r="T1044" s="109"/>
      <c r="U1044" s="121">
        <v>2</v>
      </c>
      <c r="V1044" s="121">
        <v>2</v>
      </c>
    </row>
    <row r="1045" spans="1:22" x14ac:dyDescent="0.3">
      <c r="A1045" s="122" t="s">
        <v>986</v>
      </c>
      <c r="B1045" s="35"/>
      <c r="C1045" s="121">
        <v>2013</v>
      </c>
      <c r="D1045" s="121" t="str">
        <f t="shared" si="15"/>
        <v>Laguna Niguel 2013</v>
      </c>
      <c r="E1045" s="121"/>
      <c r="F1045" s="120"/>
      <c r="G1045" s="121"/>
      <c r="H1045" s="121"/>
      <c r="I1045" s="109"/>
      <c r="J1045" s="121"/>
      <c r="K1045" s="120"/>
      <c r="L1045" s="121"/>
      <c r="M1045" s="121"/>
      <c r="N1045" s="109"/>
      <c r="O1045" s="121"/>
      <c r="P1045" s="121"/>
      <c r="Q1045" s="109"/>
      <c r="R1045" s="121"/>
      <c r="S1045" s="121"/>
      <c r="T1045" s="109"/>
      <c r="U1045" s="121"/>
      <c r="V1045" s="121"/>
    </row>
    <row r="1046" spans="1:22" x14ac:dyDescent="0.3">
      <c r="A1046" s="122" t="s">
        <v>986</v>
      </c>
      <c r="B1046" s="35" t="str">
        <f>VLOOKUP(A1046,'Planning Periods'!$E$2:$N$540,10,FALSE)</f>
        <v>10/15/2013 - 10/15/2021</v>
      </c>
      <c r="C1046" s="121">
        <v>2014</v>
      </c>
      <c r="D1046" s="121" t="str">
        <f t="shared" si="15"/>
        <v>Laguna Niguel 2014</v>
      </c>
      <c r="E1046" s="121">
        <v>43</v>
      </c>
      <c r="F1046" s="120">
        <v>14</v>
      </c>
      <c r="G1046" s="121">
        <v>14</v>
      </c>
      <c r="H1046" s="121">
        <v>0</v>
      </c>
      <c r="I1046" s="109"/>
      <c r="J1046" s="121">
        <v>30</v>
      </c>
      <c r="K1046" s="120">
        <v>14</v>
      </c>
      <c r="L1046" s="121">
        <v>14</v>
      </c>
      <c r="M1046" s="121">
        <v>0</v>
      </c>
      <c r="N1046" s="109"/>
      <c r="O1046" s="121">
        <v>34</v>
      </c>
      <c r="P1046" s="121">
        <v>0</v>
      </c>
      <c r="Q1046" s="109"/>
      <c r="R1046" s="121">
        <v>75</v>
      </c>
      <c r="S1046" s="121">
        <v>427</v>
      </c>
      <c r="T1046" s="109"/>
      <c r="U1046" s="121">
        <v>182</v>
      </c>
      <c r="V1046" s="121">
        <v>455</v>
      </c>
    </row>
    <row r="1047" spans="1:22" x14ac:dyDescent="0.3">
      <c r="A1047" s="122" t="s">
        <v>986</v>
      </c>
      <c r="B1047" s="35" t="str">
        <f>VLOOKUP(A1047,'Planning Periods'!$E$2:$N$540,10,FALSE)</f>
        <v>10/15/2013 - 10/15/2021</v>
      </c>
      <c r="C1047" s="121">
        <v>2015</v>
      </c>
      <c r="D1047" s="121" t="str">
        <f t="shared" si="15"/>
        <v>Laguna Niguel 2015</v>
      </c>
      <c r="E1047" s="121">
        <v>43</v>
      </c>
      <c r="F1047" s="120">
        <v>0</v>
      </c>
      <c r="G1047" s="121">
        <v>0</v>
      </c>
      <c r="H1047" s="121">
        <v>0</v>
      </c>
      <c r="I1047" s="109"/>
      <c r="J1047" s="121">
        <v>30</v>
      </c>
      <c r="K1047" s="120">
        <v>0</v>
      </c>
      <c r="L1047" s="121">
        <v>0</v>
      </c>
      <c r="M1047" s="121">
        <v>0</v>
      </c>
      <c r="N1047" s="109"/>
      <c r="O1047" s="121">
        <v>34</v>
      </c>
      <c r="P1047" s="121">
        <v>2</v>
      </c>
      <c r="Q1047" s="109"/>
      <c r="R1047" s="121">
        <v>75</v>
      </c>
      <c r="S1047" s="121">
        <v>4</v>
      </c>
      <c r="T1047" s="109"/>
      <c r="U1047" s="121">
        <v>182</v>
      </c>
      <c r="V1047" s="121">
        <v>6</v>
      </c>
    </row>
    <row r="1048" spans="1:22" x14ac:dyDescent="0.3">
      <c r="A1048" s="122" t="s">
        <v>986</v>
      </c>
      <c r="B1048" s="35" t="str">
        <f>VLOOKUP(A1048,'Planning Periods'!$E$2:$N$540,10,FALSE)</f>
        <v>10/15/2013 - 10/15/2021</v>
      </c>
      <c r="C1048" s="121">
        <v>2016</v>
      </c>
      <c r="D1048" s="121" t="str">
        <f t="shared" si="15"/>
        <v>Laguna Niguel 2016</v>
      </c>
      <c r="E1048" s="121">
        <v>43</v>
      </c>
      <c r="F1048" s="120">
        <v>18</v>
      </c>
      <c r="G1048" s="121">
        <v>18</v>
      </c>
      <c r="H1048" s="121">
        <v>0</v>
      </c>
      <c r="I1048" s="109"/>
      <c r="J1048" s="121">
        <v>30</v>
      </c>
      <c r="K1048" s="120">
        <v>0</v>
      </c>
      <c r="L1048" s="121">
        <v>0</v>
      </c>
      <c r="M1048" s="121">
        <v>0</v>
      </c>
      <c r="N1048" s="109"/>
      <c r="O1048" s="121">
        <v>34</v>
      </c>
      <c r="P1048" s="121">
        <v>0</v>
      </c>
      <c r="Q1048" s="109"/>
      <c r="R1048" s="121">
        <v>75</v>
      </c>
      <c r="S1048" s="121">
        <v>508</v>
      </c>
      <c r="T1048" s="109"/>
      <c r="U1048" s="121">
        <v>182</v>
      </c>
      <c r="V1048" s="121">
        <v>526</v>
      </c>
    </row>
    <row r="1049" spans="1:22" x14ac:dyDescent="0.3">
      <c r="A1049" s="122" t="s">
        <v>986</v>
      </c>
      <c r="B1049" s="35" t="str">
        <f>VLOOKUP(A1049,'Planning Periods'!$E$2:$N$540,10,FALSE)</f>
        <v>10/15/2013 - 10/15/2021</v>
      </c>
      <c r="C1049" s="121">
        <v>2017</v>
      </c>
      <c r="D1049" s="121" t="str">
        <f t="shared" si="15"/>
        <v>Laguna Niguel 2017</v>
      </c>
      <c r="E1049" s="121">
        <v>43</v>
      </c>
      <c r="F1049" s="120">
        <v>0</v>
      </c>
      <c r="G1049" s="121">
        <v>0</v>
      </c>
      <c r="H1049" s="121">
        <v>0</v>
      </c>
      <c r="I1049" s="109"/>
      <c r="J1049" s="121">
        <v>30</v>
      </c>
      <c r="K1049" s="120">
        <v>24</v>
      </c>
      <c r="L1049" s="121">
        <v>24</v>
      </c>
      <c r="M1049" s="121">
        <v>0</v>
      </c>
      <c r="N1049" s="109"/>
      <c r="O1049" s="121">
        <v>34</v>
      </c>
      <c r="P1049" s="121">
        <v>0</v>
      </c>
      <c r="Q1049" s="109"/>
      <c r="R1049" s="121">
        <v>75</v>
      </c>
      <c r="S1049" s="121">
        <v>211</v>
      </c>
      <c r="T1049" s="109"/>
      <c r="U1049" s="121">
        <v>182</v>
      </c>
      <c r="V1049" s="121">
        <v>235</v>
      </c>
    </row>
    <row r="1050" spans="1:22" x14ac:dyDescent="0.3">
      <c r="A1050" s="122" t="s">
        <v>985</v>
      </c>
      <c r="B1050" s="35"/>
      <c r="C1050" s="121">
        <v>2013</v>
      </c>
      <c r="D1050" s="121" t="str">
        <f t="shared" si="15"/>
        <v>Laguna Woods 2013</v>
      </c>
      <c r="E1050" s="121"/>
      <c r="F1050" s="120"/>
      <c r="G1050" s="121"/>
      <c r="H1050" s="121"/>
      <c r="I1050" s="109"/>
      <c r="J1050" s="121"/>
      <c r="K1050" s="120"/>
      <c r="L1050" s="121"/>
      <c r="M1050" s="121"/>
      <c r="N1050" s="109"/>
      <c r="O1050" s="121"/>
      <c r="P1050" s="121"/>
      <c r="Q1050" s="109"/>
      <c r="R1050" s="121"/>
      <c r="S1050" s="121"/>
      <c r="T1050" s="109"/>
      <c r="U1050" s="121"/>
      <c r="V1050" s="121"/>
    </row>
    <row r="1051" spans="1:22" x14ac:dyDescent="0.3">
      <c r="A1051" s="122" t="s">
        <v>985</v>
      </c>
      <c r="B1051" s="35" t="str">
        <f>VLOOKUP(A1051,'Planning Periods'!$E$2:$N$540,10,FALSE)</f>
        <v>10/15/2013 - 10/15/2021</v>
      </c>
      <c r="C1051" s="121">
        <v>2014</v>
      </c>
      <c r="D1051" s="121" t="str">
        <f t="shared" si="15"/>
        <v>Laguna Woods 2014</v>
      </c>
      <c r="E1051" s="121">
        <v>1</v>
      </c>
      <c r="F1051" s="120">
        <v>0</v>
      </c>
      <c r="G1051" s="121">
        <v>0</v>
      </c>
      <c r="H1051" s="121">
        <v>0</v>
      </c>
      <c r="I1051" s="109"/>
      <c r="J1051" s="121">
        <v>1</v>
      </c>
      <c r="K1051" s="120">
        <v>0</v>
      </c>
      <c r="L1051" s="121">
        <v>0</v>
      </c>
      <c r="M1051" s="121">
        <v>0</v>
      </c>
      <c r="N1051" s="109"/>
      <c r="O1051" s="121">
        <v>0</v>
      </c>
      <c r="P1051" s="121">
        <v>0</v>
      </c>
      <c r="Q1051" s="109"/>
      <c r="R1051" s="121">
        <v>0</v>
      </c>
      <c r="S1051" s="121">
        <v>0</v>
      </c>
      <c r="T1051" s="109"/>
      <c r="U1051" s="121">
        <v>2</v>
      </c>
      <c r="V1051" s="121">
        <v>0</v>
      </c>
    </row>
    <row r="1052" spans="1:22" x14ac:dyDescent="0.3">
      <c r="A1052" s="122" t="s">
        <v>985</v>
      </c>
      <c r="B1052" s="35" t="str">
        <f>VLOOKUP(A1052,'Planning Periods'!$E$2:$N$540,10,FALSE)</f>
        <v>10/15/2013 - 10/15/2021</v>
      </c>
      <c r="C1052" s="121">
        <v>2015</v>
      </c>
      <c r="D1052" s="121" t="str">
        <f t="shared" si="15"/>
        <v>Laguna Woods 2015</v>
      </c>
      <c r="E1052" s="121">
        <v>1</v>
      </c>
      <c r="F1052" s="120">
        <v>0</v>
      </c>
      <c r="G1052" s="121">
        <v>0</v>
      </c>
      <c r="H1052" s="121">
        <v>0</v>
      </c>
      <c r="I1052" s="109"/>
      <c r="J1052" s="121">
        <v>1</v>
      </c>
      <c r="K1052" s="120">
        <v>0</v>
      </c>
      <c r="L1052" s="121">
        <v>0</v>
      </c>
      <c r="M1052" s="121">
        <v>0</v>
      </c>
      <c r="N1052" s="109"/>
      <c r="O1052" s="121">
        <v>0</v>
      </c>
      <c r="P1052" s="121">
        <v>0</v>
      </c>
      <c r="Q1052" s="109"/>
      <c r="R1052" s="121">
        <v>0</v>
      </c>
      <c r="S1052" s="121">
        <v>0</v>
      </c>
      <c r="T1052" s="109"/>
      <c r="U1052" s="121">
        <v>2</v>
      </c>
      <c r="V1052" s="121">
        <v>0</v>
      </c>
    </row>
    <row r="1053" spans="1:22" x14ac:dyDescent="0.3">
      <c r="A1053" s="122" t="s">
        <v>985</v>
      </c>
      <c r="B1053" s="35" t="str">
        <f>VLOOKUP(A1053,'Planning Periods'!$E$2:$N$540,10,FALSE)</f>
        <v>10/15/2013 - 10/15/2021</v>
      </c>
      <c r="C1053" s="121">
        <v>2016</v>
      </c>
      <c r="D1053" s="121" t="str">
        <f t="shared" si="15"/>
        <v>Laguna Woods 2016</v>
      </c>
      <c r="E1053" s="121">
        <v>1</v>
      </c>
      <c r="F1053" s="120">
        <v>0</v>
      </c>
      <c r="G1053" s="121">
        <v>0</v>
      </c>
      <c r="H1053" s="121">
        <v>0</v>
      </c>
      <c r="I1053" s="109"/>
      <c r="J1053" s="121">
        <v>1</v>
      </c>
      <c r="K1053" s="120">
        <v>0</v>
      </c>
      <c r="L1053" s="121">
        <v>0</v>
      </c>
      <c r="M1053" s="121">
        <v>0</v>
      </c>
      <c r="N1053" s="109"/>
      <c r="O1053" s="121">
        <v>0</v>
      </c>
      <c r="P1053" s="121">
        <v>0</v>
      </c>
      <c r="Q1053" s="109"/>
      <c r="R1053" s="121">
        <v>0</v>
      </c>
      <c r="S1053" s="121">
        <v>0</v>
      </c>
      <c r="T1053" s="109"/>
      <c r="U1053" s="121">
        <v>2</v>
      </c>
      <c r="V1053" s="121">
        <v>0</v>
      </c>
    </row>
    <row r="1054" spans="1:22" x14ac:dyDescent="0.3">
      <c r="A1054" s="122" t="s">
        <v>985</v>
      </c>
      <c r="B1054" s="35" t="str">
        <f>VLOOKUP(A1054,'Planning Periods'!$E$2:$N$540,10,FALSE)</f>
        <v>10/15/2013 - 10/15/2021</v>
      </c>
      <c r="C1054" s="121">
        <v>2017</v>
      </c>
      <c r="D1054" s="121" t="str">
        <f t="shared" si="15"/>
        <v>Laguna Woods 2017</v>
      </c>
      <c r="E1054" s="121">
        <v>1</v>
      </c>
      <c r="F1054" s="120">
        <v>0</v>
      </c>
      <c r="G1054" s="121">
        <v>0</v>
      </c>
      <c r="H1054" s="121">
        <v>0</v>
      </c>
      <c r="I1054" s="109"/>
      <c r="J1054" s="121">
        <v>1</v>
      </c>
      <c r="K1054" s="120">
        <v>0</v>
      </c>
      <c r="L1054" s="121">
        <v>0</v>
      </c>
      <c r="M1054" s="121">
        <v>0</v>
      </c>
      <c r="N1054" s="109"/>
      <c r="O1054" s="121">
        <v>0</v>
      </c>
      <c r="P1054" s="121">
        <v>0</v>
      </c>
      <c r="Q1054" s="109"/>
      <c r="R1054" s="121">
        <v>0</v>
      </c>
      <c r="S1054" s="121">
        <v>0</v>
      </c>
      <c r="T1054" s="109"/>
      <c r="U1054" s="121">
        <v>2</v>
      </c>
      <c r="V1054" s="121">
        <v>0</v>
      </c>
    </row>
    <row r="1055" spans="1:22" x14ac:dyDescent="0.3">
      <c r="A1055" t="s">
        <v>611</v>
      </c>
      <c r="B1055" s="35" t="str">
        <f>VLOOKUP(A1055,'Planning Periods'!$E$2:$N$540,10,FALSE)</f>
        <v>06/30/2014 - 06/30/2019</v>
      </c>
      <c r="C1055" s="121">
        <v>2014</v>
      </c>
      <c r="D1055" s="121" t="str">
        <f t="shared" si="15"/>
        <v>Lake County - Unincorporated 2014</v>
      </c>
      <c r="E1055" s="120">
        <v>0</v>
      </c>
      <c r="F1055" s="120">
        <v>0</v>
      </c>
      <c r="G1055" s="120">
        <v>0</v>
      </c>
      <c r="H1055" s="120">
        <v>0</v>
      </c>
      <c r="I1055" s="120">
        <v>0</v>
      </c>
      <c r="J1055" s="120">
        <v>0</v>
      </c>
      <c r="K1055" s="120">
        <v>0</v>
      </c>
      <c r="L1055" s="120">
        <v>0</v>
      </c>
      <c r="M1055" s="120">
        <v>0</v>
      </c>
      <c r="N1055" s="120">
        <v>0</v>
      </c>
      <c r="O1055" s="120">
        <v>0</v>
      </c>
      <c r="P1055" s="120">
        <v>0</v>
      </c>
      <c r="Q1055" s="120">
        <v>0</v>
      </c>
      <c r="R1055" s="120">
        <v>0</v>
      </c>
      <c r="S1055" s="120">
        <v>0</v>
      </c>
      <c r="T1055" s="120">
        <v>0</v>
      </c>
      <c r="U1055" s="120">
        <v>0</v>
      </c>
      <c r="V1055" s="120">
        <v>0</v>
      </c>
    </row>
    <row r="1056" spans="1:22" x14ac:dyDescent="0.3">
      <c r="A1056" t="s">
        <v>611</v>
      </c>
      <c r="B1056" s="35" t="str">
        <f>VLOOKUP(A1056,'Planning Periods'!$E$2:$N$540,10,FALSE)</f>
        <v>06/30/2014 - 06/30/2019</v>
      </c>
      <c r="C1056" s="121">
        <v>2015</v>
      </c>
      <c r="D1056" s="121" t="str">
        <f t="shared" si="15"/>
        <v>Lake County - Unincorporated 2015</v>
      </c>
    </row>
    <row r="1057" spans="1:22" x14ac:dyDescent="0.3">
      <c r="A1057" t="s">
        <v>611</v>
      </c>
      <c r="B1057" s="35" t="str">
        <f>VLOOKUP(A1057,'Planning Periods'!$E$2:$N$540,10,FALSE)</f>
        <v>06/30/2014 - 06/30/2019</v>
      </c>
      <c r="C1057" s="121">
        <v>2016</v>
      </c>
      <c r="D1057" s="121" t="str">
        <f t="shared" si="15"/>
        <v>Lake County - Unincorporated 2016</v>
      </c>
    </row>
    <row r="1058" spans="1:22" x14ac:dyDescent="0.3">
      <c r="A1058" t="s">
        <v>611</v>
      </c>
      <c r="B1058" s="35" t="str">
        <f>VLOOKUP(A1058,'Planning Periods'!$E$2:$N$540,10,FALSE)</f>
        <v>06/30/2014 - 06/30/2019</v>
      </c>
      <c r="C1058" s="121">
        <v>2017</v>
      </c>
      <c r="D1058" s="121" t="str">
        <f t="shared" si="15"/>
        <v>Lake County - Unincorporated 2017</v>
      </c>
    </row>
    <row r="1059" spans="1:22" x14ac:dyDescent="0.3">
      <c r="A1059" s="122" t="s">
        <v>948</v>
      </c>
      <c r="B1059" s="35"/>
      <c r="C1059" s="121">
        <v>2013</v>
      </c>
      <c r="D1059" s="121" t="str">
        <f t="shared" si="15"/>
        <v>Lake Elsinore 2013</v>
      </c>
    </row>
    <row r="1060" spans="1:22" x14ac:dyDescent="0.3">
      <c r="A1060" s="122" t="s">
        <v>948</v>
      </c>
      <c r="B1060" s="35" t="str">
        <f>VLOOKUP(A1060,'Planning Periods'!$E$2:$N$540,10,FALSE)</f>
        <v>10/15/2013 - 10/15/2021</v>
      </c>
      <c r="C1060" s="121">
        <v>2014</v>
      </c>
      <c r="D1060" s="121" t="str">
        <f t="shared" si="15"/>
        <v>Lake Elsinore 2014</v>
      </c>
      <c r="E1060" s="121">
        <v>978</v>
      </c>
      <c r="F1060" s="120">
        <v>0</v>
      </c>
      <c r="G1060" s="121">
        <v>0</v>
      </c>
      <c r="H1060" s="121">
        <v>0</v>
      </c>
      <c r="I1060" s="109"/>
      <c r="J1060" s="121">
        <v>639</v>
      </c>
      <c r="K1060" s="120">
        <v>0</v>
      </c>
      <c r="L1060" s="121">
        <v>0</v>
      </c>
      <c r="M1060" s="121">
        <v>0</v>
      </c>
      <c r="N1060" s="109"/>
      <c r="O1060" s="121">
        <v>829</v>
      </c>
      <c r="P1060" s="121">
        <v>0</v>
      </c>
      <c r="Q1060" s="109"/>
      <c r="R1060" s="121">
        <v>1317</v>
      </c>
      <c r="S1060" s="121">
        <v>0</v>
      </c>
      <c r="T1060" s="109"/>
      <c r="U1060" s="121">
        <v>3763</v>
      </c>
      <c r="V1060" s="121">
        <v>0</v>
      </c>
    </row>
    <row r="1061" spans="1:22" x14ac:dyDescent="0.3">
      <c r="A1061" s="122" t="s">
        <v>948</v>
      </c>
      <c r="B1061" s="35" t="str">
        <f>VLOOKUP(A1061,'Planning Periods'!$E$2:$N$540,10,FALSE)</f>
        <v>10/15/2013 - 10/15/2021</v>
      </c>
      <c r="C1061" s="121">
        <v>2015</v>
      </c>
      <c r="D1061" s="121" t="str">
        <f t="shared" si="15"/>
        <v>Lake Elsinore 2015</v>
      </c>
      <c r="E1061" s="121">
        <v>978</v>
      </c>
      <c r="F1061" s="120">
        <v>0</v>
      </c>
      <c r="G1061" s="121">
        <v>0</v>
      </c>
      <c r="H1061" s="121">
        <v>0</v>
      </c>
      <c r="I1061" s="109"/>
      <c r="J1061" s="121">
        <v>639</v>
      </c>
      <c r="K1061" s="120">
        <v>0</v>
      </c>
      <c r="L1061" s="121">
        <v>0</v>
      </c>
      <c r="M1061" s="121">
        <v>0</v>
      </c>
      <c r="N1061" s="109"/>
      <c r="O1061" s="121">
        <v>829</v>
      </c>
      <c r="P1061" s="121">
        <v>341</v>
      </c>
      <c r="Q1061" s="109"/>
      <c r="R1061" s="121">
        <v>1317</v>
      </c>
      <c r="S1061" s="121">
        <v>2</v>
      </c>
      <c r="T1061" s="109"/>
      <c r="U1061" s="121">
        <v>3763</v>
      </c>
      <c r="V1061" s="121">
        <v>343</v>
      </c>
    </row>
    <row r="1062" spans="1:22" x14ac:dyDescent="0.3">
      <c r="A1062" s="122" t="s">
        <v>948</v>
      </c>
      <c r="B1062" s="35" t="str">
        <f>VLOOKUP(A1062,'Planning Periods'!$E$2:$N$540,10,FALSE)</f>
        <v>10/15/2013 - 10/15/2021</v>
      </c>
      <c r="C1062" s="121">
        <v>2016</v>
      </c>
      <c r="D1062" s="121" t="str">
        <f t="shared" si="15"/>
        <v>Lake Elsinore 2016</v>
      </c>
      <c r="E1062" s="121">
        <v>978</v>
      </c>
      <c r="F1062" s="120">
        <v>0</v>
      </c>
      <c r="G1062" s="121">
        <v>0</v>
      </c>
      <c r="H1062" s="121">
        <v>0</v>
      </c>
      <c r="I1062" s="109"/>
      <c r="J1062" s="121">
        <v>639</v>
      </c>
      <c r="K1062" s="120">
        <v>0</v>
      </c>
      <c r="L1062" s="121">
        <v>0</v>
      </c>
      <c r="M1062" s="121">
        <v>0</v>
      </c>
      <c r="N1062" s="109"/>
      <c r="O1062" s="121">
        <v>829</v>
      </c>
      <c r="P1062" s="121">
        <v>203</v>
      </c>
      <c r="Q1062" s="109"/>
      <c r="R1062" s="121">
        <v>1317</v>
      </c>
      <c r="S1062" s="121">
        <v>258</v>
      </c>
      <c r="T1062" s="109"/>
      <c r="U1062" s="121">
        <v>3763</v>
      </c>
      <c r="V1062" s="121">
        <v>461</v>
      </c>
    </row>
    <row r="1063" spans="1:22" x14ac:dyDescent="0.3">
      <c r="A1063" s="122" t="s">
        <v>948</v>
      </c>
      <c r="B1063" s="35" t="str">
        <f>VLOOKUP(A1063,'Planning Periods'!$E$2:$N$540,10,FALSE)</f>
        <v>10/15/2013 - 10/15/2021</v>
      </c>
      <c r="C1063" s="121">
        <v>2017</v>
      </c>
      <c r="D1063" s="121" t="str">
        <f t="shared" si="15"/>
        <v>Lake Elsinore 2017</v>
      </c>
      <c r="E1063" s="121">
        <v>978</v>
      </c>
      <c r="F1063" s="120">
        <v>2</v>
      </c>
      <c r="G1063" s="121">
        <v>0</v>
      </c>
      <c r="H1063" s="121">
        <v>2</v>
      </c>
      <c r="I1063" s="109"/>
      <c r="J1063" s="121">
        <v>639</v>
      </c>
      <c r="K1063" s="120">
        <v>0</v>
      </c>
      <c r="L1063" s="121">
        <v>0</v>
      </c>
      <c r="M1063" s="121">
        <v>0</v>
      </c>
      <c r="N1063" s="109"/>
      <c r="O1063" s="121">
        <v>829</v>
      </c>
      <c r="P1063" s="121">
        <v>129</v>
      </c>
      <c r="Q1063" s="109"/>
      <c r="R1063" s="121">
        <v>1317</v>
      </c>
      <c r="S1063" s="121">
        <v>435</v>
      </c>
      <c r="T1063" s="109"/>
      <c r="U1063" s="121">
        <v>3763</v>
      </c>
      <c r="V1063" s="121">
        <v>566</v>
      </c>
    </row>
    <row r="1064" spans="1:22" x14ac:dyDescent="0.3">
      <c r="A1064" s="122" t="s">
        <v>984</v>
      </c>
      <c r="B1064" s="35"/>
      <c r="C1064" s="121">
        <v>2013</v>
      </c>
      <c r="D1064" s="121" t="str">
        <f t="shared" si="15"/>
        <v>Lake Forest 2013</v>
      </c>
      <c r="E1064" s="121"/>
      <c r="F1064" s="120"/>
      <c r="G1064" s="121"/>
      <c r="H1064" s="121"/>
      <c r="I1064" s="109"/>
      <c r="J1064" s="121"/>
      <c r="K1064" s="120"/>
      <c r="L1064" s="121"/>
      <c r="M1064" s="121"/>
      <c r="N1064" s="109"/>
      <c r="O1064" s="121"/>
      <c r="P1064" s="121"/>
      <c r="Q1064" s="109"/>
      <c r="R1064" s="121"/>
      <c r="S1064" s="121"/>
      <c r="T1064" s="109"/>
      <c r="U1064" s="121"/>
      <c r="V1064" s="121"/>
    </row>
    <row r="1065" spans="1:22" x14ac:dyDescent="0.3">
      <c r="A1065" s="122" t="s">
        <v>984</v>
      </c>
      <c r="B1065" s="35" t="str">
        <f>VLOOKUP(A1065,'Planning Periods'!$E$2:$N$540,10,FALSE)</f>
        <v>10/15/2013 - 10/15/2021</v>
      </c>
      <c r="C1065" s="121">
        <v>2014</v>
      </c>
      <c r="D1065" s="121" t="str">
        <f t="shared" si="15"/>
        <v>Lake Forest 2014</v>
      </c>
      <c r="E1065" s="121">
        <v>647</v>
      </c>
      <c r="F1065" s="120">
        <v>0</v>
      </c>
      <c r="G1065" s="121">
        <v>0</v>
      </c>
      <c r="H1065" s="121">
        <v>0</v>
      </c>
      <c r="I1065" s="109"/>
      <c r="J1065" s="121">
        <v>450</v>
      </c>
      <c r="K1065" s="120">
        <v>0</v>
      </c>
      <c r="L1065" s="121">
        <v>0</v>
      </c>
      <c r="M1065" s="121">
        <v>0</v>
      </c>
      <c r="N1065" s="109"/>
      <c r="O1065" s="121">
        <v>497</v>
      </c>
      <c r="P1065" s="121">
        <v>145</v>
      </c>
      <c r="Q1065" s="109"/>
      <c r="R1065" s="121">
        <v>1133</v>
      </c>
      <c r="S1065" s="121">
        <v>688</v>
      </c>
      <c r="T1065" s="109"/>
      <c r="U1065" s="121">
        <v>2727</v>
      </c>
      <c r="V1065" s="121">
        <v>833</v>
      </c>
    </row>
    <row r="1066" spans="1:22" x14ac:dyDescent="0.3">
      <c r="A1066" s="122" t="s">
        <v>984</v>
      </c>
      <c r="B1066" s="35" t="str">
        <f>VLOOKUP(A1066,'Planning Periods'!$E$2:$N$540,10,FALSE)</f>
        <v>10/15/2013 - 10/15/2021</v>
      </c>
      <c r="C1066" s="121">
        <v>2015</v>
      </c>
      <c r="D1066" s="121" t="str">
        <f t="shared" si="15"/>
        <v>Lake Forest 2015</v>
      </c>
      <c r="E1066" s="121">
        <v>647</v>
      </c>
      <c r="F1066" s="120">
        <v>0</v>
      </c>
      <c r="G1066" s="121">
        <v>0</v>
      </c>
      <c r="H1066" s="121">
        <v>0</v>
      </c>
      <c r="I1066" s="109"/>
      <c r="J1066" s="121">
        <v>450</v>
      </c>
      <c r="K1066" s="120">
        <v>0</v>
      </c>
      <c r="L1066" s="121">
        <v>0</v>
      </c>
      <c r="M1066" s="121">
        <v>0</v>
      </c>
      <c r="N1066" s="109"/>
      <c r="O1066" s="121">
        <v>497</v>
      </c>
      <c r="P1066" s="121">
        <v>48</v>
      </c>
      <c r="Q1066" s="109"/>
      <c r="R1066" s="121">
        <v>1133</v>
      </c>
      <c r="S1066" s="121">
        <v>461</v>
      </c>
      <c r="T1066" s="109"/>
      <c r="U1066" s="121">
        <v>2727</v>
      </c>
      <c r="V1066" s="121">
        <v>509</v>
      </c>
    </row>
    <row r="1067" spans="1:22" x14ac:dyDescent="0.3">
      <c r="A1067" s="122" t="s">
        <v>984</v>
      </c>
      <c r="B1067" s="35" t="str">
        <f>VLOOKUP(A1067,'Planning Periods'!$E$2:$N$540,10,FALSE)</f>
        <v>10/15/2013 - 10/15/2021</v>
      </c>
      <c r="C1067" s="121">
        <v>2016</v>
      </c>
      <c r="D1067" s="121" t="str">
        <f t="shared" si="15"/>
        <v>Lake Forest 2016</v>
      </c>
      <c r="E1067" s="121">
        <v>647</v>
      </c>
      <c r="F1067" s="120">
        <v>0</v>
      </c>
      <c r="G1067" s="121">
        <v>0</v>
      </c>
      <c r="H1067" s="121">
        <v>0</v>
      </c>
      <c r="I1067" s="109"/>
      <c r="J1067" s="121">
        <v>450</v>
      </c>
      <c r="K1067" s="120">
        <v>0</v>
      </c>
      <c r="L1067" s="121">
        <v>0</v>
      </c>
      <c r="M1067" s="121">
        <v>0</v>
      </c>
      <c r="N1067" s="109"/>
      <c r="O1067" s="121">
        <v>497</v>
      </c>
      <c r="P1067" s="121">
        <v>8</v>
      </c>
      <c r="Q1067" s="109"/>
      <c r="R1067" s="121">
        <v>1133</v>
      </c>
      <c r="S1067" s="121">
        <v>489</v>
      </c>
      <c r="T1067" s="109"/>
      <c r="U1067" s="121">
        <v>2727</v>
      </c>
      <c r="V1067" s="121">
        <v>497</v>
      </c>
    </row>
    <row r="1068" spans="1:22" x14ac:dyDescent="0.3">
      <c r="A1068" s="122" t="s">
        <v>984</v>
      </c>
      <c r="B1068" s="35" t="str">
        <f>VLOOKUP(A1068,'Planning Periods'!$E$2:$N$540,10,FALSE)</f>
        <v>10/15/2013 - 10/15/2021</v>
      </c>
      <c r="C1068" s="121">
        <v>2017</v>
      </c>
      <c r="D1068" s="121" t="str">
        <f t="shared" si="15"/>
        <v>Lake Forest 2017</v>
      </c>
      <c r="E1068" s="121">
        <v>647</v>
      </c>
      <c r="F1068" s="120">
        <v>0</v>
      </c>
      <c r="G1068" s="121">
        <v>0</v>
      </c>
      <c r="H1068" s="121">
        <v>0</v>
      </c>
      <c r="I1068" s="109"/>
      <c r="J1068" s="121">
        <v>450</v>
      </c>
      <c r="K1068" s="120">
        <v>0</v>
      </c>
      <c r="L1068" s="121">
        <v>0</v>
      </c>
      <c r="M1068" s="121">
        <v>0</v>
      </c>
      <c r="N1068" s="109"/>
      <c r="O1068" s="121">
        <v>497</v>
      </c>
      <c r="P1068" s="121">
        <v>0</v>
      </c>
      <c r="Q1068" s="109"/>
      <c r="R1068" s="121">
        <v>1133</v>
      </c>
      <c r="S1068" s="121">
        <v>749</v>
      </c>
      <c r="T1068" s="109"/>
      <c r="U1068" s="121">
        <v>2727</v>
      </c>
      <c r="V1068" s="121">
        <v>749</v>
      </c>
    </row>
    <row r="1069" spans="1:22" x14ac:dyDescent="0.3">
      <c r="A1069" s="122" t="s">
        <v>1136</v>
      </c>
      <c r="B1069" s="35" t="str">
        <f>VLOOKUP(A1069,'Planning Periods'!$E$2:$N$540,10,FALSE)</f>
        <v>06/30/2014 - 06/30/2019</v>
      </c>
      <c r="C1069" s="121">
        <v>2014</v>
      </c>
      <c r="D1069" s="121" t="str">
        <f t="shared" si="15"/>
        <v>Lakeport 2014</v>
      </c>
      <c r="E1069" s="121"/>
      <c r="F1069" s="120"/>
      <c r="G1069" s="121"/>
      <c r="H1069" s="121"/>
      <c r="I1069" s="109"/>
      <c r="J1069" s="121"/>
      <c r="K1069" s="120"/>
      <c r="L1069" s="121"/>
      <c r="M1069" s="121"/>
      <c r="N1069" s="109"/>
      <c r="O1069" s="121"/>
      <c r="P1069" s="121"/>
      <c r="Q1069" s="109"/>
      <c r="R1069" s="121"/>
      <c r="S1069" s="121"/>
      <c r="T1069" s="109"/>
      <c r="U1069" s="121"/>
      <c r="V1069" s="121"/>
    </row>
    <row r="1070" spans="1:22" x14ac:dyDescent="0.3">
      <c r="A1070" s="122" t="s">
        <v>1136</v>
      </c>
      <c r="B1070" s="35" t="str">
        <f>VLOOKUP(A1070,'Planning Periods'!$E$2:$N$540,10,FALSE)</f>
        <v>06/30/2014 - 06/30/2019</v>
      </c>
      <c r="C1070" s="121">
        <v>2015</v>
      </c>
      <c r="D1070" s="121" t="str">
        <f t="shared" si="15"/>
        <v>Lakeport 2015</v>
      </c>
      <c r="E1070" s="121"/>
      <c r="F1070" s="120"/>
      <c r="G1070" s="121"/>
      <c r="H1070" s="121"/>
      <c r="I1070" s="109"/>
      <c r="J1070" s="121"/>
      <c r="K1070" s="120"/>
      <c r="L1070" s="121"/>
      <c r="M1070" s="121"/>
      <c r="N1070" s="109"/>
      <c r="O1070" s="121"/>
      <c r="P1070" s="121"/>
      <c r="Q1070" s="109"/>
      <c r="R1070" s="121"/>
      <c r="S1070" s="121"/>
      <c r="T1070" s="109"/>
      <c r="U1070" s="121"/>
      <c r="V1070" s="121"/>
    </row>
    <row r="1071" spans="1:22" x14ac:dyDescent="0.3">
      <c r="A1071" s="122" t="s">
        <v>1136</v>
      </c>
      <c r="B1071" s="35" t="str">
        <f>VLOOKUP(A1071,'Planning Periods'!$E$2:$N$540,10,FALSE)</f>
        <v>06/30/2014 - 06/30/2019</v>
      </c>
      <c r="C1071" s="121">
        <v>2016</v>
      </c>
      <c r="D1071" s="121" t="str">
        <f t="shared" si="15"/>
        <v>Lakeport 2016</v>
      </c>
      <c r="E1071" s="121"/>
      <c r="F1071" s="120"/>
      <c r="G1071" s="121"/>
      <c r="H1071" s="121"/>
      <c r="I1071" s="109"/>
      <c r="J1071" s="121"/>
      <c r="K1071" s="120"/>
      <c r="L1071" s="121"/>
      <c r="M1071" s="121"/>
      <c r="N1071" s="109"/>
      <c r="O1071" s="121"/>
      <c r="P1071" s="121"/>
      <c r="Q1071" s="109"/>
      <c r="R1071" s="121"/>
      <c r="S1071" s="121"/>
      <c r="T1071" s="109"/>
      <c r="U1071" s="121"/>
      <c r="V1071" s="121"/>
    </row>
    <row r="1072" spans="1:22" x14ac:dyDescent="0.3">
      <c r="A1072" s="122" t="s">
        <v>1136</v>
      </c>
      <c r="B1072" s="35" t="str">
        <f>VLOOKUP(A1072,'Planning Periods'!$E$2:$N$540,10,FALSE)</f>
        <v>06/30/2014 - 06/30/2019</v>
      </c>
      <c r="C1072" s="121">
        <v>2017</v>
      </c>
      <c r="D1072" s="121" t="str">
        <f t="shared" si="15"/>
        <v>Lakeport 2017</v>
      </c>
      <c r="E1072" s="121">
        <v>38</v>
      </c>
      <c r="F1072" s="120">
        <v>0</v>
      </c>
      <c r="G1072" s="121">
        <v>0</v>
      </c>
      <c r="H1072" s="121">
        <v>0</v>
      </c>
      <c r="I1072" s="109"/>
      <c r="J1072" s="121">
        <v>24</v>
      </c>
      <c r="K1072" s="120">
        <v>0</v>
      </c>
      <c r="L1072" s="121">
        <v>0</v>
      </c>
      <c r="M1072" s="121">
        <v>0</v>
      </c>
      <c r="N1072" s="109"/>
      <c r="O1072" s="121">
        <v>27</v>
      </c>
      <c r="P1072" s="121">
        <v>0</v>
      </c>
      <c r="Q1072" s="109"/>
      <c r="R1072" s="121">
        <v>64</v>
      </c>
      <c r="S1072" s="121">
        <v>4</v>
      </c>
      <c r="T1072" s="109"/>
      <c r="U1072" s="121">
        <v>153</v>
      </c>
      <c r="V1072" s="121">
        <v>4</v>
      </c>
    </row>
    <row r="1073" spans="1:22" x14ac:dyDescent="0.3">
      <c r="A1073" s="122" t="s">
        <v>1090</v>
      </c>
      <c r="B1073" s="35"/>
      <c r="C1073" s="121">
        <v>2013</v>
      </c>
      <c r="D1073" s="121" t="str">
        <f t="shared" si="15"/>
        <v>Lakewood 2013</v>
      </c>
      <c r="E1073" s="121"/>
      <c r="F1073" s="120"/>
      <c r="G1073" s="121"/>
      <c r="H1073" s="121"/>
      <c r="I1073" s="109"/>
      <c r="J1073" s="121"/>
      <c r="K1073" s="120"/>
      <c r="L1073" s="121"/>
      <c r="M1073" s="121"/>
      <c r="N1073" s="109"/>
      <c r="O1073" s="121"/>
      <c r="P1073" s="121"/>
      <c r="Q1073" s="109"/>
      <c r="R1073" s="121"/>
      <c r="S1073" s="121"/>
      <c r="T1073" s="109"/>
      <c r="U1073" s="121"/>
      <c r="V1073" s="121"/>
    </row>
    <row r="1074" spans="1:22" x14ac:dyDescent="0.3">
      <c r="A1074" s="122" t="s">
        <v>1090</v>
      </c>
      <c r="B1074" s="35" t="str">
        <f>VLOOKUP(A1074,'Planning Periods'!$E$2:$N$540,10,FALSE)</f>
        <v>10/15/2013 - 10/15/2021</v>
      </c>
      <c r="C1074" s="121">
        <v>2014</v>
      </c>
      <c r="D1074" s="121" t="str">
        <f t="shared" si="15"/>
        <v>Lakewood 2014</v>
      </c>
      <c r="E1074" s="121">
        <v>107</v>
      </c>
      <c r="F1074" s="120">
        <v>0</v>
      </c>
      <c r="G1074" s="121">
        <v>0</v>
      </c>
      <c r="H1074" s="121">
        <v>0</v>
      </c>
      <c r="I1074" s="109"/>
      <c r="J1074" s="121">
        <v>63</v>
      </c>
      <c r="K1074" s="120">
        <v>0</v>
      </c>
      <c r="L1074" s="121">
        <v>0</v>
      </c>
      <c r="M1074" s="121">
        <v>0</v>
      </c>
      <c r="N1074" s="109"/>
      <c r="O1074" s="121">
        <v>67</v>
      </c>
      <c r="P1074" s="121">
        <v>0</v>
      </c>
      <c r="Q1074" s="109"/>
      <c r="R1074" s="121">
        <v>166</v>
      </c>
      <c r="S1074" s="121">
        <v>0</v>
      </c>
      <c r="T1074" s="109"/>
      <c r="U1074" s="121">
        <v>403</v>
      </c>
      <c r="V1074" s="121">
        <v>0</v>
      </c>
    </row>
    <row r="1075" spans="1:22" x14ac:dyDescent="0.3">
      <c r="A1075" s="122" t="s">
        <v>1090</v>
      </c>
      <c r="B1075" s="35" t="str">
        <f>VLOOKUP(A1075,'Planning Periods'!$E$2:$N$540,10,FALSE)</f>
        <v>10/15/2013 - 10/15/2021</v>
      </c>
      <c r="C1075" s="121">
        <v>2015</v>
      </c>
      <c r="D1075" s="121" t="str">
        <f t="shared" si="15"/>
        <v>Lakewood 2015</v>
      </c>
      <c r="E1075" s="121">
        <v>107</v>
      </c>
      <c r="F1075" s="120">
        <v>0</v>
      </c>
      <c r="G1075" s="121">
        <v>0</v>
      </c>
      <c r="H1075" s="121">
        <v>0</v>
      </c>
      <c r="I1075" s="109"/>
      <c r="J1075" s="121">
        <v>63</v>
      </c>
      <c r="K1075" s="120">
        <v>0</v>
      </c>
      <c r="L1075" s="121">
        <v>0</v>
      </c>
      <c r="M1075" s="121">
        <v>0</v>
      </c>
      <c r="N1075" s="109"/>
      <c r="O1075" s="121">
        <v>67</v>
      </c>
      <c r="P1075" s="121">
        <v>0</v>
      </c>
      <c r="Q1075" s="109"/>
      <c r="R1075" s="121">
        <v>166</v>
      </c>
      <c r="S1075" s="121">
        <v>52</v>
      </c>
      <c r="T1075" s="109"/>
      <c r="U1075" s="121">
        <v>403</v>
      </c>
      <c r="V1075" s="121">
        <v>52</v>
      </c>
    </row>
    <row r="1076" spans="1:22" x14ac:dyDescent="0.3">
      <c r="A1076" s="122" t="s">
        <v>1090</v>
      </c>
      <c r="B1076" s="35" t="str">
        <f>VLOOKUP(A1076,'Planning Periods'!$E$2:$N$540,10,FALSE)</f>
        <v>10/15/2013 - 10/15/2021</v>
      </c>
      <c r="C1076" s="121">
        <v>2016</v>
      </c>
      <c r="D1076" s="121" t="str">
        <f t="shared" si="15"/>
        <v>Lakewood 2016</v>
      </c>
      <c r="E1076" s="121">
        <v>107</v>
      </c>
      <c r="F1076" s="120">
        <v>0</v>
      </c>
      <c r="G1076" s="121">
        <v>0</v>
      </c>
      <c r="H1076" s="121">
        <v>0</v>
      </c>
      <c r="I1076" s="109"/>
      <c r="J1076" s="121">
        <v>63</v>
      </c>
      <c r="K1076" s="120">
        <v>0</v>
      </c>
      <c r="L1076" s="121">
        <v>0</v>
      </c>
      <c r="M1076" s="121">
        <v>0</v>
      </c>
      <c r="N1076" s="109"/>
      <c r="O1076" s="121">
        <v>67</v>
      </c>
      <c r="P1076" s="121">
        <v>0</v>
      </c>
      <c r="Q1076" s="109"/>
      <c r="R1076" s="121">
        <v>166</v>
      </c>
      <c r="S1076" s="121">
        <v>20</v>
      </c>
      <c r="T1076" s="109"/>
      <c r="U1076" s="121">
        <v>403</v>
      </c>
      <c r="V1076" s="121">
        <v>20</v>
      </c>
    </row>
    <row r="1077" spans="1:22" x14ac:dyDescent="0.3">
      <c r="A1077" s="122" t="s">
        <v>1090</v>
      </c>
      <c r="B1077" s="35" t="str">
        <f>VLOOKUP(A1077,'Planning Periods'!$E$2:$N$540,10,FALSE)</f>
        <v>10/15/2013 - 10/15/2021</v>
      </c>
      <c r="C1077" s="121">
        <v>2017</v>
      </c>
      <c r="D1077" s="121" t="str">
        <f t="shared" si="15"/>
        <v>Lakewood 2017</v>
      </c>
      <c r="E1077" s="121">
        <v>107</v>
      </c>
      <c r="F1077" s="120">
        <v>0</v>
      </c>
      <c r="G1077" s="121">
        <v>0</v>
      </c>
      <c r="H1077" s="121">
        <v>0</v>
      </c>
      <c r="I1077" s="109"/>
      <c r="J1077" s="121">
        <v>63</v>
      </c>
      <c r="K1077" s="120">
        <v>0</v>
      </c>
      <c r="L1077" s="121">
        <v>0</v>
      </c>
      <c r="M1077" s="121">
        <v>0</v>
      </c>
      <c r="N1077" s="109"/>
      <c r="O1077" s="121">
        <v>67</v>
      </c>
      <c r="P1077" s="121">
        <v>0</v>
      </c>
      <c r="Q1077" s="109"/>
      <c r="R1077" s="121">
        <v>166</v>
      </c>
      <c r="S1077" s="121">
        <v>47</v>
      </c>
      <c r="T1077" s="109"/>
      <c r="U1077" s="121">
        <v>403</v>
      </c>
      <c r="V1077" s="121">
        <v>47</v>
      </c>
    </row>
    <row r="1078" spans="1:22" x14ac:dyDescent="0.3">
      <c r="A1078" t="s">
        <v>1089</v>
      </c>
      <c r="B1078" s="35"/>
      <c r="C1078" s="121">
        <v>2013</v>
      </c>
      <c r="D1078" s="121" t="str">
        <f t="shared" si="15"/>
        <v>Lancaster 2013</v>
      </c>
      <c r="E1078" s="121"/>
      <c r="F1078" s="120"/>
      <c r="G1078" s="121"/>
      <c r="H1078" s="121"/>
      <c r="I1078" s="109"/>
      <c r="J1078" s="121"/>
      <c r="K1078" s="120"/>
      <c r="L1078" s="121"/>
      <c r="M1078" s="121"/>
      <c r="N1078" s="109"/>
      <c r="O1078" s="121"/>
      <c r="P1078" s="121"/>
      <c r="Q1078" s="109"/>
      <c r="R1078" s="121"/>
      <c r="S1078" s="121"/>
      <c r="T1078" s="109"/>
      <c r="U1078" s="121"/>
      <c r="V1078" s="121"/>
    </row>
    <row r="1079" spans="1:22" x14ac:dyDescent="0.3">
      <c r="A1079" t="s">
        <v>1089</v>
      </c>
      <c r="B1079" s="35" t="str">
        <f>VLOOKUP(A1079,'Planning Periods'!$E$2:$N$540,10,FALSE)</f>
        <v>10/15/2013 - 10/15/2021</v>
      </c>
      <c r="C1079" s="121">
        <v>2014</v>
      </c>
      <c r="D1079" s="121" t="str">
        <f t="shared" si="15"/>
        <v>Lancaster 2014</v>
      </c>
      <c r="E1079" s="120">
        <v>0</v>
      </c>
      <c r="F1079" s="120">
        <v>0</v>
      </c>
      <c r="G1079" s="120">
        <v>0</v>
      </c>
      <c r="H1079" s="120">
        <v>0</v>
      </c>
      <c r="I1079" s="120">
        <v>0</v>
      </c>
      <c r="J1079" s="120">
        <v>0</v>
      </c>
      <c r="K1079" s="120">
        <v>0</v>
      </c>
      <c r="L1079" s="120">
        <v>0</v>
      </c>
      <c r="M1079" s="120">
        <v>0</v>
      </c>
      <c r="N1079" s="120">
        <v>0</v>
      </c>
      <c r="O1079" s="120">
        <v>0</v>
      </c>
      <c r="P1079" s="120">
        <v>0</v>
      </c>
      <c r="Q1079" s="120">
        <v>0</v>
      </c>
      <c r="R1079" s="120">
        <v>0</v>
      </c>
      <c r="S1079" s="120">
        <v>0</v>
      </c>
      <c r="T1079" s="120">
        <v>0</v>
      </c>
      <c r="U1079" s="120">
        <v>0</v>
      </c>
      <c r="V1079" s="120">
        <v>0</v>
      </c>
    </row>
    <row r="1080" spans="1:22" x14ac:dyDescent="0.3">
      <c r="A1080" t="s">
        <v>1089</v>
      </c>
      <c r="B1080" s="35" t="str">
        <f>VLOOKUP(A1080,'Planning Periods'!$E$2:$N$540,10,FALSE)</f>
        <v>10/15/2013 - 10/15/2021</v>
      </c>
      <c r="C1080" s="121">
        <v>2015</v>
      </c>
      <c r="D1080" s="121" t="str">
        <f t="shared" si="15"/>
        <v>Lancaster 2015</v>
      </c>
    </row>
    <row r="1081" spans="1:22" x14ac:dyDescent="0.3">
      <c r="A1081" t="s">
        <v>1089</v>
      </c>
      <c r="B1081" s="35" t="str">
        <f>VLOOKUP(A1081,'Planning Periods'!$E$2:$N$540,10,FALSE)</f>
        <v>10/15/2013 - 10/15/2021</v>
      </c>
      <c r="C1081" s="121">
        <v>2016</v>
      </c>
      <c r="D1081" s="121" t="str">
        <f t="shared" si="15"/>
        <v>Lancaster 2016</v>
      </c>
    </row>
    <row r="1082" spans="1:22" x14ac:dyDescent="0.3">
      <c r="A1082" t="s">
        <v>1089</v>
      </c>
      <c r="B1082" s="35" t="str">
        <f>VLOOKUP(A1082,'Planning Periods'!$E$2:$N$540,10,FALSE)</f>
        <v>10/15/2013 - 10/15/2021</v>
      </c>
      <c r="C1082" s="121">
        <v>2017</v>
      </c>
      <c r="D1082" s="121" t="str">
        <f t="shared" si="15"/>
        <v>Lancaster 2017</v>
      </c>
    </row>
    <row r="1083" spans="1:22" x14ac:dyDescent="0.3">
      <c r="A1083" s="122" t="s">
        <v>1042</v>
      </c>
      <c r="B1083" s="35" t="str">
        <f>VLOOKUP(A1083,'Planning Periods'!$E$2:$N$540,10,FALSE)</f>
        <v>01/31/2015 - 01/31/2023</v>
      </c>
      <c r="C1083" s="121">
        <v>2014</v>
      </c>
      <c r="D1083" s="121" t="str">
        <f t="shared" si="15"/>
        <v>Larkspur 2014</v>
      </c>
      <c r="E1083" s="121">
        <v>40</v>
      </c>
      <c r="F1083" s="120">
        <v>3</v>
      </c>
      <c r="G1083" s="121">
        <v>3</v>
      </c>
      <c r="H1083" s="121">
        <v>0</v>
      </c>
      <c r="I1083" s="109"/>
      <c r="J1083" s="121">
        <v>20</v>
      </c>
      <c r="K1083" s="120">
        <v>9</v>
      </c>
      <c r="L1083" s="121">
        <v>9</v>
      </c>
      <c r="M1083" s="121">
        <v>0</v>
      </c>
      <c r="N1083" s="109"/>
      <c r="O1083" s="121">
        <v>21</v>
      </c>
      <c r="P1083" s="121">
        <v>8</v>
      </c>
      <c r="Q1083" s="109"/>
      <c r="R1083" s="121">
        <v>51</v>
      </c>
      <c r="S1083" s="121">
        <v>76</v>
      </c>
      <c r="T1083" s="109"/>
      <c r="U1083" s="121">
        <v>132</v>
      </c>
      <c r="V1083" s="121">
        <v>96</v>
      </c>
    </row>
    <row r="1084" spans="1:22" x14ac:dyDescent="0.3">
      <c r="A1084" s="122" t="s">
        <v>1042</v>
      </c>
      <c r="B1084" s="35" t="str">
        <f>VLOOKUP(A1084,'Planning Periods'!$E$2:$N$540,10,FALSE)</f>
        <v>01/31/2015 - 01/31/2023</v>
      </c>
      <c r="C1084" s="121">
        <v>2015</v>
      </c>
      <c r="D1084" s="121" t="str">
        <f t="shared" si="15"/>
        <v>Larkspur 2015</v>
      </c>
      <c r="E1084" s="121">
        <v>40</v>
      </c>
      <c r="F1084" s="120">
        <v>0</v>
      </c>
      <c r="G1084" s="121">
        <v>0</v>
      </c>
      <c r="H1084" s="121">
        <v>0</v>
      </c>
      <c r="I1084" s="109"/>
      <c r="J1084" s="121">
        <v>20</v>
      </c>
      <c r="K1084" s="120">
        <v>0</v>
      </c>
      <c r="L1084" s="121">
        <v>0</v>
      </c>
      <c r="M1084" s="121">
        <v>0</v>
      </c>
      <c r="N1084" s="109"/>
      <c r="O1084" s="121">
        <v>21</v>
      </c>
      <c r="P1084" s="121">
        <v>0</v>
      </c>
      <c r="Q1084" s="109"/>
      <c r="R1084" s="121">
        <v>51</v>
      </c>
      <c r="S1084" s="121">
        <v>7</v>
      </c>
      <c r="T1084" s="109"/>
      <c r="U1084" s="121">
        <v>132</v>
      </c>
      <c r="V1084" s="121">
        <v>7</v>
      </c>
    </row>
    <row r="1085" spans="1:22" x14ac:dyDescent="0.3">
      <c r="A1085" s="122" t="s">
        <v>1042</v>
      </c>
      <c r="B1085" s="35" t="str">
        <f>VLOOKUP(A1085,'Planning Periods'!$E$2:$N$540,10,FALSE)</f>
        <v>01/31/2015 - 01/31/2023</v>
      </c>
      <c r="C1085" s="121">
        <v>2016</v>
      </c>
      <c r="D1085" s="121" t="str">
        <f t="shared" si="15"/>
        <v>Larkspur 2016</v>
      </c>
      <c r="E1085" s="121">
        <v>40</v>
      </c>
      <c r="F1085" s="120">
        <v>0</v>
      </c>
      <c r="G1085" s="121">
        <v>0</v>
      </c>
      <c r="H1085" s="121">
        <v>0</v>
      </c>
      <c r="I1085" s="109"/>
      <c r="J1085" s="121">
        <v>20</v>
      </c>
      <c r="K1085" s="120">
        <v>0</v>
      </c>
      <c r="L1085" s="121">
        <v>0</v>
      </c>
      <c r="M1085" s="121">
        <v>0</v>
      </c>
      <c r="N1085" s="109"/>
      <c r="O1085" s="121">
        <v>21</v>
      </c>
      <c r="P1085" s="121">
        <v>1</v>
      </c>
      <c r="Q1085" s="109"/>
      <c r="R1085" s="121">
        <v>51</v>
      </c>
      <c r="S1085" s="121">
        <v>3</v>
      </c>
      <c r="T1085" s="109"/>
      <c r="U1085" s="121">
        <v>132</v>
      </c>
      <c r="V1085" s="121">
        <v>4</v>
      </c>
    </row>
    <row r="1086" spans="1:22" x14ac:dyDescent="0.3">
      <c r="A1086" s="122" t="s">
        <v>1042</v>
      </c>
      <c r="B1086" s="35" t="str">
        <f>VLOOKUP(A1086,'Planning Periods'!$E$2:$N$540,10,FALSE)</f>
        <v>01/31/2015 - 01/31/2023</v>
      </c>
      <c r="C1086" s="121">
        <v>2017</v>
      </c>
      <c r="D1086" s="121" t="str">
        <f t="shared" si="15"/>
        <v>Larkspur 2017</v>
      </c>
      <c r="E1086" s="121">
        <v>40</v>
      </c>
      <c r="F1086" s="120">
        <v>0</v>
      </c>
      <c r="G1086" s="121">
        <v>0</v>
      </c>
      <c r="H1086" s="121">
        <v>0</v>
      </c>
      <c r="I1086" s="109"/>
      <c r="J1086" s="121">
        <v>20</v>
      </c>
      <c r="K1086" s="120">
        <v>1</v>
      </c>
      <c r="L1086" s="121">
        <v>0</v>
      </c>
      <c r="M1086" s="121">
        <v>1</v>
      </c>
      <c r="N1086" s="109"/>
      <c r="O1086" s="121">
        <v>21</v>
      </c>
      <c r="P1086" s="121">
        <v>0</v>
      </c>
      <c r="Q1086" s="109"/>
      <c r="R1086" s="121">
        <v>51</v>
      </c>
      <c r="S1086" s="121">
        <v>0</v>
      </c>
      <c r="T1086" s="109"/>
      <c r="U1086" s="121">
        <v>132</v>
      </c>
      <c r="V1086" s="121">
        <v>1</v>
      </c>
    </row>
    <row r="1087" spans="1:22" x14ac:dyDescent="0.3">
      <c r="A1087" t="s">
        <v>608</v>
      </c>
      <c r="B1087" s="35" t="str">
        <f>VLOOKUP(A1087,'Planning Periods'!$E$2:$N$540,10,FALSE)</f>
        <v>06/30/2014 - 06/30/2019</v>
      </c>
      <c r="C1087" s="121">
        <v>2014</v>
      </c>
      <c r="D1087" s="121" t="str">
        <f t="shared" si="15"/>
        <v>Lassen County - Unincorporated 2014</v>
      </c>
      <c r="E1087" s="120">
        <v>0</v>
      </c>
      <c r="F1087" s="120">
        <v>0</v>
      </c>
      <c r="G1087" s="120">
        <v>0</v>
      </c>
      <c r="H1087" s="120">
        <v>0</v>
      </c>
      <c r="I1087" s="120">
        <v>0</v>
      </c>
      <c r="J1087" s="120">
        <v>0</v>
      </c>
      <c r="K1087" s="120">
        <v>0</v>
      </c>
      <c r="L1087" s="120">
        <v>0</v>
      </c>
      <c r="M1087" s="120">
        <v>0</v>
      </c>
      <c r="N1087" s="120">
        <v>0</v>
      </c>
      <c r="O1087" s="120">
        <v>0</v>
      </c>
      <c r="P1087" s="120">
        <v>0</v>
      </c>
      <c r="Q1087" s="120">
        <v>0</v>
      </c>
      <c r="R1087" s="120">
        <v>0</v>
      </c>
      <c r="S1087" s="120">
        <v>0</v>
      </c>
      <c r="T1087" s="120">
        <v>0</v>
      </c>
      <c r="U1087" s="120">
        <v>0</v>
      </c>
      <c r="V1087" s="120">
        <v>0</v>
      </c>
    </row>
    <row r="1088" spans="1:22" x14ac:dyDescent="0.3">
      <c r="A1088" t="s">
        <v>608</v>
      </c>
      <c r="B1088" s="35" t="str">
        <f>VLOOKUP(A1088,'Planning Periods'!$E$2:$N$540,10,FALSE)</f>
        <v>06/30/2014 - 06/30/2019</v>
      </c>
      <c r="C1088" s="121">
        <v>2015</v>
      </c>
      <c r="D1088" s="121" t="str">
        <f t="shared" si="15"/>
        <v>Lassen County - Unincorporated 2015</v>
      </c>
    </row>
    <row r="1089" spans="1:22" x14ac:dyDescent="0.3">
      <c r="A1089" t="s">
        <v>608</v>
      </c>
      <c r="B1089" s="35" t="str">
        <f>VLOOKUP(A1089,'Planning Periods'!$E$2:$N$540,10,FALSE)</f>
        <v>06/30/2014 - 06/30/2019</v>
      </c>
      <c r="C1089" s="121">
        <v>2016</v>
      </c>
      <c r="D1089" s="121" t="str">
        <f t="shared" si="15"/>
        <v>Lassen County - Unincorporated 2016</v>
      </c>
    </row>
    <row r="1090" spans="1:22" x14ac:dyDescent="0.3">
      <c r="A1090" t="s">
        <v>608</v>
      </c>
      <c r="B1090" s="35" t="str">
        <f>VLOOKUP(A1090,'Planning Periods'!$E$2:$N$540,10,FALSE)</f>
        <v>06/30/2014 - 06/30/2019</v>
      </c>
      <c r="C1090" s="121">
        <v>2017</v>
      </c>
      <c r="D1090" s="121" t="str">
        <f t="shared" ref="D1090:D1154" si="16">CONCATENATE(A1090," ",C1090)</f>
        <v>Lassen County - Unincorporated 2017</v>
      </c>
    </row>
    <row r="1091" spans="1:22" x14ac:dyDescent="0.3">
      <c r="A1091" s="122" t="s">
        <v>884</v>
      </c>
      <c r="B1091" s="35" t="str">
        <f>VLOOKUP(A1091,'Planning Periods'!$E$2:$N$540,10,FALSE)</f>
        <v>12/31/2015 - 12/31/2023</v>
      </c>
      <c r="C1091" s="121">
        <v>2014</v>
      </c>
      <c r="D1091" s="121" t="str">
        <f t="shared" si="16"/>
        <v>Lathrop 2014</v>
      </c>
    </row>
    <row r="1092" spans="1:22" x14ac:dyDescent="0.3">
      <c r="A1092" s="122" t="s">
        <v>884</v>
      </c>
      <c r="B1092" s="35" t="str">
        <f>VLOOKUP(A1092,'Planning Periods'!$E$2:$N$540,10,FALSE)</f>
        <v>12/31/2015 - 12/31/2023</v>
      </c>
      <c r="C1092" s="121">
        <v>2015</v>
      </c>
      <c r="D1092" s="121" t="str">
        <f t="shared" si="16"/>
        <v>Lathrop 2015</v>
      </c>
    </row>
    <row r="1093" spans="1:22" x14ac:dyDescent="0.3">
      <c r="A1093" s="122" t="s">
        <v>884</v>
      </c>
      <c r="B1093" s="35" t="str">
        <f>VLOOKUP(A1093,'Planning Periods'!$E$2:$N$540,10,FALSE)</f>
        <v>12/31/2015 - 12/31/2023</v>
      </c>
      <c r="C1093" s="121">
        <v>2016</v>
      </c>
      <c r="D1093" s="121" t="str">
        <f t="shared" si="16"/>
        <v>Lathrop 2016</v>
      </c>
      <c r="E1093" s="121">
        <v>1019</v>
      </c>
      <c r="F1093" s="120">
        <v>0</v>
      </c>
      <c r="G1093" s="121">
        <v>0</v>
      </c>
      <c r="H1093" s="121">
        <v>0</v>
      </c>
      <c r="I1093" s="109"/>
      <c r="J1093" s="121">
        <v>759</v>
      </c>
      <c r="K1093" s="120">
        <v>0</v>
      </c>
      <c r="L1093" s="121">
        <v>0</v>
      </c>
      <c r="M1093" s="121">
        <v>0</v>
      </c>
      <c r="N1093" s="109"/>
      <c r="O1093" s="121">
        <v>957</v>
      </c>
      <c r="P1093" s="121">
        <v>0</v>
      </c>
      <c r="Q1093" s="109"/>
      <c r="R1093" s="121">
        <v>2421</v>
      </c>
      <c r="S1093" s="121">
        <v>170</v>
      </c>
      <c r="T1093" s="109"/>
      <c r="U1093" s="121">
        <v>5156</v>
      </c>
      <c r="V1093" s="121">
        <v>170</v>
      </c>
    </row>
    <row r="1094" spans="1:22" x14ac:dyDescent="0.3">
      <c r="A1094" s="122" t="s">
        <v>884</v>
      </c>
      <c r="B1094" s="35" t="str">
        <f>VLOOKUP(A1094,'Planning Periods'!$E$2:$N$540,10,FALSE)</f>
        <v>12/31/2015 - 12/31/2023</v>
      </c>
      <c r="C1094" s="121">
        <v>2017</v>
      </c>
      <c r="D1094" s="121" t="str">
        <f t="shared" si="16"/>
        <v>Lathrop 2017</v>
      </c>
      <c r="E1094" s="121">
        <v>1019</v>
      </c>
      <c r="F1094" s="120">
        <v>0</v>
      </c>
      <c r="G1094" s="121">
        <v>0</v>
      </c>
      <c r="H1094" s="121">
        <v>0</v>
      </c>
      <c r="I1094" s="109"/>
      <c r="J1094" s="121">
        <v>759</v>
      </c>
      <c r="K1094" s="120">
        <v>0</v>
      </c>
      <c r="L1094" s="121">
        <v>0</v>
      </c>
      <c r="M1094" s="121">
        <v>0</v>
      </c>
      <c r="N1094" s="109"/>
      <c r="O1094" s="121">
        <v>957</v>
      </c>
      <c r="P1094" s="121">
        <v>0</v>
      </c>
      <c r="Q1094" s="109"/>
      <c r="R1094" s="121">
        <v>2421</v>
      </c>
      <c r="S1094" s="121">
        <v>297</v>
      </c>
      <c r="T1094" s="109"/>
      <c r="U1094" s="121">
        <v>5156</v>
      </c>
      <c r="V1094" s="121">
        <v>297</v>
      </c>
    </row>
    <row r="1095" spans="1:22" x14ac:dyDescent="0.3">
      <c r="A1095" s="122" t="s">
        <v>1088</v>
      </c>
      <c r="B1095" s="35"/>
      <c r="C1095" s="121">
        <v>2013</v>
      </c>
      <c r="D1095" s="121" t="str">
        <f t="shared" si="16"/>
        <v>Lawndale 2013</v>
      </c>
      <c r="E1095" s="121"/>
      <c r="F1095" s="120"/>
      <c r="G1095" s="121"/>
      <c r="H1095" s="121"/>
      <c r="I1095" s="109"/>
      <c r="J1095" s="121"/>
      <c r="K1095" s="120"/>
      <c r="L1095" s="121"/>
      <c r="M1095" s="121"/>
      <c r="N1095" s="109"/>
      <c r="O1095" s="121"/>
      <c r="P1095" s="121"/>
      <c r="Q1095" s="109"/>
      <c r="R1095" s="121"/>
      <c r="S1095" s="121"/>
      <c r="T1095" s="109"/>
      <c r="U1095" s="121"/>
      <c r="V1095" s="121"/>
    </row>
    <row r="1096" spans="1:22" x14ac:dyDescent="0.3">
      <c r="A1096" s="122" t="s">
        <v>1088</v>
      </c>
      <c r="B1096" s="35" t="str">
        <f>VLOOKUP(A1096,'Planning Periods'!$E$2:$N$540,10,FALSE)</f>
        <v>10/15/2013 - 10/15/2021</v>
      </c>
      <c r="C1096" s="121">
        <v>2014</v>
      </c>
      <c r="D1096" s="121" t="str">
        <f t="shared" si="16"/>
        <v>Lawndale 2014</v>
      </c>
      <c r="E1096" s="121">
        <v>96</v>
      </c>
      <c r="F1096" s="120">
        <v>0</v>
      </c>
      <c r="G1096" s="121">
        <v>0</v>
      </c>
      <c r="H1096" s="121">
        <v>0</v>
      </c>
      <c r="I1096" s="109"/>
      <c r="J1096" s="121">
        <v>57</v>
      </c>
      <c r="K1096" s="120">
        <v>0</v>
      </c>
      <c r="L1096" s="121">
        <v>0</v>
      </c>
      <c r="M1096" s="121">
        <v>0</v>
      </c>
      <c r="N1096" s="109"/>
      <c r="O1096" s="121">
        <v>62</v>
      </c>
      <c r="P1096" s="121">
        <v>0</v>
      </c>
      <c r="Q1096" s="109"/>
      <c r="R1096" s="121">
        <v>166</v>
      </c>
      <c r="S1096" s="121">
        <v>5</v>
      </c>
      <c r="T1096" s="109"/>
      <c r="U1096" s="121">
        <v>381</v>
      </c>
      <c r="V1096" s="121">
        <v>5</v>
      </c>
    </row>
    <row r="1097" spans="1:22" x14ac:dyDescent="0.3">
      <c r="A1097" s="122" t="s">
        <v>1088</v>
      </c>
      <c r="B1097" s="35" t="str">
        <f>VLOOKUP(A1097,'Planning Periods'!$E$2:$N$540,10,FALSE)</f>
        <v>10/15/2013 - 10/15/2021</v>
      </c>
      <c r="C1097" s="121">
        <v>2015</v>
      </c>
      <c r="D1097" s="121" t="str">
        <f t="shared" si="16"/>
        <v>Lawndale 2015</v>
      </c>
      <c r="E1097" s="121"/>
      <c r="F1097" s="120"/>
      <c r="G1097" s="121"/>
      <c r="H1097" s="121"/>
      <c r="I1097" s="109"/>
      <c r="J1097" s="121"/>
      <c r="K1097" s="120"/>
      <c r="L1097" s="121"/>
      <c r="M1097" s="121"/>
      <c r="N1097" s="109"/>
      <c r="O1097" s="121"/>
      <c r="P1097" s="121"/>
      <c r="Q1097" s="109"/>
      <c r="R1097" s="121"/>
      <c r="S1097" s="121"/>
      <c r="T1097" s="109"/>
      <c r="U1097" s="121"/>
      <c r="V1097" s="121"/>
    </row>
    <row r="1098" spans="1:22" x14ac:dyDescent="0.3">
      <c r="A1098" s="122" t="s">
        <v>1088</v>
      </c>
      <c r="B1098" s="35" t="str">
        <f>VLOOKUP(A1098,'Planning Periods'!$E$2:$N$540,10,FALSE)</f>
        <v>10/15/2013 - 10/15/2021</v>
      </c>
      <c r="C1098" s="121">
        <v>2016</v>
      </c>
      <c r="D1098" s="121" t="str">
        <f t="shared" si="16"/>
        <v>Lawndale 2016</v>
      </c>
      <c r="E1098" s="121">
        <v>96</v>
      </c>
      <c r="F1098" s="120">
        <v>0</v>
      </c>
      <c r="G1098" s="121">
        <v>0</v>
      </c>
      <c r="H1098" s="121">
        <v>0</v>
      </c>
      <c r="I1098" s="109"/>
      <c r="J1098" s="121">
        <v>57</v>
      </c>
      <c r="K1098" s="120">
        <v>0</v>
      </c>
      <c r="L1098" s="121">
        <v>0</v>
      </c>
      <c r="M1098" s="121">
        <v>0</v>
      </c>
      <c r="N1098" s="109"/>
      <c r="O1098" s="121">
        <v>62</v>
      </c>
      <c r="P1098" s="121">
        <v>0</v>
      </c>
      <c r="Q1098" s="109"/>
      <c r="R1098" s="121">
        <v>166</v>
      </c>
      <c r="S1098" s="121">
        <v>3</v>
      </c>
      <c r="T1098" s="109"/>
      <c r="U1098" s="121">
        <v>381</v>
      </c>
      <c r="V1098" s="121">
        <v>3</v>
      </c>
    </row>
    <row r="1099" spans="1:22" x14ac:dyDescent="0.3">
      <c r="A1099" s="122" t="s">
        <v>1088</v>
      </c>
      <c r="B1099" s="35" t="str">
        <f>VLOOKUP(A1099,'Planning Periods'!$E$2:$N$540,10,FALSE)</f>
        <v>10/15/2013 - 10/15/2021</v>
      </c>
      <c r="C1099" s="121">
        <v>2017</v>
      </c>
      <c r="D1099" s="121" t="str">
        <f t="shared" si="16"/>
        <v>Lawndale 2017</v>
      </c>
      <c r="E1099" s="121">
        <v>96</v>
      </c>
      <c r="F1099" s="120">
        <v>0</v>
      </c>
      <c r="G1099" s="121">
        <v>0</v>
      </c>
      <c r="H1099" s="121">
        <v>0</v>
      </c>
      <c r="I1099" s="109"/>
      <c r="J1099" s="121">
        <v>57</v>
      </c>
      <c r="K1099" s="120">
        <v>0</v>
      </c>
      <c r="L1099" s="121">
        <v>0</v>
      </c>
      <c r="M1099" s="121">
        <v>0</v>
      </c>
      <c r="N1099" s="109"/>
      <c r="O1099" s="121">
        <v>62</v>
      </c>
      <c r="P1099" s="121">
        <v>0</v>
      </c>
      <c r="Q1099" s="109"/>
      <c r="R1099" s="121">
        <v>166</v>
      </c>
      <c r="S1099" s="121">
        <v>13</v>
      </c>
      <c r="T1099" s="109"/>
      <c r="U1099" s="121">
        <v>381</v>
      </c>
      <c r="V1099" s="121">
        <v>13</v>
      </c>
    </row>
    <row r="1100" spans="1:22" x14ac:dyDescent="0.3">
      <c r="A1100" s="122" t="s">
        <v>894</v>
      </c>
      <c r="B1100" s="35" t="str">
        <f>VLOOKUP(A1100,'Planning Periods'!$E$2:$N$540,10,FALSE)</f>
        <v>04/30/2013 - 04/30/2021</v>
      </c>
      <c r="C1100" s="121">
        <v>2013</v>
      </c>
      <c r="D1100" s="121" t="str">
        <f t="shared" si="16"/>
        <v>Lemon Grove 2013</v>
      </c>
      <c r="E1100" s="121">
        <v>77</v>
      </c>
      <c r="F1100" s="120">
        <v>89</v>
      </c>
      <c r="G1100" s="121">
        <v>89</v>
      </c>
      <c r="H1100" s="121">
        <v>0</v>
      </c>
      <c r="I1100" s="109"/>
      <c r="J1100" s="121">
        <v>59</v>
      </c>
      <c r="K1100" s="120">
        <v>81</v>
      </c>
      <c r="L1100" s="121">
        <v>81</v>
      </c>
      <c r="M1100" s="121">
        <v>0</v>
      </c>
      <c r="N1100" s="109"/>
      <c r="O1100" s="121">
        <v>54</v>
      </c>
      <c r="P1100" s="121">
        <v>6</v>
      </c>
      <c r="Q1100" s="109"/>
      <c r="R1100" s="121">
        <v>119</v>
      </c>
      <c r="S1100" s="121">
        <v>1</v>
      </c>
      <c r="T1100" s="109"/>
      <c r="U1100" s="121">
        <v>309</v>
      </c>
      <c r="V1100" s="121">
        <v>177</v>
      </c>
    </row>
    <row r="1101" spans="1:22" x14ac:dyDescent="0.3">
      <c r="A1101" s="122" t="s">
        <v>894</v>
      </c>
      <c r="B1101" s="35" t="str">
        <f>VLOOKUP(A1101,'Planning Periods'!$E$2:$N$540,10,FALSE)</f>
        <v>04/30/2013 - 04/30/2021</v>
      </c>
      <c r="C1101" s="121">
        <v>2014</v>
      </c>
      <c r="D1101" s="121" t="str">
        <f t="shared" si="16"/>
        <v>Lemon Grove 2014</v>
      </c>
      <c r="E1101" s="121">
        <v>77</v>
      </c>
      <c r="F1101" s="120">
        <v>0</v>
      </c>
      <c r="G1101" s="121">
        <v>0</v>
      </c>
      <c r="H1101" s="121">
        <v>0</v>
      </c>
      <c r="I1101" s="109"/>
      <c r="J1101" s="121">
        <v>59</v>
      </c>
      <c r="K1101" s="120">
        <v>0</v>
      </c>
      <c r="L1101" s="121">
        <v>0</v>
      </c>
      <c r="M1101" s="121">
        <v>0</v>
      </c>
      <c r="N1101" s="109"/>
      <c r="O1101" s="121">
        <v>54</v>
      </c>
      <c r="P1101" s="121">
        <v>0</v>
      </c>
      <c r="Q1101" s="109"/>
      <c r="R1101" s="121">
        <v>119</v>
      </c>
      <c r="S1101" s="121">
        <v>23</v>
      </c>
      <c r="T1101" s="109"/>
      <c r="U1101" s="121">
        <v>309</v>
      </c>
      <c r="V1101" s="121">
        <v>23</v>
      </c>
    </row>
    <row r="1102" spans="1:22" x14ac:dyDescent="0.3">
      <c r="A1102" s="122" t="s">
        <v>894</v>
      </c>
      <c r="B1102" s="35" t="str">
        <f>VLOOKUP(A1102,'Planning Periods'!$E$2:$N$540,10,FALSE)</f>
        <v>04/30/2013 - 04/30/2021</v>
      </c>
      <c r="C1102" s="121">
        <v>2015</v>
      </c>
      <c r="D1102" s="121" t="str">
        <f t="shared" si="16"/>
        <v>Lemon Grove 2015</v>
      </c>
      <c r="E1102" s="121">
        <v>77</v>
      </c>
      <c r="F1102" s="120">
        <v>0</v>
      </c>
      <c r="G1102" s="121">
        <v>0</v>
      </c>
      <c r="H1102" s="121">
        <v>0</v>
      </c>
      <c r="I1102" s="109"/>
      <c r="J1102" s="121">
        <v>59</v>
      </c>
      <c r="K1102" s="120">
        <v>5</v>
      </c>
      <c r="L1102" s="121">
        <v>5</v>
      </c>
      <c r="M1102" s="121">
        <v>0</v>
      </c>
      <c r="N1102" s="109"/>
      <c r="O1102" s="121">
        <v>54</v>
      </c>
      <c r="P1102" s="121">
        <v>0</v>
      </c>
      <c r="Q1102" s="109"/>
      <c r="R1102" s="121">
        <v>119</v>
      </c>
      <c r="S1102" s="121">
        <v>72</v>
      </c>
      <c r="T1102" s="109"/>
      <c r="U1102" s="121">
        <v>309</v>
      </c>
      <c r="V1102" s="121">
        <v>77</v>
      </c>
    </row>
    <row r="1103" spans="1:22" x14ac:dyDescent="0.3">
      <c r="A1103" s="122" t="s">
        <v>894</v>
      </c>
      <c r="B1103" s="35" t="str">
        <f>VLOOKUP(A1103,'Planning Periods'!$E$2:$N$540,10,FALSE)</f>
        <v>04/30/2013 - 04/30/2021</v>
      </c>
      <c r="C1103" s="121">
        <v>2016</v>
      </c>
      <c r="D1103" s="121" t="str">
        <f t="shared" si="16"/>
        <v>Lemon Grove 2016</v>
      </c>
      <c r="E1103" s="121">
        <v>77</v>
      </c>
      <c r="F1103" s="120">
        <v>1</v>
      </c>
      <c r="G1103" s="121">
        <v>1</v>
      </c>
      <c r="H1103" s="121">
        <v>0</v>
      </c>
      <c r="I1103" s="109"/>
      <c r="J1103" s="121">
        <v>59</v>
      </c>
      <c r="K1103" s="120">
        <v>2</v>
      </c>
      <c r="L1103" s="121">
        <v>2</v>
      </c>
      <c r="M1103" s="121">
        <v>0</v>
      </c>
      <c r="N1103" s="109"/>
      <c r="O1103" s="121">
        <v>54</v>
      </c>
      <c r="P1103" s="121">
        <v>15</v>
      </c>
      <c r="Q1103" s="109"/>
      <c r="R1103" s="121">
        <v>119</v>
      </c>
      <c r="S1103" s="121">
        <v>0</v>
      </c>
      <c r="T1103" s="109"/>
      <c r="U1103" s="121">
        <v>309</v>
      </c>
      <c r="V1103" s="121">
        <v>18</v>
      </c>
    </row>
    <row r="1104" spans="1:22" x14ac:dyDescent="0.3">
      <c r="A1104" s="122" t="s">
        <v>894</v>
      </c>
      <c r="B1104" s="35" t="str">
        <f>VLOOKUP(A1104,'Planning Periods'!$E$2:$N$540,10,FALSE)</f>
        <v>04/30/2013 - 04/30/2021</v>
      </c>
      <c r="C1104" s="121">
        <v>2017</v>
      </c>
      <c r="D1104" s="121" t="str">
        <f t="shared" si="16"/>
        <v>Lemon Grove 2017</v>
      </c>
      <c r="E1104" s="121">
        <v>77</v>
      </c>
      <c r="F1104" s="120">
        <v>0</v>
      </c>
      <c r="G1104" s="121">
        <v>0</v>
      </c>
      <c r="H1104" s="121">
        <v>0</v>
      </c>
      <c r="I1104" s="109"/>
      <c r="J1104" s="121">
        <v>59</v>
      </c>
      <c r="K1104" s="120">
        <v>5</v>
      </c>
      <c r="L1104" s="121">
        <v>5</v>
      </c>
      <c r="M1104" s="121">
        <v>0</v>
      </c>
      <c r="N1104" s="109"/>
      <c r="O1104" s="121">
        <v>54</v>
      </c>
      <c r="P1104" s="121">
        <v>14</v>
      </c>
      <c r="Q1104" s="109"/>
      <c r="R1104" s="121">
        <v>119</v>
      </c>
      <c r="S1104" s="121">
        <v>7</v>
      </c>
      <c r="T1104" s="109"/>
      <c r="U1104" s="121">
        <v>309</v>
      </c>
      <c r="V1104" s="121">
        <v>26</v>
      </c>
    </row>
    <row r="1105" spans="1:22" x14ac:dyDescent="0.3">
      <c r="A1105" t="s">
        <v>1139</v>
      </c>
      <c r="B1105" s="35" t="str">
        <f>VLOOKUP(A1105,'Planning Periods'!$E$2:$N$540,10,FALSE)</f>
        <v>01/31/2016 - 01/31/2024</v>
      </c>
      <c r="C1105" s="121">
        <v>2014</v>
      </c>
      <c r="D1105" s="121" t="str">
        <f t="shared" si="16"/>
        <v>Lemoore 2014</v>
      </c>
      <c r="E1105" s="120">
        <v>0</v>
      </c>
      <c r="F1105" s="120">
        <v>0</v>
      </c>
      <c r="G1105" s="120">
        <v>0</v>
      </c>
      <c r="H1105" s="120">
        <v>0</v>
      </c>
      <c r="I1105" s="120">
        <v>0</v>
      </c>
      <c r="J1105" s="120">
        <v>0</v>
      </c>
      <c r="K1105" s="120">
        <v>0</v>
      </c>
      <c r="L1105" s="120">
        <v>0</v>
      </c>
      <c r="M1105" s="120">
        <v>0</v>
      </c>
      <c r="N1105" s="120">
        <v>0</v>
      </c>
      <c r="O1105" s="120">
        <v>0</v>
      </c>
      <c r="P1105" s="120">
        <v>0</v>
      </c>
      <c r="Q1105" s="120">
        <v>0</v>
      </c>
      <c r="R1105" s="120">
        <v>0</v>
      </c>
      <c r="S1105" s="120">
        <v>0</v>
      </c>
      <c r="T1105" s="120">
        <v>0</v>
      </c>
      <c r="U1105" s="120">
        <v>0</v>
      </c>
      <c r="V1105" s="120">
        <v>0</v>
      </c>
    </row>
    <row r="1106" spans="1:22" x14ac:dyDescent="0.3">
      <c r="A1106" t="s">
        <v>1139</v>
      </c>
      <c r="B1106" s="35" t="str">
        <f>VLOOKUP(A1106,'Planning Periods'!$E$2:$N$540,10,FALSE)</f>
        <v>01/31/2016 - 01/31/2024</v>
      </c>
      <c r="C1106" s="121">
        <v>2015</v>
      </c>
      <c r="D1106" s="121" t="str">
        <f t="shared" si="16"/>
        <v>Lemoore 2015</v>
      </c>
    </row>
    <row r="1107" spans="1:22" x14ac:dyDescent="0.3">
      <c r="A1107" t="s">
        <v>1139</v>
      </c>
      <c r="B1107" s="35" t="str">
        <f>VLOOKUP(A1107,'Planning Periods'!$E$2:$N$540,10,FALSE)</f>
        <v>01/31/2016 - 01/31/2024</v>
      </c>
      <c r="C1107" s="121">
        <v>2016</v>
      </c>
      <c r="D1107" s="121" t="str">
        <f t="shared" si="16"/>
        <v>Lemoore 2016</v>
      </c>
    </row>
    <row r="1108" spans="1:22" x14ac:dyDescent="0.3">
      <c r="A1108" t="s">
        <v>1139</v>
      </c>
      <c r="B1108" s="35" t="str">
        <f>VLOOKUP(A1108,'Planning Periods'!$E$2:$N$540,10,FALSE)</f>
        <v>01/31/2016 - 01/31/2024</v>
      </c>
      <c r="C1108" s="121">
        <v>2017</v>
      </c>
      <c r="D1108" s="121" t="str">
        <f t="shared" si="16"/>
        <v>Lemoore 2017</v>
      </c>
    </row>
    <row r="1109" spans="1:22" x14ac:dyDescent="0.3">
      <c r="A1109" s="122" t="s">
        <v>966</v>
      </c>
      <c r="B1109" s="35" t="str">
        <f>VLOOKUP(A1109,'Planning Periods'!$E$2:$N$540,10,FALSE)</f>
        <v>10/31/2013 - 10/31/2021</v>
      </c>
      <c r="C1109" s="121">
        <v>2013</v>
      </c>
      <c r="D1109" s="121" t="str">
        <f t="shared" si="16"/>
        <v>Lincoln 2013</v>
      </c>
      <c r="E1109" s="121">
        <v>953</v>
      </c>
      <c r="F1109" s="120">
        <v>0</v>
      </c>
      <c r="G1109" s="121">
        <v>0</v>
      </c>
      <c r="H1109" s="121">
        <v>0</v>
      </c>
      <c r="I1109" s="109"/>
      <c r="J1109" s="121">
        <v>668</v>
      </c>
      <c r="K1109" s="120">
        <v>0</v>
      </c>
      <c r="L1109" s="121">
        <v>0</v>
      </c>
      <c r="M1109" s="121">
        <v>0</v>
      </c>
      <c r="N1109" s="109"/>
      <c r="O1109" s="121">
        <v>705</v>
      </c>
      <c r="P1109" s="121">
        <v>0</v>
      </c>
      <c r="Q1109" s="109"/>
      <c r="R1109" s="121">
        <v>1464</v>
      </c>
      <c r="S1109" s="121">
        <v>246</v>
      </c>
      <c r="T1109" s="109"/>
      <c r="U1109" s="121">
        <v>3790</v>
      </c>
      <c r="V1109" s="121">
        <v>246</v>
      </c>
    </row>
    <row r="1110" spans="1:22" x14ac:dyDescent="0.3">
      <c r="A1110" s="122" t="s">
        <v>966</v>
      </c>
      <c r="B1110" s="35" t="str">
        <f>VLOOKUP(A1110,'Planning Periods'!$E$2:$N$540,10,FALSE)</f>
        <v>10/31/2013 - 10/31/2021</v>
      </c>
      <c r="C1110" s="121">
        <v>2014</v>
      </c>
      <c r="D1110" s="121" t="str">
        <f t="shared" si="16"/>
        <v>Lincoln 2014</v>
      </c>
      <c r="E1110" s="121">
        <v>953</v>
      </c>
      <c r="F1110" s="120">
        <v>0</v>
      </c>
      <c r="G1110" s="121">
        <v>0</v>
      </c>
      <c r="H1110" s="121">
        <v>0</v>
      </c>
      <c r="I1110" s="109"/>
      <c r="J1110" s="121">
        <v>668</v>
      </c>
      <c r="K1110" s="120">
        <v>0</v>
      </c>
      <c r="L1110" s="121">
        <v>0</v>
      </c>
      <c r="M1110" s="121">
        <v>0</v>
      </c>
      <c r="N1110" s="109"/>
      <c r="O1110" s="121">
        <v>705</v>
      </c>
      <c r="P1110" s="121">
        <v>0</v>
      </c>
      <c r="Q1110" s="109"/>
      <c r="R1110" s="121">
        <v>1464</v>
      </c>
      <c r="S1110" s="121">
        <v>286</v>
      </c>
      <c r="T1110" s="109"/>
      <c r="U1110" s="121">
        <v>3790</v>
      </c>
      <c r="V1110" s="121">
        <v>286</v>
      </c>
    </row>
    <row r="1111" spans="1:22" x14ac:dyDescent="0.3">
      <c r="A1111" s="122" t="s">
        <v>966</v>
      </c>
      <c r="B1111" s="35" t="str">
        <f>VLOOKUP(A1111,'Planning Periods'!$E$2:$N$540,10,FALSE)</f>
        <v>10/31/2013 - 10/31/2021</v>
      </c>
      <c r="C1111" s="121">
        <v>2015</v>
      </c>
      <c r="D1111" s="121" t="str">
        <f t="shared" si="16"/>
        <v>Lincoln 2015</v>
      </c>
      <c r="E1111" s="121">
        <v>953</v>
      </c>
      <c r="F1111" s="120">
        <v>0</v>
      </c>
      <c r="G1111" s="121">
        <v>0</v>
      </c>
      <c r="H1111" s="121">
        <v>0</v>
      </c>
      <c r="I1111" s="109"/>
      <c r="J1111" s="121">
        <v>668</v>
      </c>
      <c r="K1111" s="120">
        <v>0</v>
      </c>
      <c r="L1111" s="121">
        <v>0</v>
      </c>
      <c r="M1111" s="121">
        <v>0</v>
      </c>
      <c r="N1111" s="109"/>
      <c r="O1111" s="121">
        <v>705</v>
      </c>
      <c r="P1111" s="121">
        <v>0</v>
      </c>
      <c r="Q1111" s="109"/>
      <c r="R1111" s="121">
        <v>1464</v>
      </c>
      <c r="S1111" s="121">
        <v>234</v>
      </c>
      <c r="T1111" s="109"/>
      <c r="U1111" s="121">
        <v>3790</v>
      </c>
      <c r="V1111" s="121">
        <v>234</v>
      </c>
    </row>
    <row r="1112" spans="1:22" x14ac:dyDescent="0.3">
      <c r="A1112" s="122" t="s">
        <v>966</v>
      </c>
      <c r="B1112" s="35" t="str">
        <f>VLOOKUP(A1112,'Planning Periods'!$E$2:$N$540,10,FALSE)</f>
        <v>10/31/2013 - 10/31/2021</v>
      </c>
      <c r="C1112" s="121">
        <v>2016</v>
      </c>
      <c r="D1112" s="121" t="str">
        <f t="shared" si="16"/>
        <v>Lincoln 2016</v>
      </c>
      <c r="E1112" s="121">
        <v>953</v>
      </c>
      <c r="F1112" s="120">
        <v>0</v>
      </c>
      <c r="G1112" s="121">
        <v>0</v>
      </c>
      <c r="H1112" s="121">
        <v>0</v>
      </c>
      <c r="I1112" s="109"/>
      <c r="J1112" s="121">
        <v>668</v>
      </c>
      <c r="K1112" s="120">
        <v>0</v>
      </c>
      <c r="L1112" s="121">
        <v>0</v>
      </c>
      <c r="M1112" s="121">
        <v>0</v>
      </c>
      <c r="N1112" s="109"/>
      <c r="O1112" s="121">
        <v>705</v>
      </c>
      <c r="P1112" s="121">
        <v>0</v>
      </c>
      <c r="Q1112" s="109"/>
      <c r="R1112" s="121">
        <v>1464</v>
      </c>
      <c r="S1112" s="121">
        <v>217</v>
      </c>
      <c r="T1112" s="109"/>
      <c r="U1112" s="121">
        <v>3790</v>
      </c>
      <c r="V1112" s="121">
        <v>217</v>
      </c>
    </row>
    <row r="1113" spans="1:22" x14ac:dyDescent="0.3">
      <c r="A1113" s="122" t="s">
        <v>966</v>
      </c>
      <c r="B1113" s="35" t="str">
        <f>VLOOKUP(A1113,'Planning Periods'!$E$2:$N$540,10,FALSE)</f>
        <v>10/31/2013 - 10/31/2021</v>
      </c>
      <c r="C1113" s="121">
        <v>2017</v>
      </c>
      <c r="D1113" s="121" t="str">
        <f t="shared" si="16"/>
        <v>Lincoln 2017</v>
      </c>
      <c r="E1113" s="121">
        <v>953</v>
      </c>
      <c r="F1113" s="120">
        <v>0</v>
      </c>
      <c r="G1113" s="121">
        <v>0</v>
      </c>
      <c r="H1113" s="121">
        <v>0</v>
      </c>
      <c r="I1113" s="109"/>
      <c r="J1113" s="121">
        <v>668</v>
      </c>
      <c r="K1113" s="120">
        <v>0</v>
      </c>
      <c r="L1113" s="121">
        <v>0</v>
      </c>
      <c r="M1113" s="121">
        <v>0</v>
      </c>
      <c r="N1113" s="109"/>
      <c r="O1113" s="121">
        <v>705</v>
      </c>
      <c r="P1113" s="121">
        <v>4</v>
      </c>
      <c r="Q1113" s="109"/>
      <c r="R1113" s="121">
        <v>1464</v>
      </c>
      <c r="S1113" s="121">
        <v>223</v>
      </c>
      <c r="T1113" s="109"/>
      <c r="U1113" s="121">
        <v>3790</v>
      </c>
      <c r="V1113" s="121">
        <v>227</v>
      </c>
    </row>
    <row r="1114" spans="1:22" x14ac:dyDescent="0.3">
      <c r="A1114" s="122" t="s">
        <v>778</v>
      </c>
      <c r="B1114" s="35" t="str">
        <f>VLOOKUP(A1114,'Planning Periods'!$E$2:$N$540,10,FALSE)</f>
        <v>12/31/2015 - 12/31/2023</v>
      </c>
      <c r="C1114" s="121">
        <v>2014</v>
      </c>
      <c r="D1114" s="121" t="str">
        <f t="shared" si="16"/>
        <v>Lindsay 2014</v>
      </c>
      <c r="E1114" s="121"/>
      <c r="F1114" s="120"/>
      <c r="G1114" s="121"/>
      <c r="H1114" s="121"/>
      <c r="I1114" s="109"/>
      <c r="J1114" s="121"/>
      <c r="K1114" s="120"/>
      <c r="L1114" s="121"/>
      <c r="M1114" s="121"/>
      <c r="N1114" s="109"/>
      <c r="O1114" s="121"/>
      <c r="P1114" s="121"/>
      <c r="Q1114" s="109"/>
      <c r="R1114" s="121"/>
      <c r="S1114" s="121"/>
      <c r="T1114" s="109"/>
      <c r="U1114" s="121"/>
      <c r="V1114" s="121"/>
    </row>
    <row r="1115" spans="1:22" x14ac:dyDescent="0.3">
      <c r="A1115" s="122" t="s">
        <v>778</v>
      </c>
      <c r="B1115" s="35" t="str">
        <f>VLOOKUP(A1115,'Planning Periods'!$E$2:$N$540,10,FALSE)</f>
        <v>12/31/2015 - 12/31/2023</v>
      </c>
      <c r="C1115" s="121">
        <v>2015</v>
      </c>
      <c r="D1115" s="121" t="str">
        <f t="shared" si="16"/>
        <v>Lindsay 2015</v>
      </c>
      <c r="E1115" s="121">
        <v>80</v>
      </c>
      <c r="F1115" s="120">
        <v>4</v>
      </c>
      <c r="G1115" s="121">
        <v>4</v>
      </c>
      <c r="H1115" s="121">
        <v>0</v>
      </c>
      <c r="I1115" s="109"/>
      <c r="J1115" s="121">
        <v>80</v>
      </c>
      <c r="K1115" s="120">
        <v>28</v>
      </c>
      <c r="L1115" s="121">
        <v>27</v>
      </c>
      <c r="M1115" s="121">
        <v>1</v>
      </c>
      <c r="N1115" s="109"/>
      <c r="O1115" s="121">
        <v>82</v>
      </c>
      <c r="P1115" s="121">
        <v>7</v>
      </c>
      <c r="Q1115" s="109"/>
      <c r="R1115" s="121">
        <v>348</v>
      </c>
      <c r="S1115" s="121">
        <v>9</v>
      </c>
      <c r="T1115" s="109"/>
      <c r="U1115" s="121">
        <v>590</v>
      </c>
      <c r="V1115" s="121">
        <v>48</v>
      </c>
    </row>
    <row r="1116" spans="1:22" x14ac:dyDescent="0.3">
      <c r="A1116" s="122" t="s">
        <v>778</v>
      </c>
      <c r="B1116" s="35" t="str">
        <f>VLOOKUP(A1116,'Planning Periods'!$E$2:$N$540,10,FALSE)</f>
        <v>12/31/2015 - 12/31/2023</v>
      </c>
      <c r="C1116" s="121">
        <v>2016</v>
      </c>
      <c r="D1116" s="121" t="str">
        <f t="shared" si="16"/>
        <v>Lindsay 2016</v>
      </c>
      <c r="E1116" s="121">
        <v>80</v>
      </c>
      <c r="F1116" s="120">
        <v>3</v>
      </c>
      <c r="G1116" s="121">
        <v>3</v>
      </c>
      <c r="H1116" s="121">
        <v>0</v>
      </c>
      <c r="I1116" s="109"/>
      <c r="J1116" s="121">
        <v>80</v>
      </c>
      <c r="K1116" s="120">
        <v>20</v>
      </c>
      <c r="L1116" s="121">
        <v>20</v>
      </c>
      <c r="M1116" s="121">
        <v>0</v>
      </c>
      <c r="N1116" s="109"/>
      <c r="O1116" s="121">
        <v>82</v>
      </c>
      <c r="P1116" s="121">
        <v>0</v>
      </c>
      <c r="Q1116" s="109"/>
      <c r="R1116" s="121">
        <v>348</v>
      </c>
      <c r="S1116" s="121">
        <v>1</v>
      </c>
      <c r="T1116" s="109"/>
      <c r="U1116" s="121">
        <v>590</v>
      </c>
      <c r="V1116" s="121">
        <v>24</v>
      </c>
    </row>
    <row r="1117" spans="1:22" x14ac:dyDescent="0.3">
      <c r="A1117" s="122" t="s">
        <v>778</v>
      </c>
      <c r="B1117" s="35" t="str">
        <f>VLOOKUP(A1117,'Planning Periods'!$E$2:$N$540,10,FALSE)</f>
        <v>12/31/2015 - 12/31/2023</v>
      </c>
      <c r="C1117" s="121">
        <v>2017</v>
      </c>
      <c r="D1117" s="121" t="str">
        <f t="shared" si="16"/>
        <v>Lindsay 2017</v>
      </c>
      <c r="E1117" s="121">
        <v>80</v>
      </c>
      <c r="F1117" s="120">
        <v>33</v>
      </c>
      <c r="G1117" s="121">
        <v>32</v>
      </c>
      <c r="H1117" s="121">
        <v>1</v>
      </c>
      <c r="I1117" s="109"/>
      <c r="J1117" s="121">
        <v>80</v>
      </c>
      <c r="K1117" s="120">
        <v>19</v>
      </c>
      <c r="L1117" s="121">
        <v>18</v>
      </c>
      <c r="M1117" s="121">
        <v>1</v>
      </c>
      <c r="N1117" s="109"/>
      <c r="O1117" s="121">
        <v>82</v>
      </c>
      <c r="P1117" s="121">
        <v>20</v>
      </c>
      <c r="Q1117" s="109"/>
      <c r="R1117" s="121">
        <v>348</v>
      </c>
      <c r="S1117" s="121">
        <v>0</v>
      </c>
      <c r="T1117" s="109"/>
      <c r="U1117" s="121">
        <v>590</v>
      </c>
      <c r="V1117" s="121">
        <v>72</v>
      </c>
    </row>
    <row r="1118" spans="1:22" x14ac:dyDescent="0.3">
      <c r="A1118" s="122" t="s">
        <v>787</v>
      </c>
      <c r="B1118" s="35" t="str">
        <f>VLOOKUP(A1118,'Planning Periods'!$E$2:$N$540,10,FALSE)</f>
        <v>10/31/2013 - 10/31/2021</v>
      </c>
      <c r="C1118" s="121">
        <v>2013</v>
      </c>
      <c r="D1118" s="121" t="str">
        <f t="shared" si="16"/>
        <v>Live Oak 2013</v>
      </c>
      <c r="E1118" s="121">
        <v>104</v>
      </c>
      <c r="F1118" s="120">
        <v>0</v>
      </c>
      <c r="G1118" s="121">
        <v>0</v>
      </c>
      <c r="H1118" s="121">
        <v>0</v>
      </c>
      <c r="I1118" s="109"/>
      <c r="J1118" s="121">
        <v>72</v>
      </c>
      <c r="K1118" s="120">
        <v>0</v>
      </c>
      <c r="L1118" s="121">
        <v>0</v>
      </c>
      <c r="M1118" s="121">
        <v>0</v>
      </c>
      <c r="N1118" s="109"/>
      <c r="O1118" s="121">
        <v>83</v>
      </c>
      <c r="P1118" s="121">
        <v>0</v>
      </c>
      <c r="Q1118" s="109"/>
      <c r="R1118" s="121">
        <v>190</v>
      </c>
      <c r="S1118" s="121">
        <v>0</v>
      </c>
      <c r="T1118" s="109"/>
      <c r="U1118" s="121">
        <v>449</v>
      </c>
      <c r="V1118" s="121">
        <v>0</v>
      </c>
    </row>
    <row r="1119" spans="1:22" x14ac:dyDescent="0.3">
      <c r="A1119" s="122" t="s">
        <v>787</v>
      </c>
      <c r="B1119" s="35" t="str">
        <f>VLOOKUP(A1119,'Planning Periods'!$E$2:$N$540,10,FALSE)</f>
        <v>10/31/2013 - 10/31/2021</v>
      </c>
      <c r="C1119" s="121">
        <v>2014</v>
      </c>
      <c r="D1119" s="121" t="str">
        <f t="shared" si="16"/>
        <v>Live Oak 2014</v>
      </c>
      <c r="E1119" s="121">
        <v>104</v>
      </c>
      <c r="F1119" s="120">
        <v>0</v>
      </c>
      <c r="G1119" s="121">
        <v>0</v>
      </c>
      <c r="H1119" s="121">
        <v>0</v>
      </c>
      <c r="I1119" s="109"/>
      <c r="J1119" s="121">
        <v>72</v>
      </c>
      <c r="K1119" s="120">
        <v>0</v>
      </c>
      <c r="L1119" s="121">
        <v>0</v>
      </c>
      <c r="M1119" s="121">
        <v>0</v>
      </c>
      <c r="N1119" s="109"/>
      <c r="O1119" s="121">
        <v>83</v>
      </c>
      <c r="P1119" s="121">
        <v>1</v>
      </c>
      <c r="Q1119" s="109"/>
      <c r="R1119" s="121">
        <v>190</v>
      </c>
      <c r="S1119" s="121">
        <v>0</v>
      </c>
      <c r="T1119" s="109"/>
      <c r="U1119" s="121">
        <v>449</v>
      </c>
      <c r="V1119" s="121">
        <v>1</v>
      </c>
    </row>
    <row r="1120" spans="1:22" x14ac:dyDescent="0.3">
      <c r="A1120" s="122" t="s">
        <v>787</v>
      </c>
      <c r="B1120" s="35" t="str">
        <f>VLOOKUP(A1120,'Planning Periods'!$E$2:$N$540,10,FALSE)</f>
        <v>10/31/2013 - 10/31/2021</v>
      </c>
      <c r="C1120" s="121">
        <v>2015</v>
      </c>
      <c r="D1120" s="121" t="str">
        <f t="shared" si="16"/>
        <v>Live Oak 2015</v>
      </c>
      <c r="E1120" s="121">
        <v>104</v>
      </c>
      <c r="F1120" s="120">
        <v>46</v>
      </c>
      <c r="G1120" s="121">
        <v>46</v>
      </c>
      <c r="H1120" s="121">
        <v>0</v>
      </c>
      <c r="I1120" s="109"/>
      <c r="J1120" s="121">
        <v>72</v>
      </c>
      <c r="K1120" s="120">
        <v>37</v>
      </c>
      <c r="L1120" s="121">
        <v>37</v>
      </c>
      <c r="M1120" s="121">
        <v>0</v>
      </c>
      <c r="N1120" s="109"/>
      <c r="O1120" s="121">
        <v>83</v>
      </c>
      <c r="P1120" s="121">
        <v>2</v>
      </c>
      <c r="Q1120" s="109"/>
      <c r="R1120" s="121">
        <v>190</v>
      </c>
      <c r="S1120" s="121">
        <v>2</v>
      </c>
      <c r="T1120" s="109"/>
      <c r="U1120" s="121">
        <v>449</v>
      </c>
      <c r="V1120" s="121">
        <v>87</v>
      </c>
    </row>
    <row r="1121" spans="1:22" x14ac:dyDescent="0.3">
      <c r="A1121" s="122" t="s">
        <v>787</v>
      </c>
      <c r="B1121" s="35" t="str">
        <f>VLOOKUP(A1121,'Planning Periods'!$E$2:$N$540,10,FALSE)</f>
        <v>10/31/2013 - 10/31/2021</v>
      </c>
      <c r="C1121" s="121">
        <v>2016</v>
      </c>
      <c r="D1121" s="121" t="str">
        <f t="shared" si="16"/>
        <v>Live Oak 2016</v>
      </c>
      <c r="E1121" s="121">
        <v>104</v>
      </c>
      <c r="F1121" s="120">
        <v>0</v>
      </c>
      <c r="G1121" s="121">
        <v>0</v>
      </c>
      <c r="H1121" s="121">
        <v>0</v>
      </c>
      <c r="I1121" s="109"/>
      <c r="J1121" s="121">
        <v>72</v>
      </c>
      <c r="K1121" s="120">
        <v>0</v>
      </c>
      <c r="L1121" s="121">
        <v>0</v>
      </c>
      <c r="M1121" s="121">
        <v>0</v>
      </c>
      <c r="N1121" s="109"/>
      <c r="O1121" s="121">
        <v>83</v>
      </c>
      <c r="P1121" s="121">
        <v>0</v>
      </c>
      <c r="Q1121" s="109"/>
      <c r="R1121" s="121">
        <v>190</v>
      </c>
      <c r="S1121" s="121">
        <v>2</v>
      </c>
      <c r="T1121" s="109"/>
      <c r="U1121" s="121">
        <v>449</v>
      </c>
      <c r="V1121" s="121">
        <v>2</v>
      </c>
    </row>
    <row r="1122" spans="1:22" x14ac:dyDescent="0.3">
      <c r="A1122" s="122" t="s">
        <v>787</v>
      </c>
      <c r="B1122" s="35" t="str">
        <f>VLOOKUP(A1122,'Planning Periods'!$E$2:$N$540,10,FALSE)</f>
        <v>10/31/2013 - 10/31/2021</v>
      </c>
      <c r="C1122" s="121">
        <v>2017</v>
      </c>
      <c r="D1122" s="121" t="str">
        <f t="shared" si="16"/>
        <v>Live Oak 2017</v>
      </c>
      <c r="E1122" s="121">
        <v>104</v>
      </c>
      <c r="F1122" s="120">
        <v>0</v>
      </c>
      <c r="G1122" s="121">
        <v>0</v>
      </c>
      <c r="H1122" s="121">
        <v>0</v>
      </c>
      <c r="I1122" s="109"/>
      <c r="J1122" s="121">
        <v>72</v>
      </c>
      <c r="K1122" s="120">
        <v>0</v>
      </c>
      <c r="L1122" s="121">
        <v>0</v>
      </c>
      <c r="M1122" s="121">
        <v>0</v>
      </c>
      <c r="N1122" s="109"/>
      <c r="O1122" s="121">
        <v>83</v>
      </c>
      <c r="P1122" s="121">
        <v>0</v>
      </c>
      <c r="Q1122" s="109"/>
      <c r="R1122" s="121">
        <v>190</v>
      </c>
      <c r="S1122" s="121">
        <v>1</v>
      </c>
      <c r="T1122" s="109"/>
      <c r="U1122" s="121">
        <v>449</v>
      </c>
      <c r="V1122" s="121">
        <v>1</v>
      </c>
    </row>
    <row r="1123" spans="1:22" x14ac:dyDescent="0.3">
      <c r="A1123" s="122" t="s">
        <v>1236</v>
      </c>
      <c r="B1123" s="35" t="str">
        <f>VLOOKUP(A1123,'Planning Periods'!$E$2:$N$540,10,FALSE)</f>
        <v>01/31/2015 - 01/31/2023</v>
      </c>
      <c r="C1123" s="121">
        <v>2014</v>
      </c>
      <c r="D1123" s="121" t="str">
        <f t="shared" si="16"/>
        <v>Livermore 2014</v>
      </c>
      <c r="E1123" s="121">
        <v>839</v>
      </c>
      <c r="F1123" s="120">
        <v>0</v>
      </c>
      <c r="G1123" s="121">
        <v>0</v>
      </c>
      <c r="H1123" s="121">
        <v>0</v>
      </c>
      <c r="I1123" s="109"/>
      <c r="J1123" s="121">
        <v>474</v>
      </c>
      <c r="K1123" s="120">
        <v>1</v>
      </c>
      <c r="L1123" s="121">
        <v>1</v>
      </c>
      <c r="M1123" s="121">
        <v>0</v>
      </c>
      <c r="N1123" s="109"/>
      <c r="O1123" s="121">
        <v>496</v>
      </c>
      <c r="P1123" s="121">
        <v>15</v>
      </c>
      <c r="Q1123" s="109"/>
      <c r="R1123" s="121">
        <v>920</v>
      </c>
      <c r="S1123" s="121">
        <v>80</v>
      </c>
      <c r="T1123" s="109"/>
      <c r="U1123" s="121">
        <v>2729</v>
      </c>
      <c r="V1123" s="121">
        <v>96</v>
      </c>
    </row>
    <row r="1124" spans="1:22" x14ac:dyDescent="0.3">
      <c r="A1124" s="122" t="s">
        <v>1236</v>
      </c>
      <c r="B1124" s="35" t="str">
        <f>VLOOKUP(A1124,'Planning Periods'!$E$2:$N$540,10,FALSE)</f>
        <v>01/31/2015 - 01/31/2023</v>
      </c>
      <c r="C1124" s="121">
        <v>2015</v>
      </c>
      <c r="D1124" s="121" t="str">
        <f t="shared" si="16"/>
        <v>Livermore 2015</v>
      </c>
      <c r="E1124" s="121">
        <v>839</v>
      </c>
      <c r="F1124" s="120">
        <v>0</v>
      </c>
      <c r="G1124" s="121">
        <v>0</v>
      </c>
      <c r="H1124" s="121">
        <v>0</v>
      </c>
      <c r="I1124" s="109"/>
      <c r="J1124" s="121">
        <v>474</v>
      </c>
      <c r="K1124" s="120">
        <v>2</v>
      </c>
      <c r="L1124" s="121">
        <v>2</v>
      </c>
      <c r="M1124" s="121">
        <v>0</v>
      </c>
      <c r="N1124" s="109"/>
      <c r="O1124" s="121">
        <v>496</v>
      </c>
      <c r="P1124" s="121">
        <v>14</v>
      </c>
      <c r="Q1124" s="109"/>
      <c r="R1124" s="121">
        <v>920</v>
      </c>
      <c r="S1124" s="121">
        <v>420</v>
      </c>
      <c r="T1124" s="109"/>
      <c r="U1124" s="121">
        <v>2729</v>
      </c>
      <c r="V1124" s="121">
        <v>436</v>
      </c>
    </row>
    <row r="1125" spans="1:22" x14ac:dyDescent="0.3">
      <c r="A1125" s="122" t="s">
        <v>1236</v>
      </c>
      <c r="B1125" s="35" t="str">
        <f>VLOOKUP(A1125,'Planning Periods'!$E$2:$N$540,10,FALSE)</f>
        <v>01/31/2015 - 01/31/2023</v>
      </c>
      <c r="C1125" s="121">
        <v>2016</v>
      </c>
      <c r="D1125" s="121" t="str">
        <f t="shared" si="16"/>
        <v>Livermore 2016</v>
      </c>
      <c r="E1125" s="121">
        <v>839</v>
      </c>
      <c r="F1125" s="120">
        <v>0</v>
      </c>
      <c r="G1125" s="121">
        <v>0</v>
      </c>
      <c r="H1125" s="121">
        <v>0</v>
      </c>
      <c r="I1125" s="109"/>
      <c r="J1125" s="121">
        <v>474</v>
      </c>
      <c r="K1125" s="120">
        <v>16</v>
      </c>
      <c r="L1125" s="121">
        <v>4</v>
      </c>
      <c r="M1125" s="121">
        <v>12</v>
      </c>
      <c r="N1125" s="109"/>
      <c r="O1125" s="121">
        <v>496</v>
      </c>
      <c r="P1125" s="121">
        <v>395</v>
      </c>
      <c r="Q1125" s="109"/>
      <c r="R1125" s="121">
        <v>920</v>
      </c>
      <c r="S1125" s="121">
        <v>15</v>
      </c>
      <c r="T1125" s="109"/>
      <c r="U1125" s="121">
        <v>2729</v>
      </c>
      <c r="V1125" s="121">
        <v>426</v>
      </c>
    </row>
    <row r="1126" spans="1:22" x14ac:dyDescent="0.3">
      <c r="A1126" s="122" t="s">
        <v>1236</v>
      </c>
      <c r="B1126" s="35" t="str">
        <f>VLOOKUP(A1126,'Planning Periods'!$E$2:$N$540,10,FALSE)</f>
        <v>01/31/2015 - 01/31/2023</v>
      </c>
      <c r="C1126" s="121">
        <v>2017</v>
      </c>
      <c r="D1126" s="121" t="str">
        <f t="shared" si="16"/>
        <v>Livermore 2017</v>
      </c>
      <c r="E1126" s="121">
        <v>839</v>
      </c>
      <c r="F1126" s="120">
        <v>52</v>
      </c>
      <c r="G1126" s="121">
        <v>52</v>
      </c>
      <c r="H1126" s="121">
        <v>0</v>
      </c>
      <c r="I1126" s="109"/>
      <c r="J1126" s="121">
        <v>474</v>
      </c>
      <c r="K1126" s="120">
        <v>24</v>
      </c>
      <c r="L1126" s="121">
        <v>24</v>
      </c>
      <c r="M1126" s="121">
        <v>0</v>
      </c>
      <c r="N1126" s="109"/>
      <c r="O1126" s="121">
        <v>496</v>
      </c>
      <c r="P1126" s="121">
        <v>15</v>
      </c>
      <c r="Q1126" s="109"/>
      <c r="R1126" s="121">
        <v>920</v>
      </c>
      <c r="S1126" s="121">
        <v>311</v>
      </c>
      <c r="T1126" s="109"/>
      <c r="U1126" s="121">
        <v>2729</v>
      </c>
      <c r="V1126" s="121">
        <v>402</v>
      </c>
    </row>
    <row r="1127" spans="1:22" x14ac:dyDescent="0.3">
      <c r="A1127" s="122" t="s">
        <v>1028</v>
      </c>
      <c r="B1127" s="35" t="str">
        <f>VLOOKUP(A1127,'Planning Periods'!$E$2:$N$540,10,FALSE)</f>
        <v>03/31/2016 - 03/31/2024</v>
      </c>
      <c r="C1127" s="121">
        <v>2014</v>
      </c>
      <c r="D1127" s="121" t="str">
        <f t="shared" si="16"/>
        <v>Livingston 2014</v>
      </c>
      <c r="E1127" s="121"/>
      <c r="F1127" s="120"/>
      <c r="G1127" s="121"/>
      <c r="H1127" s="121"/>
      <c r="I1127" s="109"/>
      <c r="J1127" s="121"/>
      <c r="K1127" s="120"/>
      <c r="L1127" s="121"/>
      <c r="M1127" s="121"/>
      <c r="N1127" s="109"/>
      <c r="O1127" s="121"/>
      <c r="P1127" s="121"/>
      <c r="Q1127" s="109"/>
      <c r="R1127" s="121"/>
      <c r="S1127" s="121"/>
      <c r="T1127" s="109"/>
      <c r="U1127" s="121"/>
      <c r="V1127" s="121"/>
    </row>
    <row r="1128" spans="1:22" x14ac:dyDescent="0.3">
      <c r="A1128" s="122" t="s">
        <v>1028</v>
      </c>
      <c r="B1128" s="35" t="str">
        <f>VLOOKUP(A1128,'Planning Periods'!$E$2:$N$540,10,FALSE)</f>
        <v>03/31/2016 - 03/31/2024</v>
      </c>
      <c r="C1128" s="121">
        <v>2015</v>
      </c>
      <c r="D1128" s="121" t="str">
        <f t="shared" si="16"/>
        <v>Livingston 2015</v>
      </c>
      <c r="E1128" s="121"/>
      <c r="F1128" s="120"/>
      <c r="G1128" s="121"/>
      <c r="H1128" s="121"/>
      <c r="I1128" s="109"/>
      <c r="J1128" s="121"/>
      <c r="K1128" s="120"/>
      <c r="L1128" s="121"/>
      <c r="M1128" s="121"/>
      <c r="N1128" s="109"/>
      <c r="O1128" s="121"/>
      <c r="P1128" s="121"/>
      <c r="Q1128" s="109"/>
      <c r="R1128" s="121"/>
      <c r="S1128" s="121"/>
      <c r="T1128" s="109"/>
      <c r="U1128" s="121"/>
      <c r="V1128" s="121"/>
    </row>
    <row r="1129" spans="1:22" x14ac:dyDescent="0.3">
      <c r="A1129" s="122" t="s">
        <v>1028</v>
      </c>
      <c r="B1129" s="35" t="str">
        <f>VLOOKUP(A1129,'Planning Periods'!$E$2:$N$540,10,FALSE)</f>
        <v>03/31/2016 - 03/31/2024</v>
      </c>
      <c r="C1129" s="121">
        <v>2016</v>
      </c>
      <c r="D1129" s="121" t="str">
        <f t="shared" si="16"/>
        <v>Livingston 2016</v>
      </c>
      <c r="E1129" s="121">
        <v>247</v>
      </c>
      <c r="F1129" s="120">
        <v>0</v>
      </c>
      <c r="G1129" s="121">
        <v>0</v>
      </c>
      <c r="H1129" s="121">
        <v>0</v>
      </c>
      <c r="I1129" s="109"/>
      <c r="J1129" s="121">
        <v>178</v>
      </c>
      <c r="K1129" s="120">
        <v>0</v>
      </c>
      <c r="L1129" s="121">
        <v>0</v>
      </c>
      <c r="M1129" s="121">
        <v>0</v>
      </c>
      <c r="N1129" s="109"/>
      <c r="O1129" s="121">
        <v>163</v>
      </c>
      <c r="P1129" s="121">
        <v>0</v>
      </c>
      <c r="Q1129" s="109"/>
      <c r="R1129" s="121">
        <v>435</v>
      </c>
      <c r="S1129" s="121">
        <v>34</v>
      </c>
      <c r="T1129" s="109"/>
      <c r="U1129" s="121">
        <v>1023</v>
      </c>
      <c r="V1129" s="121">
        <v>34</v>
      </c>
    </row>
    <row r="1130" spans="1:22" x14ac:dyDescent="0.3">
      <c r="A1130" s="122" t="s">
        <v>1028</v>
      </c>
      <c r="B1130" s="35" t="str">
        <f>VLOOKUP(A1130,'Planning Periods'!$E$2:$N$540,10,FALSE)</f>
        <v>03/31/2016 - 03/31/2024</v>
      </c>
      <c r="C1130" s="121">
        <v>2017</v>
      </c>
      <c r="D1130" s="121" t="str">
        <f t="shared" si="16"/>
        <v>Livingston 2017</v>
      </c>
      <c r="E1130" s="121">
        <v>247</v>
      </c>
      <c r="F1130" s="120">
        <v>0</v>
      </c>
      <c r="G1130" s="121">
        <v>0</v>
      </c>
      <c r="H1130" s="121">
        <v>0</v>
      </c>
      <c r="I1130" s="109"/>
      <c r="J1130" s="121">
        <v>178</v>
      </c>
      <c r="K1130" s="120">
        <v>5</v>
      </c>
      <c r="L1130" s="121">
        <v>5</v>
      </c>
      <c r="M1130" s="121">
        <v>0</v>
      </c>
      <c r="N1130" s="109"/>
      <c r="O1130" s="121">
        <v>163</v>
      </c>
      <c r="P1130" s="121">
        <v>0</v>
      </c>
      <c r="Q1130" s="109"/>
      <c r="R1130" s="121">
        <v>435</v>
      </c>
      <c r="S1130" s="121">
        <v>69</v>
      </c>
      <c r="T1130" s="109"/>
      <c r="U1130" s="121">
        <v>1023</v>
      </c>
      <c r="V1130" s="121">
        <v>74</v>
      </c>
    </row>
    <row r="1131" spans="1:22" x14ac:dyDescent="0.3">
      <c r="A1131" s="122" t="s">
        <v>883</v>
      </c>
      <c r="B1131" s="35" t="str">
        <f>VLOOKUP(A1131,'Planning Periods'!$E$2:$N$540,10,FALSE)</f>
        <v>12/31/2015 - 12/31/2023</v>
      </c>
      <c r="C1131" s="121">
        <v>2014</v>
      </c>
      <c r="D1131" s="121" t="str">
        <f t="shared" si="16"/>
        <v>Lodi 2014</v>
      </c>
      <c r="E1131" s="121"/>
      <c r="F1131" s="120"/>
      <c r="G1131" s="121"/>
      <c r="H1131" s="121"/>
      <c r="I1131" s="109"/>
      <c r="J1131" s="121"/>
      <c r="K1131" s="120"/>
      <c r="L1131" s="121"/>
      <c r="M1131" s="121"/>
      <c r="N1131" s="109"/>
      <c r="O1131" s="121"/>
      <c r="P1131" s="121"/>
      <c r="Q1131" s="109"/>
      <c r="R1131" s="121"/>
      <c r="S1131" s="121"/>
      <c r="T1131" s="109"/>
      <c r="U1131" s="121"/>
      <c r="V1131" s="121"/>
    </row>
    <row r="1132" spans="1:22" x14ac:dyDescent="0.3">
      <c r="A1132" s="122" t="s">
        <v>883</v>
      </c>
      <c r="B1132" s="35" t="str">
        <f>VLOOKUP(A1132,'Planning Periods'!$E$2:$N$540,10,FALSE)</f>
        <v>12/31/2015 - 12/31/2023</v>
      </c>
      <c r="C1132" s="121">
        <v>2015</v>
      </c>
      <c r="D1132" s="121" t="str">
        <f t="shared" si="16"/>
        <v>Lodi 2015</v>
      </c>
      <c r="E1132" s="121"/>
      <c r="F1132" s="120"/>
      <c r="G1132" s="121"/>
      <c r="H1132" s="121"/>
      <c r="I1132" s="109"/>
      <c r="J1132" s="121"/>
      <c r="K1132" s="120"/>
      <c r="L1132" s="121"/>
      <c r="M1132" s="121"/>
      <c r="N1132" s="109"/>
      <c r="O1132" s="121"/>
      <c r="P1132" s="121"/>
      <c r="Q1132" s="109"/>
      <c r="R1132" s="121"/>
      <c r="S1132" s="121"/>
      <c r="T1132" s="109"/>
      <c r="U1132" s="121"/>
      <c r="V1132" s="121"/>
    </row>
    <row r="1133" spans="1:22" x14ac:dyDescent="0.3">
      <c r="A1133" s="122" t="s">
        <v>883</v>
      </c>
      <c r="B1133" s="35" t="str">
        <f>VLOOKUP(A1133,'Planning Periods'!$E$2:$N$540,10,FALSE)</f>
        <v>12/31/2015 - 12/31/2023</v>
      </c>
      <c r="C1133" s="121">
        <v>2016</v>
      </c>
      <c r="D1133" s="121" t="str">
        <f t="shared" si="16"/>
        <v>Lodi 2016</v>
      </c>
      <c r="E1133" s="121"/>
      <c r="F1133" s="120"/>
      <c r="G1133" s="121"/>
      <c r="H1133" s="121"/>
      <c r="I1133" s="109"/>
      <c r="J1133" s="121"/>
      <c r="K1133" s="120"/>
      <c r="L1133" s="121"/>
      <c r="M1133" s="121"/>
      <c r="N1133" s="109"/>
      <c r="O1133" s="121"/>
      <c r="P1133" s="121"/>
      <c r="Q1133" s="109"/>
      <c r="R1133" s="121"/>
      <c r="S1133" s="121"/>
      <c r="T1133" s="109"/>
      <c r="U1133" s="121"/>
      <c r="V1133" s="121"/>
    </row>
    <row r="1134" spans="1:22" x14ac:dyDescent="0.3">
      <c r="A1134" s="122" t="s">
        <v>883</v>
      </c>
      <c r="B1134" s="35" t="str">
        <f>VLOOKUP(A1134,'Planning Periods'!$E$2:$N$540,10,FALSE)</f>
        <v>12/31/2015 - 12/31/2023</v>
      </c>
      <c r="C1134" s="121">
        <v>2017</v>
      </c>
      <c r="D1134" s="121" t="str">
        <f t="shared" si="16"/>
        <v>Lodi 2017</v>
      </c>
      <c r="E1134" s="121">
        <v>497</v>
      </c>
      <c r="F1134" s="120">
        <v>52</v>
      </c>
      <c r="G1134" s="121">
        <v>52</v>
      </c>
      <c r="H1134" s="121">
        <v>0</v>
      </c>
      <c r="I1134" s="109"/>
      <c r="J1134" s="121">
        <v>331</v>
      </c>
      <c r="K1134" s="120">
        <v>27</v>
      </c>
      <c r="L1134" s="121">
        <v>27</v>
      </c>
      <c r="M1134" s="121">
        <v>0</v>
      </c>
      <c r="N1134" s="109"/>
      <c r="O1134" s="121">
        <v>333</v>
      </c>
      <c r="P1134" s="121">
        <v>0</v>
      </c>
      <c r="Q1134" s="109"/>
      <c r="R1134" s="121">
        <v>770</v>
      </c>
      <c r="S1134" s="121">
        <v>211</v>
      </c>
      <c r="T1134" s="109"/>
      <c r="U1134" s="121">
        <v>1931</v>
      </c>
      <c r="V1134" s="121">
        <v>290</v>
      </c>
    </row>
    <row r="1135" spans="1:22" x14ac:dyDescent="0.3">
      <c r="A1135" t="s">
        <v>916</v>
      </c>
      <c r="B1135" s="35"/>
      <c r="C1135" s="121">
        <v>2013</v>
      </c>
      <c r="D1135" s="121" t="str">
        <f t="shared" si="16"/>
        <v>Loma Linda 2013</v>
      </c>
      <c r="E1135" s="121"/>
      <c r="F1135" s="120"/>
      <c r="G1135" s="121"/>
      <c r="H1135" s="121"/>
      <c r="I1135" s="109"/>
      <c r="J1135" s="121"/>
      <c r="K1135" s="120"/>
      <c r="L1135" s="121"/>
      <c r="M1135" s="121"/>
      <c r="N1135" s="109"/>
      <c r="O1135" s="121"/>
      <c r="P1135" s="121"/>
      <c r="Q1135" s="109"/>
      <c r="R1135" s="121"/>
      <c r="S1135" s="121"/>
      <c r="T1135" s="109"/>
      <c r="U1135" s="121"/>
      <c r="V1135" s="121"/>
    </row>
    <row r="1136" spans="1:22" x14ac:dyDescent="0.3">
      <c r="A1136" t="s">
        <v>916</v>
      </c>
      <c r="B1136" s="35" t="str">
        <f>VLOOKUP(A1136,'Planning Periods'!$E$2:$N$540,10,FALSE)</f>
        <v>10/15/2013 - 10/15/2021</v>
      </c>
      <c r="C1136" s="121">
        <v>2014</v>
      </c>
      <c r="D1136" s="121" t="str">
        <f t="shared" si="16"/>
        <v>Loma Linda 2014</v>
      </c>
      <c r="E1136" s="120">
        <v>0</v>
      </c>
      <c r="F1136" s="120">
        <v>0</v>
      </c>
      <c r="G1136" s="120">
        <v>0</v>
      </c>
      <c r="H1136" s="120">
        <v>0</v>
      </c>
      <c r="I1136" s="120">
        <v>0</v>
      </c>
      <c r="J1136" s="120">
        <v>0</v>
      </c>
      <c r="K1136" s="120">
        <v>0</v>
      </c>
      <c r="L1136" s="120">
        <v>0</v>
      </c>
      <c r="M1136" s="120">
        <v>0</v>
      </c>
      <c r="N1136" s="120">
        <v>0</v>
      </c>
      <c r="O1136" s="120">
        <v>0</v>
      </c>
      <c r="P1136" s="120">
        <v>0</v>
      </c>
      <c r="Q1136" s="120">
        <v>0</v>
      </c>
      <c r="R1136" s="120">
        <v>0</v>
      </c>
      <c r="S1136" s="120">
        <v>0</v>
      </c>
      <c r="T1136" s="120">
        <v>0</v>
      </c>
      <c r="U1136" s="120">
        <v>0</v>
      </c>
      <c r="V1136" s="120">
        <v>0</v>
      </c>
    </row>
    <row r="1137" spans="1:22" x14ac:dyDescent="0.3">
      <c r="A1137" t="s">
        <v>916</v>
      </c>
      <c r="B1137" s="35" t="str">
        <f>VLOOKUP(A1137,'Planning Periods'!$E$2:$N$540,10,FALSE)</f>
        <v>10/15/2013 - 10/15/2021</v>
      </c>
      <c r="C1137" s="121">
        <v>2015</v>
      </c>
      <c r="D1137" s="121" t="str">
        <f t="shared" si="16"/>
        <v>Loma Linda 2015</v>
      </c>
    </row>
    <row r="1138" spans="1:22" x14ac:dyDescent="0.3">
      <c r="A1138" t="s">
        <v>916</v>
      </c>
      <c r="B1138" s="35" t="str">
        <f>VLOOKUP(A1138,'Planning Periods'!$E$2:$N$540,10,FALSE)</f>
        <v>10/15/2013 - 10/15/2021</v>
      </c>
      <c r="C1138" s="121">
        <v>2016</v>
      </c>
      <c r="D1138" s="121" t="str">
        <f t="shared" si="16"/>
        <v>Loma Linda 2016</v>
      </c>
    </row>
    <row r="1139" spans="1:22" x14ac:dyDescent="0.3">
      <c r="A1139" t="s">
        <v>916</v>
      </c>
      <c r="B1139" s="35" t="str">
        <f>VLOOKUP(A1139,'Planning Periods'!$E$2:$N$540,10,FALSE)</f>
        <v>10/15/2013 - 10/15/2021</v>
      </c>
      <c r="C1139" s="121">
        <v>2017</v>
      </c>
      <c r="D1139" s="121" t="str">
        <f t="shared" si="16"/>
        <v>Loma Linda 2017</v>
      </c>
    </row>
    <row r="1140" spans="1:22" x14ac:dyDescent="0.3">
      <c r="A1140" s="122" t="s">
        <v>1087</v>
      </c>
      <c r="B1140" s="35"/>
      <c r="C1140" s="121">
        <v>2013</v>
      </c>
      <c r="D1140" s="121" t="str">
        <f t="shared" si="16"/>
        <v>Lomita 2013</v>
      </c>
    </row>
    <row r="1141" spans="1:22" x14ac:dyDescent="0.3">
      <c r="A1141" s="122" t="s">
        <v>1087</v>
      </c>
      <c r="B1141" s="35" t="str">
        <f>VLOOKUP(A1141,'Planning Periods'!$E$2:$N$540,10,FALSE)</f>
        <v>10/15/2013 - 10/15/2021</v>
      </c>
      <c r="C1141" s="121">
        <v>2014</v>
      </c>
      <c r="D1141" s="121" t="str">
        <f t="shared" si="16"/>
        <v>Lomita 2014</v>
      </c>
      <c r="E1141" s="121">
        <v>12</v>
      </c>
      <c r="F1141" s="120">
        <v>0</v>
      </c>
      <c r="G1141" s="121">
        <v>0</v>
      </c>
      <c r="H1141" s="121">
        <v>0</v>
      </c>
      <c r="I1141" s="109"/>
      <c r="J1141" s="121">
        <v>7</v>
      </c>
      <c r="K1141" s="120">
        <v>0</v>
      </c>
      <c r="L1141" s="121">
        <v>0</v>
      </c>
      <c r="M1141" s="121">
        <v>0</v>
      </c>
      <c r="N1141" s="109"/>
      <c r="O1141" s="121">
        <v>8</v>
      </c>
      <c r="P1141" s="121">
        <v>16</v>
      </c>
      <c r="Q1141" s="109"/>
      <c r="R1141" s="121">
        <v>20</v>
      </c>
      <c r="S1141" s="121">
        <v>0</v>
      </c>
      <c r="T1141" s="109"/>
      <c r="U1141" s="121">
        <v>47</v>
      </c>
      <c r="V1141" s="121">
        <v>16</v>
      </c>
    </row>
    <row r="1142" spans="1:22" x14ac:dyDescent="0.3">
      <c r="A1142" s="122" t="s">
        <v>1087</v>
      </c>
      <c r="B1142" s="35" t="str">
        <f>VLOOKUP(A1142,'Planning Periods'!$E$2:$N$540,10,FALSE)</f>
        <v>10/15/2013 - 10/15/2021</v>
      </c>
      <c r="C1142" s="121">
        <v>2015</v>
      </c>
      <c r="D1142" s="121" t="str">
        <f t="shared" si="16"/>
        <v>Lomita 2015</v>
      </c>
      <c r="E1142" s="121">
        <v>12</v>
      </c>
      <c r="F1142" s="120">
        <v>0</v>
      </c>
      <c r="G1142" s="121">
        <v>0</v>
      </c>
      <c r="H1142" s="121">
        <v>0</v>
      </c>
      <c r="I1142" s="109"/>
      <c r="J1142" s="121">
        <v>7</v>
      </c>
      <c r="K1142" s="120">
        <v>2</v>
      </c>
      <c r="L1142" s="121">
        <v>0</v>
      </c>
      <c r="M1142" s="121">
        <v>2</v>
      </c>
      <c r="N1142" s="109"/>
      <c r="O1142" s="121">
        <v>8</v>
      </c>
      <c r="P1142" s="121">
        <v>0</v>
      </c>
      <c r="Q1142" s="109"/>
      <c r="R1142" s="121">
        <v>20</v>
      </c>
      <c r="S1142" s="121">
        <v>0</v>
      </c>
      <c r="T1142" s="109"/>
      <c r="U1142" s="121">
        <v>47</v>
      </c>
      <c r="V1142" s="121">
        <v>2</v>
      </c>
    </row>
    <row r="1143" spans="1:22" x14ac:dyDescent="0.3">
      <c r="A1143" s="122" t="s">
        <v>1087</v>
      </c>
      <c r="B1143" s="35" t="str">
        <f>VLOOKUP(A1143,'Planning Periods'!$E$2:$N$540,10,FALSE)</f>
        <v>10/15/2013 - 10/15/2021</v>
      </c>
      <c r="C1143" s="121">
        <v>2016</v>
      </c>
      <c r="D1143" s="121" t="str">
        <f t="shared" si="16"/>
        <v>Lomita 2016</v>
      </c>
      <c r="E1143" s="121">
        <v>12</v>
      </c>
      <c r="F1143" s="120">
        <v>0</v>
      </c>
      <c r="G1143" s="121">
        <v>0</v>
      </c>
      <c r="H1143" s="121">
        <v>0</v>
      </c>
      <c r="I1143" s="109"/>
      <c r="J1143" s="121">
        <v>7</v>
      </c>
      <c r="K1143" s="120">
        <v>2</v>
      </c>
      <c r="L1143" s="121">
        <v>0</v>
      </c>
      <c r="M1143" s="121">
        <v>2</v>
      </c>
      <c r="N1143" s="109"/>
      <c r="O1143" s="121">
        <v>8</v>
      </c>
      <c r="P1143" s="121">
        <v>13</v>
      </c>
      <c r="Q1143" s="109"/>
      <c r="R1143" s="121">
        <v>20</v>
      </c>
      <c r="S1143" s="121">
        <v>6</v>
      </c>
      <c r="T1143" s="109"/>
      <c r="U1143" s="121">
        <v>47</v>
      </c>
      <c r="V1143" s="121">
        <v>21</v>
      </c>
    </row>
    <row r="1144" spans="1:22" x14ac:dyDescent="0.3">
      <c r="A1144" s="122" t="s">
        <v>1087</v>
      </c>
      <c r="B1144" s="35" t="str">
        <f>VLOOKUP(A1144,'Planning Periods'!$E$2:$N$540,10,FALSE)</f>
        <v>10/15/2013 - 10/15/2021</v>
      </c>
      <c r="C1144" s="121">
        <v>2017</v>
      </c>
      <c r="D1144" s="121" t="str">
        <f t="shared" si="16"/>
        <v>Lomita 2017</v>
      </c>
      <c r="E1144" s="121">
        <v>12</v>
      </c>
      <c r="F1144" s="120">
        <v>0</v>
      </c>
      <c r="G1144" s="121">
        <v>0</v>
      </c>
      <c r="H1144" s="121">
        <v>0</v>
      </c>
      <c r="I1144" s="109"/>
      <c r="J1144" s="121">
        <v>7</v>
      </c>
      <c r="K1144" s="120">
        <v>2</v>
      </c>
      <c r="L1144" s="121">
        <v>0</v>
      </c>
      <c r="M1144" s="121">
        <v>2</v>
      </c>
      <c r="N1144" s="109"/>
      <c r="O1144" s="121">
        <v>8</v>
      </c>
      <c r="P1144" s="121">
        <v>5</v>
      </c>
      <c r="Q1144" s="109"/>
      <c r="R1144" s="121">
        <v>20</v>
      </c>
      <c r="S1144" s="121">
        <v>11</v>
      </c>
      <c r="T1144" s="109"/>
      <c r="U1144" s="121">
        <v>47</v>
      </c>
      <c r="V1144" s="121">
        <v>18</v>
      </c>
    </row>
    <row r="1145" spans="1:22" x14ac:dyDescent="0.3">
      <c r="A1145" s="122" t="s">
        <v>850</v>
      </c>
      <c r="B1145" s="35" t="str">
        <f>VLOOKUP(A1145,'Planning Periods'!$E$2:$N$540,10,FALSE)</f>
        <v>02/15/2015 - 02/15/2023</v>
      </c>
      <c r="C1145" s="121">
        <v>2014</v>
      </c>
      <c r="D1145" s="121" t="str">
        <f t="shared" si="16"/>
        <v>Lompoc 2014</v>
      </c>
      <c r="E1145" s="121"/>
      <c r="F1145" s="120"/>
      <c r="G1145" s="121"/>
      <c r="H1145" s="121"/>
      <c r="I1145" s="109"/>
      <c r="J1145" s="121"/>
      <c r="K1145" s="120"/>
      <c r="L1145" s="121"/>
      <c r="M1145" s="121"/>
      <c r="N1145" s="109"/>
      <c r="O1145" s="121"/>
      <c r="P1145" s="121"/>
      <c r="Q1145" s="109"/>
      <c r="R1145" s="121"/>
      <c r="S1145" s="121"/>
      <c r="T1145" s="109"/>
      <c r="U1145" s="121"/>
      <c r="V1145" s="121"/>
    </row>
    <row r="1146" spans="1:22" x14ac:dyDescent="0.3">
      <c r="A1146" s="122" t="s">
        <v>850</v>
      </c>
      <c r="B1146" s="35" t="str">
        <f>VLOOKUP(A1146,'Planning Periods'!$E$2:$N$540,10,FALSE)</f>
        <v>02/15/2015 - 02/15/2023</v>
      </c>
      <c r="C1146" s="121">
        <v>2015</v>
      </c>
      <c r="D1146" s="121" t="str">
        <f t="shared" si="16"/>
        <v>Lompoc 2015</v>
      </c>
      <c r="E1146" s="121">
        <v>127</v>
      </c>
      <c r="F1146" s="120">
        <v>0</v>
      </c>
      <c r="G1146" s="121">
        <v>0</v>
      </c>
      <c r="H1146" s="121">
        <v>0</v>
      </c>
      <c r="I1146" s="109"/>
      <c r="J1146" s="121">
        <v>85</v>
      </c>
      <c r="K1146" s="120">
        <v>0</v>
      </c>
      <c r="L1146" s="121">
        <v>0</v>
      </c>
      <c r="M1146" s="121">
        <v>0</v>
      </c>
      <c r="N1146" s="109"/>
      <c r="O1146" s="121">
        <v>95</v>
      </c>
      <c r="P1146" s="121">
        <v>44</v>
      </c>
      <c r="Q1146" s="109"/>
      <c r="R1146" s="121">
        <v>220</v>
      </c>
      <c r="S1146" s="121">
        <v>0</v>
      </c>
      <c r="T1146" s="109"/>
      <c r="U1146" s="121">
        <v>527</v>
      </c>
      <c r="V1146" s="121">
        <v>44</v>
      </c>
    </row>
    <row r="1147" spans="1:22" x14ac:dyDescent="0.3">
      <c r="A1147" s="122" t="s">
        <v>850</v>
      </c>
      <c r="B1147" s="35" t="str">
        <f>VLOOKUP(A1147,'Planning Periods'!$E$2:$N$540,10,FALSE)</f>
        <v>02/15/2015 - 02/15/2023</v>
      </c>
      <c r="C1147" s="121">
        <v>2016</v>
      </c>
      <c r="D1147" s="121" t="str">
        <f t="shared" si="16"/>
        <v>Lompoc 2016</v>
      </c>
      <c r="E1147" s="121">
        <v>127</v>
      </c>
      <c r="F1147" s="120">
        <v>0</v>
      </c>
      <c r="G1147" s="121">
        <v>0</v>
      </c>
      <c r="H1147" s="121">
        <v>0</v>
      </c>
      <c r="I1147" s="109"/>
      <c r="J1147" s="121">
        <v>85</v>
      </c>
      <c r="K1147" s="120">
        <v>0</v>
      </c>
      <c r="L1147" s="121">
        <v>0</v>
      </c>
      <c r="M1147" s="121">
        <v>0</v>
      </c>
      <c r="N1147" s="109"/>
      <c r="O1147" s="121">
        <v>95</v>
      </c>
      <c r="P1147" s="121">
        <v>0</v>
      </c>
      <c r="Q1147" s="109"/>
      <c r="R1147" s="121">
        <v>220</v>
      </c>
      <c r="S1147" s="121">
        <v>0</v>
      </c>
      <c r="T1147" s="109"/>
      <c r="U1147" s="121">
        <v>527</v>
      </c>
      <c r="V1147" s="121">
        <v>0</v>
      </c>
    </row>
    <row r="1148" spans="1:22" x14ac:dyDescent="0.3">
      <c r="A1148" s="122" t="s">
        <v>850</v>
      </c>
      <c r="B1148" s="35" t="str">
        <f>VLOOKUP(A1148,'Planning Periods'!$E$2:$N$540,10,FALSE)</f>
        <v>02/15/2015 - 02/15/2023</v>
      </c>
      <c r="C1148" s="121">
        <v>2017</v>
      </c>
      <c r="D1148" s="121" t="str">
        <f t="shared" si="16"/>
        <v>Lompoc 2017</v>
      </c>
      <c r="E1148" s="121">
        <v>127</v>
      </c>
      <c r="F1148" s="120">
        <v>0</v>
      </c>
      <c r="G1148" s="121">
        <v>0</v>
      </c>
      <c r="H1148" s="121">
        <v>0</v>
      </c>
      <c r="I1148" s="109"/>
      <c r="J1148" s="121">
        <v>85</v>
      </c>
      <c r="K1148" s="120">
        <v>0</v>
      </c>
      <c r="L1148" s="121">
        <v>0</v>
      </c>
      <c r="M1148" s="121">
        <v>0</v>
      </c>
      <c r="N1148" s="109"/>
      <c r="O1148" s="121">
        <v>95</v>
      </c>
      <c r="P1148" s="121">
        <v>0</v>
      </c>
      <c r="Q1148" s="109"/>
      <c r="R1148" s="121">
        <v>220</v>
      </c>
      <c r="S1148" s="121">
        <v>4</v>
      </c>
      <c r="T1148" s="109"/>
      <c r="U1148" s="121">
        <v>527</v>
      </c>
      <c r="V1148" s="121">
        <v>4</v>
      </c>
    </row>
    <row r="1149" spans="1:22" x14ac:dyDescent="0.3">
      <c r="A1149" s="122" t="s">
        <v>1086</v>
      </c>
      <c r="B1149" s="35"/>
      <c r="C1149" s="121">
        <v>2013</v>
      </c>
      <c r="D1149" s="121" t="str">
        <f t="shared" si="16"/>
        <v>Long Beach 2013</v>
      </c>
      <c r="E1149" s="121"/>
      <c r="F1149" s="120"/>
      <c r="G1149" s="121"/>
      <c r="H1149" s="121"/>
      <c r="I1149" s="109"/>
      <c r="J1149" s="121"/>
      <c r="K1149" s="120"/>
      <c r="L1149" s="121"/>
      <c r="M1149" s="121"/>
      <c r="N1149" s="109"/>
      <c r="O1149" s="121"/>
      <c r="P1149" s="121"/>
      <c r="Q1149" s="109"/>
      <c r="R1149" s="121"/>
      <c r="S1149" s="121"/>
      <c r="T1149" s="109"/>
      <c r="U1149" s="121"/>
      <c r="V1149" s="121"/>
    </row>
    <row r="1150" spans="1:22" x14ac:dyDescent="0.3">
      <c r="A1150" s="122" t="s">
        <v>1086</v>
      </c>
      <c r="B1150" s="35" t="str">
        <f>VLOOKUP(A1150,'Planning Periods'!$E$2:$N$540,10,FALSE)</f>
        <v>10/15/2013 - 10/15/2021</v>
      </c>
      <c r="C1150" s="121">
        <v>2014</v>
      </c>
      <c r="D1150" s="121" t="str">
        <f t="shared" si="16"/>
        <v>Long Beach 2014</v>
      </c>
      <c r="E1150" s="121">
        <v>1773</v>
      </c>
      <c r="F1150" s="120">
        <v>26</v>
      </c>
      <c r="G1150" s="121">
        <v>26</v>
      </c>
      <c r="H1150" s="121">
        <v>0</v>
      </c>
      <c r="I1150" s="109"/>
      <c r="J1150" s="121">
        <v>1066</v>
      </c>
      <c r="K1150" s="120">
        <v>14</v>
      </c>
      <c r="L1150" s="121">
        <v>14</v>
      </c>
      <c r="M1150" s="121">
        <v>0</v>
      </c>
      <c r="N1150" s="109"/>
      <c r="O1150" s="121">
        <v>1170</v>
      </c>
      <c r="P1150" s="121">
        <v>0</v>
      </c>
      <c r="Q1150" s="109"/>
      <c r="R1150" s="121">
        <v>3039</v>
      </c>
      <c r="S1150" s="121">
        <v>260</v>
      </c>
      <c r="T1150" s="109"/>
      <c r="U1150" s="121">
        <v>7048</v>
      </c>
      <c r="V1150" s="121">
        <v>300</v>
      </c>
    </row>
    <row r="1151" spans="1:22" x14ac:dyDescent="0.3">
      <c r="A1151" s="122" t="s">
        <v>1086</v>
      </c>
      <c r="B1151" s="35" t="str">
        <f>VLOOKUP(A1151,'Planning Periods'!$E$2:$N$540,10,FALSE)</f>
        <v>10/15/2013 - 10/15/2021</v>
      </c>
      <c r="C1151" s="121">
        <v>2015</v>
      </c>
      <c r="D1151" s="121" t="str">
        <f t="shared" si="16"/>
        <v>Long Beach 2015</v>
      </c>
      <c r="E1151" s="121">
        <v>1773</v>
      </c>
      <c r="F1151" s="120">
        <v>111</v>
      </c>
      <c r="G1151" s="121">
        <v>111</v>
      </c>
      <c r="H1151" s="121">
        <v>0</v>
      </c>
      <c r="I1151" s="109"/>
      <c r="J1151" s="121">
        <v>1066</v>
      </c>
      <c r="K1151" s="120">
        <v>8</v>
      </c>
      <c r="L1151" s="121">
        <v>8</v>
      </c>
      <c r="M1151" s="121">
        <v>0</v>
      </c>
      <c r="N1151" s="109"/>
      <c r="O1151" s="121">
        <v>1170</v>
      </c>
      <c r="P1151" s="121">
        <v>0</v>
      </c>
      <c r="Q1151" s="109"/>
      <c r="R1151" s="121">
        <v>3039</v>
      </c>
      <c r="S1151" s="121">
        <v>31</v>
      </c>
      <c r="T1151" s="109"/>
      <c r="U1151" s="121">
        <v>7048</v>
      </c>
      <c r="V1151" s="121">
        <v>150</v>
      </c>
    </row>
    <row r="1152" spans="1:22" x14ac:dyDescent="0.3">
      <c r="A1152" s="122" t="s">
        <v>1086</v>
      </c>
      <c r="B1152" s="35" t="str">
        <f>VLOOKUP(A1152,'Planning Periods'!$E$2:$N$540,10,FALSE)</f>
        <v>10/15/2013 - 10/15/2021</v>
      </c>
      <c r="C1152" s="121">
        <v>2016</v>
      </c>
      <c r="D1152" s="121" t="str">
        <f t="shared" si="16"/>
        <v>Long Beach 2016</v>
      </c>
      <c r="E1152" s="121">
        <v>1773</v>
      </c>
      <c r="F1152" s="120">
        <v>0</v>
      </c>
      <c r="G1152" s="121">
        <v>0</v>
      </c>
      <c r="H1152" s="121">
        <v>0</v>
      </c>
      <c r="I1152" s="109"/>
      <c r="J1152" s="121">
        <v>1066</v>
      </c>
      <c r="K1152" s="120">
        <v>0</v>
      </c>
      <c r="L1152" s="121">
        <v>0</v>
      </c>
      <c r="M1152" s="121">
        <v>0</v>
      </c>
      <c r="N1152" s="109"/>
      <c r="O1152" s="121">
        <v>1170</v>
      </c>
      <c r="P1152" s="121">
        <v>0</v>
      </c>
      <c r="Q1152" s="109"/>
      <c r="R1152" s="121">
        <v>3039</v>
      </c>
      <c r="S1152" s="121">
        <v>675</v>
      </c>
      <c r="T1152" s="109"/>
      <c r="U1152" s="121">
        <v>7048</v>
      </c>
      <c r="V1152" s="121">
        <v>675</v>
      </c>
    </row>
    <row r="1153" spans="1:22" x14ac:dyDescent="0.3">
      <c r="A1153" s="122" t="s">
        <v>1086</v>
      </c>
      <c r="B1153" s="35" t="str">
        <f>VLOOKUP(A1153,'Planning Periods'!$E$2:$N$540,10,FALSE)</f>
        <v>10/15/2013 - 10/15/2021</v>
      </c>
      <c r="C1153" s="121">
        <v>2017</v>
      </c>
      <c r="D1153" s="121" t="str">
        <f t="shared" si="16"/>
        <v>Long Beach 2017</v>
      </c>
      <c r="E1153" s="121">
        <v>1773</v>
      </c>
      <c r="F1153" s="120">
        <v>158</v>
      </c>
      <c r="G1153" s="121">
        <v>158</v>
      </c>
      <c r="H1153" s="121">
        <v>0</v>
      </c>
      <c r="I1153" s="109"/>
      <c r="J1153" s="121">
        <v>1066</v>
      </c>
      <c r="K1153" s="120">
        <v>4</v>
      </c>
      <c r="L1153" s="121">
        <v>4</v>
      </c>
      <c r="M1153" s="121">
        <v>0</v>
      </c>
      <c r="N1153" s="109"/>
      <c r="O1153" s="121">
        <v>1170</v>
      </c>
      <c r="P1153" s="121">
        <v>0</v>
      </c>
      <c r="Q1153" s="109"/>
      <c r="R1153" s="121">
        <v>3039</v>
      </c>
      <c r="S1153" s="121">
        <v>363</v>
      </c>
      <c r="T1153" s="109"/>
      <c r="U1153" s="121">
        <v>7048</v>
      </c>
      <c r="V1153" s="121">
        <v>525</v>
      </c>
    </row>
    <row r="1154" spans="1:22" x14ac:dyDescent="0.3">
      <c r="A1154" s="122" t="s">
        <v>1326</v>
      </c>
      <c r="B1154" s="35" t="str">
        <f>VLOOKUP(A1154,'Planning Periods'!$E$2:$N$540,10,FALSE)</f>
        <v>10/31/2013 - 10/31/2021</v>
      </c>
      <c r="C1154" s="121">
        <v>2013</v>
      </c>
      <c r="D1154" s="121" t="str">
        <f t="shared" si="16"/>
        <v>Loomis 2013</v>
      </c>
      <c r="E1154" s="121"/>
      <c r="F1154" s="120"/>
      <c r="G1154" s="121"/>
      <c r="H1154" s="121"/>
      <c r="I1154" s="109"/>
      <c r="J1154" s="121"/>
      <c r="K1154" s="120"/>
      <c r="L1154" s="121"/>
      <c r="M1154" s="121"/>
      <c r="N1154" s="109"/>
      <c r="O1154" s="121"/>
      <c r="P1154" s="121"/>
      <c r="Q1154" s="109"/>
      <c r="R1154" s="121"/>
      <c r="S1154" s="121"/>
      <c r="T1154" s="109"/>
      <c r="U1154" s="121"/>
      <c r="V1154" s="121"/>
    </row>
    <row r="1155" spans="1:22" x14ac:dyDescent="0.3">
      <c r="A1155" s="122" t="s">
        <v>1326</v>
      </c>
      <c r="B1155" s="35" t="str">
        <f>VLOOKUP(A1155,'Planning Periods'!$E$2:$N$540,10,FALSE)</f>
        <v>10/31/2013 - 10/31/2021</v>
      </c>
      <c r="C1155" s="121">
        <v>2014</v>
      </c>
      <c r="D1155" s="121" t="str">
        <f t="shared" ref="D1155:D1224" si="17">CONCATENATE(A1155," ",C1155)</f>
        <v>Loomis 2014</v>
      </c>
      <c r="E1155" s="121"/>
      <c r="F1155" s="120"/>
      <c r="G1155" s="121"/>
      <c r="H1155" s="121"/>
      <c r="I1155" s="109"/>
      <c r="J1155" s="121"/>
      <c r="K1155" s="120"/>
      <c r="L1155" s="121"/>
      <c r="M1155" s="121"/>
      <c r="N1155" s="109"/>
      <c r="O1155" s="121"/>
      <c r="P1155" s="121"/>
      <c r="Q1155" s="109"/>
      <c r="R1155" s="121"/>
      <c r="S1155" s="121"/>
      <c r="T1155" s="109"/>
      <c r="U1155" s="121"/>
      <c r="V1155" s="121"/>
    </row>
    <row r="1156" spans="1:22" x14ac:dyDescent="0.3">
      <c r="A1156" s="122" t="s">
        <v>1326</v>
      </c>
      <c r="B1156" s="35" t="str">
        <f>VLOOKUP(A1156,'Planning Periods'!$E$2:$N$540,10,FALSE)</f>
        <v>10/31/2013 - 10/31/2021</v>
      </c>
      <c r="C1156" s="121">
        <v>2015</v>
      </c>
      <c r="D1156" s="121" t="str">
        <f t="shared" si="17"/>
        <v>Loomis 2015</v>
      </c>
      <c r="E1156" s="121"/>
      <c r="F1156" s="120"/>
      <c r="G1156" s="121"/>
      <c r="H1156" s="121"/>
      <c r="I1156" s="109"/>
      <c r="J1156" s="121"/>
      <c r="K1156" s="120"/>
      <c r="L1156" s="121"/>
      <c r="M1156" s="121"/>
      <c r="N1156" s="109"/>
      <c r="O1156" s="121"/>
      <c r="P1156" s="121"/>
      <c r="Q1156" s="109"/>
      <c r="R1156" s="121"/>
      <c r="S1156" s="121"/>
      <c r="T1156" s="109"/>
      <c r="U1156" s="121"/>
      <c r="V1156" s="121"/>
    </row>
    <row r="1157" spans="1:22" x14ac:dyDescent="0.3">
      <c r="A1157" s="122" t="s">
        <v>1326</v>
      </c>
      <c r="B1157" s="35" t="str">
        <f>VLOOKUP(A1157,'Planning Periods'!$E$2:$N$540,10,FALSE)</f>
        <v>10/31/2013 - 10/31/2021</v>
      </c>
      <c r="C1157" s="121">
        <v>2016</v>
      </c>
      <c r="D1157" s="121" t="str">
        <f t="shared" si="17"/>
        <v>Loomis 2016</v>
      </c>
      <c r="E1157" s="121"/>
      <c r="F1157" s="120"/>
      <c r="G1157" s="121"/>
      <c r="H1157" s="121"/>
      <c r="I1157" s="109"/>
      <c r="J1157" s="121"/>
      <c r="K1157" s="120"/>
      <c r="L1157" s="121"/>
      <c r="M1157" s="121"/>
      <c r="N1157" s="109"/>
      <c r="O1157" s="121"/>
      <c r="P1157" s="121"/>
      <c r="Q1157" s="109"/>
      <c r="R1157" s="121"/>
      <c r="S1157" s="121"/>
      <c r="T1157" s="109"/>
      <c r="U1157" s="121"/>
      <c r="V1157" s="121"/>
    </row>
    <row r="1158" spans="1:22" x14ac:dyDescent="0.3">
      <c r="A1158" s="122" t="s">
        <v>1326</v>
      </c>
      <c r="B1158" s="35" t="str">
        <f>VLOOKUP(A1158,'Planning Periods'!$E$2:$N$540,10,FALSE)</f>
        <v>10/31/2013 - 10/31/2021</v>
      </c>
      <c r="C1158" s="121">
        <v>2017</v>
      </c>
      <c r="D1158" s="121" t="str">
        <f t="shared" si="17"/>
        <v>Loomis 2017</v>
      </c>
      <c r="E1158" s="121">
        <v>83</v>
      </c>
      <c r="F1158" s="120">
        <v>0</v>
      </c>
      <c r="G1158" s="121">
        <v>0</v>
      </c>
      <c r="H1158" s="121">
        <v>0</v>
      </c>
      <c r="I1158" s="109"/>
      <c r="J1158" s="121">
        <v>46</v>
      </c>
      <c r="K1158" s="120">
        <v>0</v>
      </c>
      <c r="L1158" s="121">
        <v>0</v>
      </c>
      <c r="M1158" s="121">
        <v>0</v>
      </c>
      <c r="N1158" s="109"/>
      <c r="O1158" s="121">
        <v>55</v>
      </c>
      <c r="P1158" s="121">
        <v>1</v>
      </c>
      <c r="Q1158" s="109"/>
      <c r="R1158" s="121">
        <v>59</v>
      </c>
      <c r="S1158" s="121">
        <v>11</v>
      </c>
      <c r="T1158" s="109"/>
      <c r="U1158" s="121">
        <v>243</v>
      </c>
      <c r="V1158" s="121">
        <v>12</v>
      </c>
    </row>
    <row r="1159" spans="1:22" x14ac:dyDescent="0.3">
      <c r="A1159" s="122" t="s">
        <v>983</v>
      </c>
      <c r="B1159" s="35"/>
      <c r="C1159" s="121">
        <v>2013</v>
      </c>
      <c r="D1159" s="121" t="str">
        <f t="shared" si="17"/>
        <v>Los Alamitos 2013</v>
      </c>
      <c r="E1159" s="121"/>
      <c r="F1159" s="120"/>
      <c r="G1159" s="121"/>
      <c r="H1159" s="121"/>
      <c r="I1159" s="109"/>
      <c r="J1159" s="121"/>
      <c r="K1159" s="120"/>
      <c r="L1159" s="121"/>
      <c r="M1159" s="121"/>
      <c r="N1159" s="109"/>
      <c r="O1159" s="121"/>
      <c r="P1159" s="121"/>
      <c r="Q1159" s="109"/>
      <c r="R1159" s="121"/>
      <c r="S1159" s="121"/>
      <c r="T1159" s="109"/>
      <c r="U1159" s="121"/>
      <c r="V1159" s="121"/>
    </row>
    <row r="1160" spans="1:22" x14ac:dyDescent="0.3">
      <c r="A1160" s="122" t="s">
        <v>983</v>
      </c>
      <c r="B1160" s="35" t="str">
        <f>VLOOKUP(A1160,'Planning Periods'!$E$2:$N$540,10,FALSE)</f>
        <v>10/15/2013 - 10/15/2021</v>
      </c>
      <c r="C1160" s="121">
        <v>2014</v>
      </c>
      <c r="D1160" s="121" t="str">
        <f t="shared" si="17"/>
        <v>Los Alamitos 2014</v>
      </c>
      <c r="E1160" s="121"/>
      <c r="F1160" s="120"/>
      <c r="G1160" s="121"/>
      <c r="H1160" s="121"/>
      <c r="I1160" s="109"/>
      <c r="J1160" s="121"/>
      <c r="K1160" s="120"/>
      <c r="L1160" s="121"/>
      <c r="M1160" s="121"/>
      <c r="N1160" s="109"/>
      <c r="O1160" s="121"/>
      <c r="P1160" s="121"/>
      <c r="Q1160" s="109"/>
      <c r="R1160" s="121"/>
      <c r="S1160" s="121"/>
      <c r="T1160" s="109"/>
      <c r="U1160" s="121"/>
      <c r="V1160" s="121"/>
    </row>
    <row r="1161" spans="1:22" x14ac:dyDescent="0.3">
      <c r="A1161" s="122" t="s">
        <v>983</v>
      </c>
      <c r="B1161" s="35" t="str">
        <f>VLOOKUP(A1161,'Planning Periods'!$E$2:$N$540,10,FALSE)</f>
        <v>10/15/2013 - 10/15/2021</v>
      </c>
      <c r="C1161" s="121">
        <v>2015</v>
      </c>
      <c r="D1161" s="121" t="str">
        <f t="shared" si="17"/>
        <v>Los Alamitos 2015</v>
      </c>
      <c r="E1161" s="121"/>
      <c r="F1161" s="120"/>
      <c r="G1161" s="121"/>
      <c r="H1161" s="121"/>
      <c r="I1161" s="109"/>
      <c r="J1161" s="121"/>
      <c r="K1161" s="120"/>
      <c r="L1161" s="121"/>
      <c r="M1161" s="121"/>
      <c r="N1161" s="109"/>
      <c r="O1161" s="121"/>
      <c r="P1161" s="121"/>
      <c r="Q1161" s="109"/>
      <c r="R1161" s="121"/>
      <c r="S1161" s="121"/>
      <c r="T1161" s="109"/>
      <c r="U1161" s="121"/>
      <c r="V1161" s="121"/>
    </row>
    <row r="1162" spans="1:22" x14ac:dyDescent="0.3">
      <c r="A1162" s="122" t="s">
        <v>983</v>
      </c>
      <c r="B1162" s="35" t="str">
        <f>VLOOKUP(A1162,'Planning Periods'!$E$2:$N$540,10,FALSE)</f>
        <v>10/15/2013 - 10/15/2021</v>
      </c>
      <c r="C1162" s="121">
        <v>2016</v>
      </c>
      <c r="D1162" s="121" t="str">
        <f t="shared" si="17"/>
        <v>Los Alamitos 2016</v>
      </c>
      <c r="E1162" s="121"/>
      <c r="F1162" s="120"/>
      <c r="G1162" s="121"/>
      <c r="H1162" s="121"/>
      <c r="I1162" s="109"/>
      <c r="J1162" s="121"/>
      <c r="K1162" s="120"/>
      <c r="L1162" s="121"/>
      <c r="M1162" s="121"/>
      <c r="N1162" s="109"/>
      <c r="O1162" s="121"/>
      <c r="P1162" s="121"/>
      <c r="Q1162" s="109"/>
      <c r="R1162" s="121"/>
      <c r="S1162" s="121"/>
      <c r="T1162" s="109"/>
      <c r="U1162" s="121"/>
      <c r="V1162" s="121"/>
    </row>
    <row r="1163" spans="1:22" x14ac:dyDescent="0.3">
      <c r="A1163" s="122" t="s">
        <v>983</v>
      </c>
      <c r="B1163" s="35" t="str">
        <f>VLOOKUP(A1163,'Planning Periods'!$E$2:$N$540,10,FALSE)</f>
        <v>10/15/2013 - 10/15/2021</v>
      </c>
      <c r="C1163" s="121">
        <v>2017</v>
      </c>
      <c r="D1163" s="121" t="str">
        <f t="shared" si="17"/>
        <v>Los Alamitos 2017</v>
      </c>
      <c r="E1163" s="121">
        <v>14</v>
      </c>
      <c r="F1163" s="120">
        <v>0</v>
      </c>
      <c r="G1163" s="121">
        <v>0</v>
      </c>
      <c r="H1163" s="121">
        <v>0</v>
      </c>
      <c r="I1163" s="109"/>
      <c r="J1163" s="121">
        <v>10</v>
      </c>
      <c r="K1163" s="120">
        <v>0</v>
      </c>
      <c r="L1163" s="121">
        <v>0</v>
      </c>
      <c r="M1163" s="121">
        <v>0</v>
      </c>
      <c r="N1163" s="109"/>
      <c r="O1163" s="121">
        <v>11</v>
      </c>
      <c r="P1163" s="121">
        <v>0</v>
      </c>
      <c r="Q1163" s="109"/>
      <c r="R1163" s="121">
        <v>26</v>
      </c>
      <c r="S1163" s="121">
        <v>5</v>
      </c>
      <c r="T1163" s="109"/>
      <c r="U1163" s="121">
        <v>61</v>
      </c>
      <c r="V1163" s="121">
        <v>5</v>
      </c>
    </row>
    <row r="1164" spans="1:22" x14ac:dyDescent="0.3">
      <c r="A1164" s="122" t="s">
        <v>843</v>
      </c>
      <c r="B1164" s="35" t="str">
        <f>VLOOKUP(A1164,'Planning Periods'!$E$2:$N$540,10,FALSE)</f>
        <v>01/31/2015 - 01/31/2023</v>
      </c>
      <c r="C1164" s="121">
        <v>2014</v>
      </c>
      <c r="D1164" s="121" t="str">
        <f t="shared" si="17"/>
        <v>Los Altos 2014</v>
      </c>
      <c r="E1164" s="121"/>
      <c r="F1164" s="120"/>
      <c r="G1164" s="121"/>
      <c r="H1164" s="121"/>
      <c r="I1164" s="109"/>
      <c r="J1164" s="121"/>
      <c r="K1164" s="120"/>
      <c r="L1164" s="121"/>
      <c r="M1164" s="121"/>
      <c r="N1164" s="109"/>
      <c r="O1164" s="121"/>
      <c r="P1164" s="121"/>
      <c r="Q1164" s="109"/>
      <c r="R1164" s="121"/>
      <c r="S1164" s="121"/>
      <c r="T1164" s="109"/>
      <c r="U1164" s="121"/>
      <c r="V1164" s="121"/>
    </row>
    <row r="1165" spans="1:22" x14ac:dyDescent="0.3">
      <c r="A1165" s="122" t="s">
        <v>843</v>
      </c>
      <c r="B1165" s="35" t="str">
        <f>VLOOKUP(A1165,'Planning Periods'!$E$2:$N$540,10,FALSE)</f>
        <v>01/31/2015 - 01/31/2023</v>
      </c>
      <c r="C1165" s="121">
        <v>2015</v>
      </c>
      <c r="D1165" s="121" t="str">
        <f t="shared" si="17"/>
        <v>Los Altos 2015</v>
      </c>
      <c r="E1165" s="121">
        <v>169</v>
      </c>
      <c r="F1165" s="120">
        <v>1</v>
      </c>
      <c r="G1165" s="121">
        <v>1</v>
      </c>
      <c r="H1165" s="121">
        <v>0</v>
      </c>
      <c r="I1165" s="109"/>
      <c r="J1165" s="121">
        <v>99</v>
      </c>
      <c r="K1165" s="120">
        <v>17</v>
      </c>
      <c r="L1165" s="121">
        <v>17</v>
      </c>
      <c r="M1165" s="121">
        <v>0</v>
      </c>
      <c r="N1165" s="109"/>
      <c r="O1165" s="121">
        <v>112</v>
      </c>
      <c r="P1165" s="121">
        <v>1</v>
      </c>
      <c r="Q1165" s="109"/>
      <c r="R1165" s="121">
        <v>97</v>
      </c>
      <c r="S1165" s="121">
        <v>267</v>
      </c>
      <c r="T1165" s="109"/>
      <c r="U1165" s="121">
        <v>477</v>
      </c>
      <c r="V1165" s="121">
        <v>286</v>
      </c>
    </row>
    <row r="1166" spans="1:22" x14ac:dyDescent="0.3">
      <c r="A1166" s="122" t="s">
        <v>843</v>
      </c>
      <c r="B1166" s="35" t="str">
        <f>VLOOKUP(A1166,'Planning Periods'!$E$2:$N$540,10,FALSE)</f>
        <v>01/31/2015 - 01/31/2023</v>
      </c>
      <c r="C1166" s="121">
        <v>2016</v>
      </c>
      <c r="D1166" s="121" t="str">
        <f t="shared" si="17"/>
        <v>Los Altos 2016</v>
      </c>
      <c r="E1166" s="121">
        <v>169</v>
      </c>
      <c r="F1166" s="120">
        <v>1</v>
      </c>
      <c r="G1166" s="121">
        <v>1</v>
      </c>
      <c r="H1166" s="121">
        <v>0</v>
      </c>
      <c r="I1166" s="109"/>
      <c r="J1166" s="121">
        <v>99</v>
      </c>
      <c r="K1166" s="120">
        <v>1</v>
      </c>
      <c r="L1166" s="121">
        <v>1</v>
      </c>
      <c r="M1166" s="121">
        <v>0</v>
      </c>
      <c r="N1166" s="109"/>
      <c r="O1166" s="121">
        <v>112</v>
      </c>
      <c r="P1166" s="121">
        <v>0</v>
      </c>
      <c r="Q1166" s="109"/>
      <c r="R1166" s="121">
        <v>97</v>
      </c>
      <c r="S1166" s="121">
        <v>52</v>
      </c>
      <c r="T1166" s="109"/>
      <c r="U1166" s="121">
        <v>477</v>
      </c>
      <c r="V1166" s="121">
        <v>54</v>
      </c>
    </row>
    <row r="1167" spans="1:22" x14ac:dyDescent="0.3">
      <c r="A1167" s="122" t="s">
        <v>843</v>
      </c>
      <c r="B1167" s="35" t="str">
        <f>VLOOKUP(A1167,'Planning Periods'!$E$2:$N$540,10,FALSE)</f>
        <v>01/31/2015 - 01/31/2023</v>
      </c>
      <c r="C1167" s="121">
        <v>2017</v>
      </c>
      <c r="D1167" s="121" t="str">
        <f t="shared" si="17"/>
        <v>Los Altos 2017</v>
      </c>
      <c r="E1167" s="121">
        <v>169</v>
      </c>
      <c r="F1167" s="120">
        <v>0</v>
      </c>
      <c r="G1167" s="121">
        <v>0</v>
      </c>
      <c r="H1167" s="121">
        <v>0</v>
      </c>
      <c r="I1167" s="109"/>
      <c r="J1167" s="121">
        <v>99</v>
      </c>
      <c r="K1167" s="120">
        <v>0</v>
      </c>
      <c r="L1167" s="121">
        <v>0</v>
      </c>
      <c r="M1167" s="121">
        <v>0</v>
      </c>
      <c r="N1167" s="109"/>
      <c r="O1167" s="121">
        <v>112</v>
      </c>
      <c r="P1167" s="121">
        <v>0</v>
      </c>
      <c r="Q1167" s="109"/>
      <c r="R1167" s="121">
        <v>97</v>
      </c>
      <c r="S1167" s="121">
        <v>49</v>
      </c>
      <c r="T1167" s="109"/>
      <c r="U1167" s="121">
        <v>477</v>
      </c>
      <c r="V1167" s="121">
        <v>49</v>
      </c>
    </row>
    <row r="1168" spans="1:22" x14ac:dyDescent="0.3">
      <c r="A1168" s="122" t="s">
        <v>1336</v>
      </c>
      <c r="B1168" s="35" t="str">
        <f>VLOOKUP(A1168,'Planning Periods'!$E$2:$N$540,10,FALSE)</f>
        <v>01/31/2015 - 01/31/2023</v>
      </c>
      <c r="C1168" s="121">
        <v>2014</v>
      </c>
      <c r="D1168" s="121" t="str">
        <f t="shared" si="17"/>
        <v>Los Altos Hills 2014</v>
      </c>
      <c r="E1168" s="121"/>
      <c r="F1168" s="120"/>
      <c r="G1168" s="121"/>
      <c r="H1168" s="121"/>
      <c r="I1168" s="109"/>
      <c r="J1168" s="121"/>
      <c r="K1168" s="120"/>
      <c r="L1168" s="121"/>
      <c r="M1168" s="121"/>
      <c r="N1168" s="109"/>
      <c r="O1168" s="121"/>
      <c r="P1168" s="121"/>
      <c r="Q1168" s="109"/>
      <c r="R1168" s="121"/>
      <c r="S1168" s="121"/>
      <c r="T1168" s="109"/>
      <c r="U1168" s="121"/>
      <c r="V1168" s="121"/>
    </row>
    <row r="1169" spans="1:22" x14ac:dyDescent="0.3">
      <c r="A1169" s="122" t="s">
        <v>1336</v>
      </c>
      <c r="B1169" s="35" t="str">
        <f>VLOOKUP(A1169,'Planning Periods'!$E$2:$N$540,10,FALSE)</f>
        <v>01/31/2015 - 01/31/2023</v>
      </c>
      <c r="C1169" s="121">
        <v>2015</v>
      </c>
      <c r="D1169" s="121" t="str">
        <f t="shared" si="17"/>
        <v>Los Altos Hills 2015</v>
      </c>
      <c r="E1169" s="121"/>
      <c r="F1169" s="120"/>
      <c r="G1169" s="121"/>
      <c r="H1169" s="121"/>
      <c r="I1169" s="109"/>
      <c r="J1169" s="121"/>
      <c r="K1169" s="120"/>
      <c r="L1169" s="121"/>
      <c r="M1169" s="121"/>
      <c r="N1169" s="109"/>
      <c r="O1169" s="121"/>
      <c r="P1169" s="121"/>
      <c r="Q1169" s="109"/>
      <c r="R1169" s="121"/>
      <c r="S1169" s="121"/>
      <c r="T1169" s="109"/>
      <c r="U1169" s="121"/>
      <c r="V1169" s="121"/>
    </row>
    <row r="1170" spans="1:22" x14ac:dyDescent="0.3">
      <c r="A1170" s="122" t="s">
        <v>1336</v>
      </c>
      <c r="B1170" s="35" t="str">
        <f>VLOOKUP(A1170,'Planning Periods'!$E$2:$N$540,10,FALSE)</f>
        <v>01/31/2015 - 01/31/2023</v>
      </c>
      <c r="C1170" s="121">
        <v>2016</v>
      </c>
      <c r="D1170" s="121" t="str">
        <f t="shared" si="17"/>
        <v>Los Altos Hills 2016</v>
      </c>
      <c r="E1170" s="121"/>
      <c r="F1170" s="120"/>
      <c r="G1170" s="121"/>
      <c r="H1170" s="121"/>
      <c r="I1170" s="109"/>
      <c r="J1170" s="121"/>
      <c r="K1170" s="120"/>
      <c r="L1170" s="121"/>
      <c r="M1170" s="121"/>
      <c r="N1170" s="109"/>
      <c r="O1170" s="121"/>
      <c r="P1170" s="121"/>
      <c r="Q1170" s="109"/>
      <c r="R1170" s="121"/>
      <c r="S1170" s="121"/>
      <c r="T1170" s="109"/>
      <c r="U1170" s="121"/>
      <c r="V1170" s="121"/>
    </row>
    <row r="1171" spans="1:22" x14ac:dyDescent="0.3">
      <c r="A1171" s="122" t="s">
        <v>1336</v>
      </c>
      <c r="B1171" s="35" t="str">
        <f>VLOOKUP(A1171,'Planning Periods'!$E$2:$N$540,10,FALSE)</f>
        <v>01/31/2015 - 01/31/2023</v>
      </c>
      <c r="C1171" s="121">
        <v>2017</v>
      </c>
      <c r="D1171" s="121" t="str">
        <f t="shared" si="17"/>
        <v>Los Altos Hills 2017</v>
      </c>
      <c r="E1171" s="121">
        <v>46</v>
      </c>
      <c r="F1171" s="120">
        <v>5</v>
      </c>
      <c r="G1171" s="121">
        <v>5</v>
      </c>
      <c r="H1171" s="121">
        <v>0</v>
      </c>
      <c r="I1171" s="109"/>
      <c r="J1171" s="121">
        <v>28</v>
      </c>
      <c r="K1171" s="120">
        <v>2</v>
      </c>
      <c r="L1171" s="121">
        <v>2</v>
      </c>
      <c r="M1171" s="121">
        <v>0</v>
      </c>
      <c r="N1171" s="109"/>
      <c r="O1171" s="121">
        <v>32</v>
      </c>
      <c r="P1171" s="121">
        <v>2</v>
      </c>
      <c r="Q1171" s="109"/>
      <c r="R1171" s="121">
        <v>15</v>
      </c>
      <c r="S1171" s="121">
        <v>4</v>
      </c>
      <c r="T1171" s="109"/>
      <c r="U1171" s="121">
        <v>121</v>
      </c>
      <c r="V1171" s="121">
        <v>13</v>
      </c>
    </row>
    <row r="1172" spans="1:22" x14ac:dyDescent="0.3">
      <c r="A1172" s="122" t="s">
        <v>1047</v>
      </c>
      <c r="B1172" s="35"/>
      <c r="C1172" s="121">
        <v>2013</v>
      </c>
      <c r="D1172" s="121" t="str">
        <f t="shared" si="17"/>
        <v>Los Angeles 2013</v>
      </c>
      <c r="E1172" s="121"/>
      <c r="F1172" s="120"/>
      <c r="G1172" s="121"/>
      <c r="H1172" s="121"/>
      <c r="I1172" s="109"/>
      <c r="J1172" s="121"/>
      <c r="K1172" s="120"/>
      <c r="L1172" s="121"/>
      <c r="M1172" s="121"/>
      <c r="N1172" s="109"/>
      <c r="O1172" s="121"/>
      <c r="P1172" s="121"/>
      <c r="Q1172" s="109"/>
      <c r="R1172" s="121"/>
      <c r="S1172" s="121"/>
      <c r="T1172" s="109"/>
      <c r="U1172" s="121"/>
      <c r="V1172" s="121"/>
    </row>
    <row r="1173" spans="1:22" x14ac:dyDescent="0.3">
      <c r="A1173" s="122" t="s">
        <v>1047</v>
      </c>
      <c r="B1173" s="35" t="str">
        <f>VLOOKUP(A1173,'Planning Periods'!$E$2:$N$540,10,FALSE)</f>
        <v>10/15/2013 - 10/15/2021</v>
      </c>
      <c r="C1173" s="121">
        <v>2014</v>
      </c>
      <c r="D1173" s="121" t="str">
        <f t="shared" si="17"/>
        <v>Los Angeles 2014</v>
      </c>
      <c r="E1173" s="121">
        <v>20427</v>
      </c>
      <c r="F1173" s="120">
        <v>856</v>
      </c>
      <c r="G1173" s="121">
        <v>856</v>
      </c>
      <c r="H1173" s="121">
        <v>0</v>
      </c>
      <c r="I1173" s="109"/>
      <c r="J1173" s="121">
        <v>12435</v>
      </c>
      <c r="K1173" s="120">
        <v>867</v>
      </c>
      <c r="L1173" s="121">
        <v>867</v>
      </c>
      <c r="M1173" s="121">
        <v>0</v>
      </c>
      <c r="N1173" s="109"/>
      <c r="O1173" s="121">
        <v>13728</v>
      </c>
      <c r="P1173" s="121">
        <v>47</v>
      </c>
      <c r="Q1173" s="109"/>
      <c r="R1173" s="121">
        <v>35412</v>
      </c>
      <c r="S1173" s="121">
        <v>13047</v>
      </c>
      <c r="T1173" s="109"/>
      <c r="U1173" s="121">
        <v>82002</v>
      </c>
      <c r="V1173" s="121">
        <v>14817</v>
      </c>
    </row>
    <row r="1174" spans="1:22" x14ac:dyDescent="0.3">
      <c r="A1174" s="122" t="s">
        <v>1047</v>
      </c>
      <c r="B1174" s="35" t="str">
        <f>VLOOKUP(A1174,'Planning Periods'!$E$2:$N$540,10,FALSE)</f>
        <v>10/15/2013 - 10/15/2021</v>
      </c>
      <c r="C1174" s="121">
        <v>2015</v>
      </c>
      <c r="D1174" s="121" t="str">
        <f t="shared" si="17"/>
        <v>Los Angeles 2015</v>
      </c>
      <c r="E1174" s="121">
        <v>20427</v>
      </c>
      <c r="F1174" s="120">
        <v>893</v>
      </c>
      <c r="G1174" s="121">
        <v>893</v>
      </c>
      <c r="H1174" s="121">
        <v>0</v>
      </c>
      <c r="I1174" s="109"/>
      <c r="J1174" s="121">
        <v>12435</v>
      </c>
      <c r="K1174" s="120">
        <v>536</v>
      </c>
      <c r="L1174" s="121">
        <v>536</v>
      </c>
      <c r="M1174" s="121">
        <v>0</v>
      </c>
      <c r="N1174" s="109"/>
      <c r="O1174" s="121">
        <v>13728</v>
      </c>
      <c r="P1174" s="121">
        <v>45</v>
      </c>
      <c r="Q1174" s="109"/>
      <c r="R1174" s="121">
        <v>35412</v>
      </c>
      <c r="S1174" s="121">
        <v>15833</v>
      </c>
      <c r="T1174" s="109"/>
      <c r="U1174" s="121">
        <v>82002</v>
      </c>
      <c r="V1174" s="121">
        <v>17307</v>
      </c>
    </row>
    <row r="1175" spans="1:22" x14ac:dyDescent="0.3">
      <c r="A1175" s="122" t="s">
        <v>1047</v>
      </c>
      <c r="B1175" s="35" t="str">
        <f>VLOOKUP(A1175,'Planning Periods'!$E$2:$N$540,10,FALSE)</f>
        <v>10/15/2013 - 10/15/2021</v>
      </c>
      <c r="C1175" s="121">
        <v>2016</v>
      </c>
      <c r="D1175" s="121" t="str">
        <f t="shared" si="17"/>
        <v>Los Angeles 2016</v>
      </c>
      <c r="E1175" s="121">
        <v>20427</v>
      </c>
      <c r="F1175" s="120">
        <v>718</v>
      </c>
      <c r="G1175" s="121">
        <v>718</v>
      </c>
      <c r="H1175" s="121">
        <v>0</v>
      </c>
      <c r="I1175" s="109"/>
      <c r="J1175" s="121">
        <v>12435</v>
      </c>
      <c r="K1175" s="120">
        <v>604</v>
      </c>
      <c r="L1175" s="121">
        <v>604</v>
      </c>
      <c r="M1175" s="121">
        <v>0</v>
      </c>
      <c r="N1175" s="109"/>
      <c r="O1175" s="121">
        <v>13728</v>
      </c>
      <c r="P1175" s="121">
        <v>143</v>
      </c>
      <c r="Q1175" s="109"/>
      <c r="R1175" s="121">
        <v>35412</v>
      </c>
      <c r="S1175" s="121">
        <v>12231</v>
      </c>
      <c r="T1175" s="109"/>
      <c r="U1175" s="121">
        <v>82002</v>
      </c>
      <c r="V1175" s="121">
        <v>13696</v>
      </c>
    </row>
    <row r="1176" spans="1:22" x14ac:dyDescent="0.3">
      <c r="A1176" s="122" t="s">
        <v>1047</v>
      </c>
      <c r="B1176" s="35" t="str">
        <f>VLOOKUP(A1176,'Planning Periods'!$E$2:$N$540,10,FALSE)</f>
        <v>10/15/2013 - 10/15/2021</v>
      </c>
      <c r="C1176" s="121">
        <v>2017</v>
      </c>
      <c r="D1176" s="121" t="str">
        <f t="shared" si="17"/>
        <v>Los Angeles 2017</v>
      </c>
      <c r="E1176" s="121">
        <v>20427</v>
      </c>
      <c r="F1176" s="120">
        <v>697</v>
      </c>
      <c r="G1176" s="121">
        <v>697</v>
      </c>
      <c r="H1176" s="121">
        <v>0</v>
      </c>
      <c r="I1176" s="109"/>
      <c r="J1176" s="121">
        <v>12435</v>
      </c>
      <c r="K1176" s="120">
        <v>255</v>
      </c>
      <c r="L1176" s="121">
        <v>255</v>
      </c>
      <c r="M1176" s="121">
        <v>0</v>
      </c>
      <c r="N1176" s="109"/>
      <c r="O1176" s="121">
        <v>13728</v>
      </c>
      <c r="P1176" s="121">
        <v>27</v>
      </c>
      <c r="Q1176" s="109"/>
      <c r="R1176" s="121">
        <v>35412</v>
      </c>
      <c r="S1176" s="121">
        <v>13040</v>
      </c>
      <c r="T1176" s="109"/>
      <c r="U1176" s="121">
        <v>82002</v>
      </c>
      <c r="V1176" s="121">
        <v>14019</v>
      </c>
    </row>
    <row r="1177" spans="1:22" x14ac:dyDescent="0.3">
      <c r="A1177" s="122" t="s">
        <v>556</v>
      </c>
      <c r="B1177" s="35"/>
      <c r="C1177" s="121">
        <v>2013</v>
      </c>
      <c r="D1177" s="121" t="str">
        <f t="shared" si="17"/>
        <v>Los Angeles County - Unincorporated 2013</v>
      </c>
      <c r="E1177" s="121"/>
      <c r="F1177" s="120"/>
      <c r="G1177" s="121"/>
      <c r="H1177" s="121"/>
      <c r="I1177" s="109"/>
      <c r="J1177" s="121"/>
      <c r="K1177" s="120"/>
      <c r="L1177" s="121"/>
      <c r="M1177" s="121"/>
      <c r="N1177" s="109"/>
      <c r="O1177" s="121"/>
      <c r="P1177" s="121"/>
      <c r="Q1177" s="109"/>
      <c r="R1177" s="121"/>
      <c r="S1177" s="121"/>
      <c r="T1177" s="109"/>
      <c r="U1177" s="121"/>
      <c r="V1177" s="121"/>
    </row>
    <row r="1178" spans="1:22" x14ac:dyDescent="0.3">
      <c r="A1178" s="122" t="s">
        <v>556</v>
      </c>
      <c r="B1178" s="35" t="str">
        <f>VLOOKUP(A1178,'Planning Periods'!$E$2:$N$540,10,FALSE)</f>
        <v>10/15/2013 - 10/15/2021</v>
      </c>
      <c r="C1178" s="121">
        <v>2014</v>
      </c>
      <c r="D1178" s="121" t="str">
        <f t="shared" si="17"/>
        <v>Los Angeles County - Unincorporated 2014</v>
      </c>
      <c r="E1178" s="121">
        <v>7841</v>
      </c>
      <c r="F1178" s="120">
        <v>159</v>
      </c>
      <c r="G1178" s="121">
        <v>159</v>
      </c>
      <c r="H1178" s="121">
        <v>0</v>
      </c>
      <c r="I1178" s="109"/>
      <c r="J1178" s="121">
        <v>4644</v>
      </c>
      <c r="K1178" s="120">
        <v>0</v>
      </c>
      <c r="L1178" s="121">
        <v>0</v>
      </c>
      <c r="M1178" s="121">
        <v>0</v>
      </c>
      <c r="N1178" s="109"/>
      <c r="O1178" s="121">
        <v>5052</v>
      </c>
      <c r="P1178" s="121">
        <v>0</v>
      </c>
      <c r="Q1178" s="109"/>
      <c r="R1178" s="121">
        <v>12562</v>
      </c>
      <c r="S1178" s="121">
        <v>513</v>
      </c>
      <c r="T1178" s="109"/>
      <c r="U1178" s="121">
        <v>30099</v>
      </c>
      <c r="V1178" s="121">
        <v>672</v>
      </c>
    </row>
    <row r="1179" spans="1:22" x14ac:dyDescent="0.3">
      <c r="A1179" s="122" t="s">
        <v>556</v>
      </c>
      <c r="B1179" s="35" t="str">
        <f>VLOOKUP(A1179,'Planning Periods'!$E$2:$N$540,10,FALSE)</f>
        <v>10/15/2013 - 10/15/2021</v>
      </c>
      <c r="C1179" s="121">
        <v>2015</v>
      </c>
      <c r="D1179" s="121" t="str">
        <f t="shared" si="17"/>
        <v>Los Angeles County - Unincorporated 2015</v>
      </c>
      <c r="E1179" s="121">
        <v>7841</v>
      </c>
      <c r="F1179" s="120">
        <v>32</v>
      </c>
      <c r="G1179" s="121">
        <v>32</v>
      </c>
      <c r="H1179" s="121">
        <v>0</v>
      </c>
      <c r="I1179" s="109"/>
      <c r="J1179" s="121">
        <v>4644</v>
      </c>
      <c r="K1179" s="120">
        <v>0</v>
      </c>
      <c r="L1179" s="121">
        <v>0</v>
      </c>
      <c r="M1179" s="121">
        <v>0</v>
      </c>
      <c r="N1179" s="109"/>
      <c r="O1179" s="121">
        <v>5052</v>
      </c>
      <c r="P1179" s="121">
        <v>0</v>
      </c>
      <c r="Q1179" s="109"/>
      <c r="R1179" s="121">
        <v>12562</v>
      </c>
      <c r="S1179" s="121">
        <v>1790</v>
      </c>
      <c r="T1179" s="109"/>
      <c r="U1179" s="121">
        <v>30099</v>
      </c>
      <c r="V1179" s="121">
        <v>1822</v>
      </c>
    </row>
    <row r="1180" spans="1:22" x14ac:dyDescent="0.3">
      <c r="A1180" s="122" t="s">
        <v>556</v>
      </c>
      <c r="B1180" s="35" t="str">
        <f>VLOOKUP(A1180,'Planning Periods'!$E$2:$N$540,10,FALSE)</f>
        <v>10/15/2013 - 10/15/2021</v>
      </c>
      <c r="C1180" s="121">
        <v>2016</v>
      </c>
      <c r="D1180" s="121" t="str">
        <f t="shared" si="17"/>
        <v>Los Angeles County - Unincorporated 2016</v>
      </c>
      <c r="E1180" s="121">
        <v>7841</v>
      </c>
      <c r="F1180" s="120">
        <v>35</v>
      </c>
      <c r="G1180" s="121">
        <v>35</v>
      </c>
      <c r="H1180" s="121">
        <v>0</v>
      </c>
      <c r="I1180" s="109"/>
      <c r="J1180" s="121">
        <v>4644</v>
      </c>
      <c r="K1180" s="120">
        <v>0</v>
      </c>
      <c r="L1180" s="121">
        <v>0</v>
      </c>
      <c r="M1180" s="121">
        <v>0</v>
      </c>
      <c r="N1180" s="109"/>
      <c r="O1180" s="121">
        <v>5052</v>
      </c>
      <c r="P1180" s="121">
        <v>0</v>
      </c>
      <c r="Q1180" s="109"/>
      <c r="R1180" s="121">
        <v>12562</v>
      </c>
      <c r="S1180" s="121">
        <v>620</v>
      </c>
      <c r="T1180" s="109"/>
      <c r="U1180" s="121">
        <v>30099</v>
      </c>
      <c r="V1180" s="121">
        <v>655</v>
      </c>
    </row>
    <row r="1181" spans="1:22" x14ac:dyDescent="0.3">
      <c r="A1181" s="122" t="s">
        <v>556</v>
      </c>
      <c r="B1181" s="35" t="str">
        <f>VLOOKUP(A1181,'Planning Periods'!$E$2:$N$540,10,FALSE)</f>
        <v>10/15/2013 - 10/15/2021</v>
      </c>
      <c r="C1181" s="121">
        <v>2017</v>
      </c>
      <c r="D1181" s="121" t="str">
        <f t="shared" si="17"/>
        <v>Los Angeles County - Unincorporated 2017</v>
      </c>
      <c r="E1181" s="121">
        <v>7841</v>
      </c>
      <c r="F1181" s="120">
        <v>354</v>
      </c>
      <c r="G1181" s="121">
        <v>354</v>
      </c>
      <c r="H1181" s="121">
        <v>0</v>
      </c>
      <c r="I1181" s="109"/>
      <c r="J1181" s="121">
        <v>4644</v>
      </c>
      <c r="K1181" s="120">
        <v>108</v>
      </c>
      <c r="L1181" s="121">
        <v>108</v>
      </c>
      <c r="M1181" s="121">
        <v>0</v>
      </c>
      <c r="N1181" s="109"/>
      <c r="O1181" s="121">
        <v>5052</v>
      </c>
      <c r="P1181" s="121">
        <v>0</v>
      </c>
      <c r="Q1181" s="109"/>
      <c r="R1181" s="121">
        <v>12562</v>
      </c>
      <c r="S1181" s="121">
        <v>622</v>
      </c>
      <c r="T1181" s="109"/>
      <c r="U1181" s="121">
        <v>30099</v>
      </c>
      <c r="V1181" s="121">
        <v>1084</v>
      </c>
    </row>
    <row r="1182" spans="1:22" x14ac:dyDescent="0.3">
      <c r="A1182" s="122" t="s">
        <v>1027</v>
      </c>
      <c r="B1182" s="35" t="str">
        <f>VLOOKUP(A1182,'Planning Periods'!$E$2:$N$540,10,FALSE)</f>
        <v>03/31/2016 - 03/31/2024</v>
      </c>
      <c r="C1182" s="121">
        <v>2014</v>
      </c>
      <c r="D1182" s="121" t="str">
        <f t="shared" si="17"/>
        <v>Los Banos 2014</v>
      </c>
      <c r="E1182" s="121"/>
      <c r="F1182" s="120"/>
      <c r="G1182" s="121"/>
      <c r="H1182" s="121"/>
      <c r="I1182" s="109"/>
      <c r="J1182" s="121"/>
      <c r="K1182" s="120"/>
      <c r="L1182" s="121"/>
      <c r="M1182" s="121"/>
      <c r="N1182" s="109"/>
      <c r="O1182" s="121"/>
      <c r="P1182" s="121"/>
      <c r="Q1182" s="109"/>
      <c r="R1182" s="121"/>
      <c r="S1182" s="121"/>
      <c r="T1182" s="109"/>
      <c r="U1182" s="121"/>
      <c r="V1182" s="121"/>
    </row>
    <row r="1183" spans="1:22" x14ac:dyDescent="0.3">
      <c r="A1183" s="122" t="s">
        <v>1027</v>
      </c>
      <c r="B1183" s="35" t="str">
        <f>VLOOKUP(A1183,'Planning Periods'!$E$2:$N$540,10,FALSE)</f>
        <v>03/31/2016 - 03/31/2024</v>
      </c>
      <c r="C1183" s="121">
        <v>2015</v>
      </c>
      <c r="D1183" s="121" t="str">
        <f t="shared" si="17"/>
        <v>Los Banos 2015</v>
      </c>
      <c r="E1183" s="121"/>
      <c r="F1183" s="120"/>
      <c r="G1183" s="121"/>
      <c r="H1183" s="121"/>
      <c r="I1183" s="109"/>
      <c r="J1183" s="121"/>
      <c r="K1183" s="120"/>
      <c r="L1183" s="121"/>
      <c r="M1183" s="121"/>
      <c r="N1183" s="109"/>
      <c r="O1183" s="121"/>
      <c r="P1183" s="121"/>
      <c r="Q1183" s="109"/>
      <c r="R1183" s="121"/>
      <c r="S1183" s="121"/>
      <c r="T1183" s="109"/>
      <c r="U1183" s="121"/>
      <c r="V1183" s="121"/>
    </row>
    <row r="1184" spans="1:22" x14ac:dyDescent="0.3">
      <c r="A1184" s="122" t="s">
        <v>1027</v>
      </c>
      <c r="B1184" s="35" t="str">
        <f>VLOOKUP(A1184,'Planning Periods'!$E$2:$N$540,10,FALSE)</f>
        <v>03/31/2016 - 03/31/2024</v>
      </c>
      <c r="C1184" s="121">
        <v>2016</v>
      </c>
      <c r="D1184" s="121" t="str">
        <f t="shared" si="17"/>
        <v>Los Banos 2016</v>
      </c>
      <c r="E1184" s="121">
        <v>604</v>
      </c>
      <c r="F1184" s="120">
        <v>41</v>
      </c>
      <c r="G1184" s="121">
        <v>41</v>
      </c>
      <c r="H1184" s="121">
        <v>0</v>
      </c>
      <c r="I1184" s="109"/>
      <c r="J1184" s="121">
        <v>431</v>
      </c>
      <c r="K1184" s="120">
        <v>21</v>
      </c>
      <c r="L1184" s="121">
        <v>21</v>
      </c>
      <c r="M1184" s="121">
        <v>0</v>
      </c>
      <c r="N1184" s="109"/>
      <c r="O1184" s="121">
        <v>306</v>
      </c>
      <c r="P1184" s="121">
        <v>7</v>
      </c>
      <c r="Q1184" s="109"/>
      <c r="R1184" s="121">
        <v>1049</v>
      </c>
      <c r="S1184" s="121">
        <v>0</v>
      </c>
      <c r="T1184" s="109"/>
      <c r="U1184" s="121">
        <v>2390</v>
      </c>
      <c r="V1184" s="121">
        <v>69</v>
      </c>
    </row>
    <row r="1185" spans="1:22" x14ac:dyDescent="0.3">
      <c r="A1185" s="122" t="s">
        <v>1027</v>
      </c>
      <c r="B1185" s="35" t="str">
        <f>VLOOKUP(A1185,'Planning Periods'!$E$2:$N$540,10,FALSE)</f>
        <v>03/31/2016 - 03/31/2024</v>
      </c>
      <c r="C1185" s="121">
        <v>2017</v>
      </c>
      <c r="D1185" s="121" t="str">
        <f t="shared" si="17"/>
        <v>Los Banos 2017</v>
      </c>
      <c r="E1185" s="121">
        <v>604</v>
      </c>
      <c r="F1185" s="120">
        <v>0</v>
      </c>
      <c r="G1185" s="121">
        <v>0</v>
      </c>
      <c r="H1185" s="121">
        <v>0</v>
      </c>
      <c r="I1185" s="109"/>
      <c r="J1185" s="121">
        <v>431</v>
      </c>
      <c r="K1185" s="120">
        <v>0</v>
      </c>
      <c r="L1185" s="121">
        <v>0</v>
      </c>
      <c r="M1185" s="121">
        <v>0</v>
      </c>
      <c r="N1185" s="109"/>
      <c r="O1185" s="121">
        <v>306</v>
      </c>
      <c r="P1185" s="121">
        <v>0</v>
      </c>
      <c r="Q1185" s="109"/>
      <c r="R1185" s="121">
        <v>1049</v>
      </c>
      <c r="S1185" s="121">
        <v>217</v>
      </c>
      <c r="T1185" s="109"/>
      <c r="U1185" s="121">
        <v>2390</v>
      </c>
      <c r="V1185" s="121">
        <v>217</v>
      </c>
    </row>
    <row r="1186" spans="1:22" x14ac:dyDescent="0.3">
      <c r="A1186" s="122" t="s">
        <v>1337</v>
      </c>
      <c r="B1186" s="35" t="str">
        <f>VLOOKUP(A1186,'Planning Periods'!$E$2:$N$540,10,FALSE)</f>
        <v>01/31/2015 - 01/31/2023</v>
      </c>
      <c r="C1186" s="121">
        <v>2014</v>
      </c>
      <c r="D1186" s="121" t="str">
        <f t="shared" si="17"/>
        <v>Los Gatos 2014</v>
      </c>
      <c r="E1186" s="121">
        <v>201</v>
      </c>
      <c r="F1186" s="120">
        <v>0</v>
      </c>
      <c r="G1186" s="121">
        <v>0</v>
      </c>
      <c r="H1186" s="121">
        <v>0</v>
      </c>
      <c r="I1186" s="109"/>
      <c r="J1186" s="121">
        <v>112</v>
      </c>
      <c r="K1186" s="120">
        <v>0</v>
      </c>
      <c r="L1186" s="121">
        <v>0</v>
      </c>
      <c r="M1186" s="121">
        <v>0</v>
      </c>
      <c r="N1186" s="109"/>
      <c r="O1186" s="121">
        <v>132</v>
      </c>
      <c r="P1186" s="121">
        <v>0</v>
      </c>
      <c r="Q1186" s="109"/>
      <c r="R1186" s="121">
        <v>174</v>
      </c>
      <c r="S1186" s="121">
        <v>9</v>
      </c>
      <c r="T1186" s="109"/>
      <c r="U1186" s="121">
        <v>619</v>
      </c>
      <c r="V1186" s="121">
        <v>9</v>
      </c>
    </row>
    <row r="1187" spans="1:22" x14ac:dyDescent="0.3">
      <c r="A1187" s="122" t="s">
        <v>1337</v>
      </c>
      <c r="B1187" s="35" t="str">
        <f>VLOOKUP(A1187,'Planning Periods'!$E$2:$N$540,10,FALSE)</f>
        <v>01/31/2015 - 01/31/2023</v>
      </c>
      <c r="C1187" s="121">
        <v>2015</v>
      </c>
      <c r="D1187" s="121" t="str">
        <f t="shared" si="17"/>
        <v>Los Gatos 2015</v>
      </c>
      <c r="E1187" s="121">
        <v>201</v>
      </c>
      <c r="F1187" s="120">
        <v>0</v>
      </c>
      <c r="G1187" s="121">
        <v>0</v>
      </c>
      <c r="H1187" s="121">
        <v>0</v>
      </c>
      <c r="I1187" s="109"/>
      <c r="J1187" s="121">
        <v>112</v>
      </c>
      <c r="K1187" s="120">
        <v>0</v>
      </c>
      <c r="L1187" s="121">
        <v>0</v>
      </c>
      <c r="M1187" s="121">
        <v>0</v>
      </c>
      <c r="N1187" s="109"/>
      <c r="O1187" s="121">
        <v>132</v>
      </c>
      <c r="P1187" s="121">
        <v>2</v>
      </c>
      <c r="Q1187" s="109"/>
      <c r="R1187" s="121">
        <v>174</v>
      </c>
      <c r="S1187" s="121">
        <v>13</v>
      </c>
      <c r="T1187" s="109"/>
      <c r="U1187" s="121">
        <v>619</v>
      </c>
      <c r="V1187" s="121">
        <v>15</v>
      </c>
    </row>
    <row r="1188" spans="1:22" x14ac:dyDescent="0.3">
      <c r="A1188" s="122" t="s">
        <v>1337</v>
      </c>
      <c r="B1188" s="35" t="str">
        <f>VLOOKUP(A1188,'Planning Periods'!$E$2:$N$540,10,FALSE)</f>
        <v>01/31/2015 - 01/31/2023</v>
      </c>
      <c r="C1188" s="121">
        <v>2016</v>
      </c>
      <c r="D1188" s="121" t="str">
        <f t="shared" si="17"/>
        <v>Los Gatos 2016</v>
      </c>
      <c r="E1188" s="121">
        <v>201</v>
      </c>
      <c r="F1188" s="120">
        <v>0</v>
      </c>
      <c r="G1188" s="121">
        <v>0</v>
      </c>
      <c r="H1188" s="121">
        <v>0</v>
      </c>
      <c r="I1188" s="109"/>
      <c r="J1188" s="121">
        <v>112</v>
      </c>
      <c r="K1188" s="120">
        <v>2</v>
      </c>
      <c r="L1188" s="121">
        <v>2</v>
      </c>
      <c r="M1188" s="121">
        <v>0</v>
      </c>
      <c r="N1188" s="109"/>
      <c r="O1188" s="121">
        <v>132</v>
      </c>
      <c r="P1188" s="121">
        <v>3</v>
      </c>
      <c r="Q1188" s="109"/>
      <c r="R1188" s="121">
        <v>174</v>
      </c>
      <c r="S1188" s="121">
        <v>38</v>
      </c>
      <c r="T1188" s="109"/>
      <c r="U1188" s="121">
        <v>619</v>
      </c>
      <c r="V1188" s="121">
        <v>43</v>
      </c>
    </row>
    <row r="1189" spans="1:22" x14ac:dyDescent="0.3">
      <c r="A1189" s="122" t="s">
        <v>1337</v>
      </c>
      <c r="B1189" s="35" t="str">
        <f>VLOOKUP(A1189,'Planning Periods'!$E$2:$N$540,10,FALSE)</f>
        <v>01/31/2015 - 01/31/2023</v>
      </c>
      <c r="C1189" s="121">
        <v>2017</v>
      </c>
      <c r="D1189" s="121" t="str">
        <f t="shared" si="17"/>
        <v>Los Gatos 2017</v>
      </c>
      <c r="E1189" s="121">
        <v>201</v>
      </c>
      <c r="F1189" s="120">
        <v>0</v>
      </c>
      <c r="G1189" s="121">
        <v>0</v>
      </c>
      <c r="H1189" s="121">
        <v>0</v>
      </c>
      <c r="I1189" s="109"/>
      <c r="J1189" s="121">
        <v>112</v>
      </c>
      <c r="K1189" s="120">
        <v>0</v>
      </c>
      <c r="L1189" s="121">
        <v>0</v>
      </c>
      <c r="M1189" s="121">
        <v>0</v>
      </c>
      <c r="N1189" s="109"/>
      <c r="O1189" s="121">
        <v>132</v>
      </c>
      <c r="P1189" s="121">
        <v>4</v>
      </c>
      <c r="Q1189" s="109"/>
      <c r="R1189" s="121">
        <v>174</v>
      </c>
      <c r="S1189" s="121">
        <v>9</v>
      </c>
      <c r="T1189" s="109"/>
      <c r="U1189" s="121">
        <v>619</v>
      </c>
      <c r="V1189" s="121">
        <v>13</v>
      </c>
    </row>
    <row r="1190" spans="1:22" x14ac:dyDescent="0.3">
      <c r="A1190" t="s">
        <v>824</v>
      </c>
      <c r="B1190" s="35" t="str">
        <f>VLOOKUP(A1190,'Planning Periods'!$E$2:$N$540,10,FALSE)</f>
        <v>06/30/2014 - 06/30/2019</v>
      </c>
      <c r="C1190" s="121">
        <v>2014</v>
      </c>
      <c r="D1190" s="121" t="str">
        <f t="shared" si="17"/>
        <v>Loyalton 2014</v>
      </c>
      <c r="E1190" s="120">
        <v>0</v>
      </c>
      <c r="F1190" s="120">
        <v>0</v>
      </c>
      <c r="G1190" s="120">
        <v>0</v>
      </c>
      <c r="H1190" s="120">
        <v>0</v>
      </c>
      <c r="I1190" s="120">
        <v>0</v>
      </c>
      <c r="J1190" s="120">
        <v>0</v>
      </c>
      <c r="K1190" s="120">
        <v>0</v>
      </c>
      <c r="L1190" s="120">
        <v>0</v>
      </c>
      <c r="M1190" s="120">
        <v>0</v>
      </c>
      <c r="N1190" s="120">
        <v>0</v>
      </c>
      <c r="O1190" s="120">
        <v>0</v>
      </c>
      <c r="P1190" s="120">
        <v>0</v>
      </c>
      <c r="Q1190" s="120">
        <v>0</v>
      </c>
      <c r="R1190" s="120">
        <v>0</v>
      </c>
      <c r="S1190" s="120">
        <v>0</v>
      </c>
      <c r="T1190" s="120">
        <v>0</v>
      </c>
      <c r="U1190" s="120">
        <v>0</v>
      </c>
      <c r="V1190" s="120">
        <v>0</v>
      </c>
    </row>
    <row r="1191" spans="1:22" x14ac:dyDescent="0.3">
      <c r="A1191" t="s">
        <v>824</v>
      </c>
      <c r="B1191" s="35" t="str">
        <f>VLOOKUP(A1191,'Planning Periods'!$E$2:$N$540,10,FALSE)</f>
        <v>06/30/2014 - 06/30/2019</v>
      </c>
      <c r="C1191" s="121">
        <v>2015</v>
      </c>
      <c r="D1191" s="121" t="str">
        <f t="shared" si="17"/>
        <v>Loyalton 2015</v>
      </c>
    </row>
    <row r="1192" spans="1:22" x14ac:dyDescent="0.3">
      <c r="A1192" t="s">
        <v>824</v>
      </c>
      <c r="B1192" s="35" t="str">
        <f>VLOOKUP(A1192,'Planning Periods'!$E$2:$N$540,10,FALSE)</f>
        <v>06/30/2014 - 06/30/2019</v>
      </c>
      <c r="C1192" s="121">
        <v>2016</v>
      </c>
      <c r="D1192" s="121" t="str">
        <f t="shared" si="17"/>
        <v>Loyalton 2016</v>
      </c>
    </row>
    <row r="1193" spans="1:22" x14ac:dyDescent="0.3">
      <c r="A1193" t="s">
        <v>824</v>
      </c>
      <c r="B1193" s="35" t="str">
        <f>VLOOKUP(A1193,'Planning Periods'!$E$2:$N$540,10,FALSE)</f>
        <v>06/30/2014 - 06/30/2019</v>
      </c>
      <c r="C1193" s="121">
        <v>2017</v>
      </c>
      <c r="D1193" s="121" t="str">
        <f t="shared" si="17"/>
        <v>Loyalton 2017</v>
      </c>
    </row>
    <row r="1194" spans="1:22" x14ac:dyDescent="0.3">
      <c r="A1194" t="s">
        <v>1085</v>
      </c>
      <c r="B1194" s="35"/>
      <c r="C1194" s="121">
        <v>2013</v>
      </c>
      <c r="D1194" s="121" t="str">
        <f t="shared" si="17"/>
        <v>Lynwood 2013</v>
      </c>
    </row>
    <row r="1195" spans="1:22" x14ac:dyDescent="0.3">
      <c r="A1195" t="s">
        <v>1085</v>
      </c>
      <c r="B1195" s="35" t="str">
        <f>VLOOKUP(A1195,'Planning Periods'!$E$2:$N$540,10,FALSE)</f>
        <v>10/15/2013 - 10/15/2021</v>
      </c>
      <c r="C1195" s="121">
        <v>2014</v>
      </c>
      <c r="D1195" s="121" t="str">
        <f t="shared" si="17"/>
        <v>Lynwood 2014</v>
      </c>
      <c r="E1195" s="120">
        <v>0</v>
      </c>
      <c r="F1195" s="120">
        <v>0</v>
      </c>
      <c r="G1195" s="120">
        <v>0</v>
      </c>
      <c r="H1195" s="120">
        <v>0</v>
      </c>
      <c r="I1195" s="120">
        <v>0</v>
      </c>
      <c r="J1195" s="120">
        <v>0</v>
      </c>
      <c r="K1195" s="120">
        <v>0</v>
      </c>
      <c r="L1195" s="120">
        <v>0</v>
      </c>
      <c r="M1195" s="120">
        <v>0</v>
      </c>
      <c r="N1195" s="120">
        <v>0</v>
      </c>
      <c r="O1195" s="120">
        <v>0</v>
      </c>
      <c r="P1195" s="120">
        <v>0</v>
      </c>
      <c r="Q1195" s="120">
        <v>0</v>
      </c>
      <c r="R1195" s="120">
        <v>0</v>
      </c>
      <c r="S1195" s="120">
        <v>0</v>
      </c>
      <c r="T1195" s="120">
        <v>0</v>
      </c>
      <c r="U1195" s="120">
        <v>0</v>
      </c>
      <c r="V1195" s="120">
        <v>0</v>
      </c>
    </row>
    <row r="1196" spans="1:22" x14ac:dyDescent="0.3">
      <c r="A1196" t="s">
        <v>1085</v>
      </c>
      <c r="B1196" s="35" t="str">
        <f>VLOOKUP(A1196,'Planning Periods'!$E$2:$N$540,10,FALSE)</f>
        <v>10/15/2013 - 10/15/2021</v>
      </c>
      <c r="C1196" s="121">
        <v>2015</v>
      </c>
      <c r="D1196" s="121" t="str">
        <f t="shared" si="17"/>
        <v>Lynwood 2015</v>
      </c>
    </row>
    <row r="1197" spans="1:22" x14ac:dyDescent="0.3">
      <c r="A1197" t="s">
        <v>1085</v>
      </c>
      <c r="B1197" s="35" t="str">
        <f>VLOOKUP(A1197,'Planning Periods'!$E$2:$N$540,10,FALSE)</f>
        <v>10/15/2013 - 10/15/2021</v>
      </c>
      <c r="C1197" s="121">
        <v>2016</v>
      </c>
      <c r="D1197" s="121" t="str">
        <f t="shared" si="17"/>
        <v>Lynwood 2016</v>
      </c>
    </row>
    <row r="1198" spans="1:22" x14ac:dyDescent="0.3">
      <c r="A1198" t="s">
        <v>1085</v>
      </c>
      <c r="B1198" s="35" t="str">
        <f>VLOOKUP(A1198,'Planning Periods'!$E$2:$N$540,10,FALSE)</f>
        <v>10/15/2013 - 10/15/2021</v>
      </c>
      <c r="C1198" s="121">
        <v>2017</v>
      </c>
      <c r="D1198" s="121" t="str">
        <f t="shared" si="17"/>
        <v>Lynwood 2017</v>
      </c>
    </row>
    <row r="1199" spans="1:22" x14ac:dyDescent="0.3">
      <c r="A1199" s="122" t="s">
        <v>1044</v>
      </c>
      <c r="B1199" s="35" t="str">
        <f>VLOOKUP(A1199,'Planning Periods'!$E$2:$N$540,10,FALSE)</f>
        <v>01/31/2016 - 01/31/2024</v>
      </c>
      <c r="C1199" s="121">
        <v>2014</v>
      </c>
      <c r="D1199" s="121" t="str">
        <f t="shared" si="17"/>
        <v>Madera 2014</v>
      </c>
      <c r="E1199" s="121">
        <v>1352</v>
      </c>
      <c r="F1199" s="120">
        <v>15</v>
      </c>
      <c r="G1199" s="121">
        <v>15</v>
      </c>
      <c r="H1199" s="121">
        <v>0</v>
      </c>
      <c r="I1199" s="109"/>
      <c r="J1199" s="121">
        <v>1056</v>
      </c>
      <c r="K1199" s="120">
        <v>113</v>
      </c>
      <c r="L1199" s="121">
        <v>113</v>
      </c>
      <c r="M1199" s="121">
        <v>0</v>
      </c>
      <c r="N1199" s="109"/>
      <c r="O1199" s="121">
        <v>1091</v>
      </c>
      <c r="P1199" s="121">
        <v>21</v>
      </c>
      <c r="Q1199" s="109"/>
      <c r="R1199" s="121">
        <v>2600</v>
      </c>
      <c r="S1199" s="121">
        <v>1</v>
      </c>
      <c r="T1199" s="109"/>
      <c r="U1199" s="121">
        <v>6099</v>
      </c>
      <c r="V1199" s="121">
        <v>150</v>
      </c>
    </row>
    <row r="1200" spans="1:22" x14ac:dyDescent="0.3">
      <c r="A1200" s="122" t="s">
        <v>1044</v>
      </c>
      <c r="B1200" s="35" t="str">
        <f>VLOOKUP(A1200,'Planning Periods'!$E$2:$N$540,10,FALSE)</f>
        <v>01/31/2016 - 01/31/2024</v>
      </c>
      <c r="C1200" s="121">
        <v>2015</v>
      </c>
      <c r="D1200" s="121" t="str">
        <f t="shared" si="17"/>
        <v>Madera 2015</v>
      </c>
      <c r="E1200" s="121">
        <v>1352</v>
      </c>
      <c r="F1200" s="120">
        <v>2</v>
      </c>
      <c r="G1200" s="121">
        <v>2</v>
      </c>
      <c r="H1200" s="121">
        <v>0</v>
      </c>
      <c r="I1200" s="109"/>
      <c r="J1200" s="121">
        <v>1056</v>
      </c>
      <c r="K1200" s="120">
        <v>140</v>
      </c>
      <c r="L1200" s="121">
        <v>140</v>
      </c>
      <c r="M1200" s="121">
        <v>0</v>
      </c>
      <c r="N1200" s="109"/>
      <c r="O1200" s="121">
        <v>1091</v>
      </c>
      <c r="P1200" s="121">
        <v>17</v>
      </c>
      <c r="Q1200" s="109"/>
      <c r="R1200" s="121">
        <v>2600</v>
      </c>
      <c r="S1200" s="121">
        <v>1</v>
      </c>
      <c r="T1200" s="109"/>
      <c r="U1200" s="121">
        <v>6099</v>
      </c>
      <c r="V1200" s="121">
        <v>160</v>
      </c>
    </row>
    <row r="1201" spans="1:22" x14ac:dyDescent="0.3">
      <c r="A1201" s="122" t="s">
        <v>1044</v>
      </c>
      <c r="B1201" s="35" t="str">
        <f>VLOOKUP(A1201,'Planning Periods'!$E$2:$N$540,10,FALSE)</f>
        <v>01/31/2016 - 01/31/2024</v>
      </c>
      <c r="C1201" s="121">
        <v>2016</v>
      </c>
      <c r="D1201" s="121" t="str">
        <f t="shared" si="17"/>
        <v>Madera 2016</v>
      </c>
      <c r="E1201" s="121">
        <v>1352</v>
      </c>
      <c r="F1201" s="120">
        <v>0</v>
      </c>
      <c r="G1201" s="121">
        <v>0</v>
      </c>
      <c r="H1201" s="121">
        <v>0</v>
      </c>
      <c r="I1201" s="109"/>
      <c r="J1201" s="121">
        <v>1056</v>
      </c>
      <c r="K1201" s="120">
        <v>0</v>
      </c>
      <c r="L1201" s="121">
        <v>0</v>
      </c>
      <c r="M1201" s="121">
        <v>0</v>
      </c>
      <c r="N1201" s="109"/>
      <c r="O1201" s="121">
        <v>1091</v>
      </c>
      <c r="P1201" s="121">
        <v>55</v>
      </c>
      <c r="Q1201" s="109"/>
      <c r="R1201" s="121">
        <v>2600</v>
      </c>
      <c r="S1201" s="121">
        <v>4</v>
      </c>
      <c r="T1201" s="109"/>
      <c r="U1201" s="121">
        <v>6099</v>
      </c>
      <c r="V1201" s="121">
        <v>59</v>
      </c>
    </row>
    <row r="1202" spans="1:22" x14ac:dyDescent="0.3">
      <c r="A1202" s="122" t="s">
        <v>1044</v>
      </c>
      <c r="B1202" s="35" t="str">
        <f>VLOOKUP(A1202,'Planning Periods'!$E$2:$N$540,10,FALSE)</f>
        <v>01/31/2016 - 01/31/2024</v>
      </c>
      <c r="C1202" s="121">
        <v>2017</v>
      </c>
      <c r="D1202" s="121" t="str">
        <f t="shared" si="17"/>
        <v>Madera 2017</v>
      </c>
      <c r="E1202" s="121">
        <v>1352</v>
      </c>
      <c r="F1202" s="120">
        <v>6</v>
      </c>
      <c r="G1202" s="121">
        <v>0</v>
      </c>
      <c r="H1202" s="121">
        <v>6</v>
      </c>
      <c r="I1202" s="109"/>
      <c r="J1202" s="121">
        <v>1056</v>
      </c>
      <c r="K1202" s="120">
        <v>56</v>
      </c>
      <c r="L1202" s="121">
        <v>0</v>
      </c>
      <c r="M1202" s="121">
        <v>56</v>
      </c>
      <c r="N1202" s="109"/>
      <c r="O1202" s="121">
        <v>1091</v>
      </c>
      <c r="P1202" s="121">
        <v>88</v>
      </c>
      <c r="Q1202" s="109"/>
      <c r="R1202" s="121">
        <v>2600</v>
      </c>
      <c r="S1202" s="121">
        <v>0</v>
      </c>
      <c r="T1202" s="109"/>
      <c r="U1202" s="121">
        <v>6099</v>
      </c>
      <c r="V1202" s="121">
        <v>150</v>
      </c>
    </row>
    <row r="1203" spans="1:22" x14ac:dyDescent="0.3">
      <c r="A1203" s="122" t="s">
        <v>513</v>
      </c>
      <c r="B1203" s="35" t="str">
        <f>VLOOKUP(A1203,'Planning Periods'!$E$2:$N$540,10,FALSE)</f>
        <v>01/31/2016 - 01/31/2024</v>
      </c>
      <c r="C1203" s="121">
        <v>2014</v>
      </c>
      <c r="D1203" s="121" t="str">
        <f t="shared" si="17"/>
        <v>Madera County - Unincorporated 2014</v>
      </c>
      <c r="E1203" s="121"/>
      <c r="F1203" s="120"/>
      <c r="G1203" s="121"/>
      <c r="H1203" s="121"/>
      <c r="I1203" s="109"/>
      <c r="J1203" s="121"/>
      <c r="K1203" s="120"/>
      <c r="L1203" s="121"/>
      <c r="M1203" s="121"/>
      <c r="N1203" s="109"/>
      <c r="O1203" s="121"/>
      <c r="P1203" s="121"/>
      <c r="Q1203" s="109"/>
      <c r="R1203" s="121"/>
      <c r="S1203" s="121"/>
      <c r="T1203" s="109"/>
      <c r="U1203" s="121"/>
      <c r="V1203" s="121"/>
    </row>
    <row r="1204" spans="1:22" x14ac:dyDescent="0.3">
      <c r="A1204" s="122" t="s">
        <v>513</v>
      </c>
      <c r="B1204" s="35" t="str">
        <f>VLOOKUP(A1204,'Planning Periods'!$E$2:$N$540,10,FALSE)</f>
        <v>01/31/2016 - 01/31/2024</v>
      </c>
      <c r="C1204" s="121">
        <v>2015</v>
      </c>
      <c r="D1204" s="121" t="str">
        <f t="shared" si="17"/>
        <v>Madera County - Unincorporated 2015</v>
      </c>
      <c r="E1204" s="121">
        <v>1285</v>
      </c>
      <c r="F1204" s="120">
        <v>0</v>
      </c>
      <c r="G1204" s="121">
        <v>0</v>
      </c>
      <c r="H1204" s="121">
        <v>0</v>
      </c>
      <c r="I1204" s="109"/>
      <c r="J1204" s="121">
        <v>984</v>
      </c>
      <c r="K1204" s="120">
        <v>0</v>
      </c>
      <c r="L1204" s="121">
        <v>0</v>
      </c>
      <c r="M1204" s="121">
        <v>0</v>
      </c>
      <c r="N1204" s="109"/>
      <c r="O1204" s="121">
        <v>1015</v>
      </c>
      <c r="P1204" s="121">
        <v>0</v>
      </c>
      <c r="Q1204" s="109"/>
      <c r="R1204" s="121">
        <v>2398</v>
      </c>
      <c r="S1204" s="121">
        <v>0</v>
      </c>
      <c r="T1204" s="109"/>
      <c r="U1204" s="121">
        <v>3432</v>
      </c>
      <c r="V1204" s="121">
        <v>0</v>
      </c>
    </row>
    <row r="1205" spans="1:22" x14ac:dyDescent="0.3">
      <c r="A1205" s="122" t="s">
        <v>513</v>
      </c>
      <c r="B1205" s="35" t="str">
        <f>VLOOKUP(A1205,'Planning Periods'!$E$2:$N$540,10,FALSE)</f>
        <v>01/31/2016 - 01/31/2024</v>
      </c>
      <c r="C1205" s="121">
        <v>2016</v>
      </c>
      <c r="D1205" s="121" t="str">
        <f t="shared" si="17"/>
        <v>Madera County - Unincorporated 2016</v>
      </c>
      <c r="E1205" s="121">
        <v>1285</v>
      </c>
      <c r="F1205" s="120">
        <v>0</v>
      </c>
      <c r="G1205" s="121">
        <v>0</v>
      </c>
      <c r="H1205" s="121">
        <v>0</v>
      </c>
      <c r="I1205" s="109"/>
      <c r="J1205" s="121">
        <v>984</v>
      </c>
      <c r="K1205" s="120">
        <v>20</v>
      </c>
      <c r="L1205" s="121">
        <v>20</v>
      </c>
      <c r="M1205" s="121">
        <v>0</v>
      </c>
      <c r="N1205" s="109"/>
      <c r="O1205" s="121">
        <v>1015</v>
      </c>
      <c r="P1205" s="121">
        <v>0</v>
      </c>
      <c r="Q1205" s="109"/>
      <c r="R1205" s="121">
        <v>2398</v>
      </c>
      <c r="S1205" s="121">
        <v>0</v>
      </c>
      <c r="T1205" s="109"/>
      <c r="U1205" s="121">
        <v>3432</v>
      </c>
      <c r="V1205" s="121">
        <v>20</v>
      </c>
    </row>
    <row r="1206" spans="1:22" x14ac:dyDescent="0.3">
      <c r="A1206" s="122" t="s">
        <v>513</v>
      </c>
      <c r="B1206" s="35" t="str">
        <f>VLOOKUP(A1206,'Planning Periods'!$E$2:$N$540,10,FALSE)</f>
        <v>01/31/2016 - 01/31/2024</v>
      </c>
      <c r="C1206" s="121">
        <v>2017</v>
      </c>
      <c r="D1206" s="121" t="str">
        <f t="shared" si="17"/>
        <v>Madera County - Unincorporated 2017</v>
      </c>
      <c r="E1206" s="121">
        <v>1285</v>
      </c>
      <c r="F1206" s="120">
        <v>0</v>
      </c>
      <c r="G1206" s="121">
        <v>0</v>
      </c>
      <c r="H1206" s="121">
        <v>0</v>
      </c>
      <c r="I1206" s="109"/>
      <c r="J1206" s="121">
        <v>984</v>
      </c>
      <c r="K1206" s="120">
        <v>11</v>
      </c>
      <c r="L1206" s="121">
        <v>0</v>
      </c>
      <c r="M1206" s="121">
        <v>11</v>
      </c>
      <c r="N1206" s="109"/>
      <c r="O1206" s="121">
        <v>1015</v>
      </c>
      <c r="P1206" s="121">
        <v>0</v>
      </c>
      <c r="Q1206" s="109"/>
      <c r="R1206" s="121">
        <v>2398</v>
      </c>
      <c r="S1206" s="121">
        <v>148</v>
      </c>
      <c r="T1206" s="109"/>
      <c r="U1206" s="121">
        <v>3432</v>
      </c>
      <c r="V1206" s="121">
        <v>159</v>
      </c>
    </row>
    <row r="1207" spans="1:22" x14ac:dyDescent="0.3">
      <c r="A1207" s="122" t="s">
        <v>1084</v>
      </c>
      <c r="B1207" s="35"/>
      <c r="C1207" s="121">
        <v>2013</v>
      </c>
      <c r="D1207" s="121" t="str">
        <f t="shared" si="17"/>
        <v>Malibu 2013</v>
      </c>
      <c r="E1207" s="121"/>
      <c r="F1207" s="120"/>
      <c r="G1207" s="121"/>
      <c r="H1207" s="121"/>
      <c r="I1207" s="109"/>
      <c r="J1207" s="121"/>
      <c r="K1207" s="120"/>
      <c r="L1207" s="121"/>
      <c r="M1207" s="121"/>
      <c r="N1207" s="109"/>
      <c r="O1207" s="121"/>
      <c r="P1207" s="121"/>
      <c r="Q1207" s="109"/>
      <c r="R1207" s="121"/>
      <c r="S1207" s="121"/>
      <c r="T1207" s="109"/>
      <c r="U1207" s="121"/>
      <c r="V1207" s="121"/>
    </row>
    <row r="1208" spans="1:22" x14ac:dyDescent="0.3">
      <c r="A1208" s="122" t="s">
        <v>1084</v>
      </c>
      <c r="B1208" s="35" t="str">
        <f>VLOOKUP(A1208,'Planning Periods'!$E$2:$N$540,10,FALSE)</f>
        <v>10/15/2013 - 10/15/2021</v>
      </c>
      <c r="C1208" s="121">
        <v>2014</v>
      </c>
      <c r="D1208" s="121" t="str">
        <f t="shared" si="17"/>
        <v>Malibu 2014</v>
      </c>
      <c r="E1208" s="121">
        <v>1</v>
      </c>
      <c r="F1208" s="120">
        <v>0</v>
      </c>
      <c r="G1208" s="121">
        <v>0</v>
      </c>
      <c r="H1208" s="121">
        <v>0</v>
      </c>
      <c r="I1208" s="109"/>
      <c r="J1208" s="121">
        <v>1</v>
      </c>
      <c r="K1208" s="120">
        <v>0</v>
      </c>
      <c r="L1208" s="121">
        <v>0</v>
      </c>
      <c r="M1208" s="121">
        <v>0</v>
      </c>
      <c r="N1208" s="109"/>
      <c r="O1208" s="121">
        <v>0</v>
      </c>
      <c r="P1208" s="121">
        <v>0</v>
      </c>
      <c r="Q1208" s="109"/>
      <c r="R1208" s="121">
        <v>0</v>
      </c>
      <c r="S1208" s="121">
        <v>13</v>
      </c>
      <c r="T1208" s="109"/>
      <c r="U1208" s="121">
        <v>2</v>
      </c>
      <c r="V1208" s="121">
        <v>13</v>
      </c>
    </row>
    <row r="1209" spans="1:22" x14ac:dyDescent="0.3">
      <c r="A1209" s="122" t="s">
        <v>1084</v>
      </c>
      <c r="B1209" s="35" t="str">
        <f>VLOOKUP(A1209,'Planning Periods'!$E$2:$N$540,10,FALSE)</f>
        <v>10/15/2013 - 10/15/2021</v>
      </c>
      <c r="C1209" s="121">
        <v>2015</v>
      </c>
      <c r="D1209" s="121" t="str">
        <f t="shared" si="17"/>
        <v>Malibu 2015</v>
      </c>
      <c r="E1209" s="121">
        <v>1</v>
      </c>
      <c r="F1209" s="120">
        <v>0</v>
      </c>
      <c r="G1209" s="121">
        <v>0</v>
      </c>
      <c r="H1209" s="121">
        <v>0</v>
      </c>
      <c r="I1209" s="109"/>
      <c r="J1209" s="121">
        <v>1</v>
      </c>
      <c r="K1209" s="120">
        <v>0</v>
      </c>
      <c r="L1209" s="121">
        <v>0</v>
      </c>
      <c r="M1209" s="121">
        <v>0</v>
      </c>
      <c r="N1209" s="109"/>
      <c r="O1209" s="121">
        <v>0</v>
      </c>
      <c r="P1209" s="121">
        <v>0</v>
      </c>
      <c r="Q1209" s="109"/>
      <c r="R1209" s="121">
        <v>0</v>
      </c>
      <c r="S1209" s="121">
        <v>16</v>
      </c>
      <c r="T1209" s="109"/>
      <c r="U1209" s="121">
        <v>2</v>
      </c>
      <c r="V1209" s="121">
        <v>16</v>
      </c>
    </row>
    <row r="1210" spans="1:22" x14ac:dyDescent="0.3">
      <c r="A1210" s="122" t="s">
        <v>1084</v>
      </c>
      <c r="B1210" s="35" t="str">
        <f>VLOOKUP(A1210,'Planning Periods'!$E$2:$N$540,10,FALSE)</f>
        <v>10/15/2013 - 10/15/2021</v>
      </c>
      <c r="C1210" s="121">
        <v>2016</v>
      </c>
      <c r="D1210" s="121" t="str">
        <f t="shared" si="17"/>
        <v>Malibu 2016</v>
      </c>
      <c r="E1210" s="121">
        <v>1</v>
      </c>
      <c r="F1210" s="120">
        <v>0</v>
      </c>
      <c r="G1210" s="121">
        <v>0</v>
      </c>
      <c r="H1210" s="121">
        <v>0</v>
      </c>
      <c r="I1210" s="109"/>
      <c r="J1210" s="121">
        <v>1</v>
      </c>
      <c r="K1210" s="120">
        <v>0</v>
      </c>
      <c r="L1210" s="121">
        <v>0</v>
      </c>
      <c r="M1210" s="121">
        <v>0</v>
      </c>
      <c r="N1210" s="109"/>
      <c r="O1210" s="121">
        <v>0</v>
      </c>
      <c r="P1210" s="121">
        <v>0</v>
      </c>
      <c r="Q1210" s="109"/>
      <c r="R1210" s="121">
        <v>0</v>
      </c>
      <c r="S1210" s="121">
        <v>3</v>
      </c>
      <c r="T1210" s="109"/>
      <c r="U1210" s="121">
        <v>2</v>
      </c>
      <c r="V1210" s="121">
        <v>3</v>
      </c>
    </row>
    <row r="1211" spans="1:22" x14ac:dyDescent="0.3">
      <c r="A1211" s="122" t="s">
        <v>1084</v>
      </c>
      <c r="B1211" s="35" t="str">
        <f>VLOOKUP(A1211,'Planning Periods'!$E$2:$N$540,10,FALSE)</f>
        <v>10/15/2013 - 10/15/2021</v>
      </c>
      <c r="C1211" s="121">
        <v>2017</v>
      </c>
      <c r="D1211" s="121" t="str">
        <f t="shared" si="17"/>
        <v>Malibu 2017</v>
      </c>
      <c r="E1211" s="121">
        <v>1</v>
      </c>
      <c r="F1211" s="120">
        <v>0</v>
      </c>
      <c r="G1211" s="121">
        <v>0</v>
      </c>
      <c r="H1211" s="121">
        <v>0</v>
      </c>
      <c r="I1211" s="109"/>
      <c r="J1211" s="121">
        <v>1</v>
      </c>
      <c r="K1211" s="120">
        <v>0</v>
      </c>
      <c r="L1211" s="121">
        <v>0</v>
      </c>
      <c r="M1211" s="121">
        <v>0</v>
      </c>
      <c r="N1211" s="109"/>
      <c r="O1211" s="121">
        <v>0</v>
      </c>
      <c r="P1211" s="121">
        <v>0</v>
      </c>
      <c r="Q1211" s="109"/>
      <c r="R1211" s="121">
        <v>0</v>
      </c>
      <c r="S1211" s="121">
        <v>17</v>
      </c>
      <c r="T1211" s="109"/>
      <c r="U1211" s="121">
        <v>2</v>
      </c>
      <c r="V1211" s="121">
        <v>17</v>
      </c>
    </row>
    <row r="1212" spans="1:22" x14ac:dyDescent="0.3">
      <c r="A1212" s="122" t="s">
        <v>1324</v>
      </c>
      <c r="B1212" s="35" t="str">
        <f>VLOOKUP(A1212,'Planning Periods'!$E$2:$N$540,10,FALSE)</f>
        <v>06/30/2014 - 06/30/2019</v>
      </c>
      <c r="C1212" s="121">
        <v>2014</v>
      </c>
      <c r="D1212" s="121" t="str">
        <f t="shared" si="17"/>
        <v>Mammoth Lakes 2014</v>
      </c>
      <c r="E1212" s="121">
        <v>17</v>
      </c>
      <c r="F1212" s="120">
        <v>0</v>
      </c>
      <c r="G1212" s="121">
        <v>0</v>
      </c>
      <c r="H1212" s="121">
        <v>0</v>
      </c>
      <c r="I1212" s="109"/>
      <c r="J1212" s="121">
        <v>12</v>
      </c>
      <c r="K1212" s="120">
        <v>0</v>
      </c>
      <c r="L1212" s="121">
        <v>0</v>
      </c>
      <c r="M1212" s="121">
        <v>0</v>
      </c>
      <c r="N1212" s="109"/>
      <c r="O1212" s="121">
        <v>14</v>
      </c>
      <c r="P1212" s="121">
        <v>0</v>
      </c>
      <c r="Q1212" s="109"/>
      <c r="R1212" s="121">
        <v>31</v>
      </c>
      <c r="S1212" s="121">
        <v>12</v>
      </c>
      <c r="T1212" s="109"/>
      <c r="U1212" s="121">
        <v>74</v>
      </c>
      <c r="V1212" s="121">
        <v>12</v>
      </c>
    </row>
    <row r="1213" spans="1:22" x14ac:dyDescent="0.3">
      <c r="A1213" s="122" t="s">
        <v>1324</v>
      </c>
      <c r="B1213" s="35" t="str">
        <f>VLOOKUP(A1213,'Planning Periods'!$E$2:$N$540,10,FALSE)</f>
        <v>06/30/2014 - 06/30/2019</v>
      </c>
      <c r="C1213" s="121">
        <v>2015</v>
      </c>
      <c r="D1213" s="121" t="str">
        <f t="shared" si="17"/>
        <v>Mammoth Lakes 2015</v>
      </c>
      <c r="E1213" s="121">
        <v>17</v>
      </c>
      <c r="F1213" s="120">
        <v>0</v>
      </c>
      <c r="G1213" s="121">
        <v>0</v>
      </c>
      <c r="H1213" s="121">
        <v>0</v>
      </c>
      <c r="I1213" s="109"/>
      <c r="J1213" s="121">
        <v>12</v>
      </c>
      <c r="K1213" s="120">
        <v>0</v>
      </c>
      <c r="L1213" s="121">
        <v>0</v>
      </c>
      <c r="M1213" s="121">
        <v>0</v>
      </c>
      <c r="N1213" s="109"/>
      <c r="O1213" s="121">
        <v>14</v>
      </c>
      <c r="P1213" s="121">
        <v>0</v>
      </c>
      <c r="Q1213" s="109"/>
      <c r="R1213" s="121">
        <v>31</v>
      </c>
      <c r="S1213" s="121">
        <v>22</v>
      </c>
      <c r="T1213" s="109"/>
      <c r="U1213" s="121">
        <v>74</v>
      </c>
      <c r="V1213" s="121">
        <v>22</v>
      </c>
    </row>
    <row r="1214" spans="1:22" x14ac:dyDescent="0.3">
      <c r="A1214" s="122" t="s">
        <v>1324</v>
      </c>
      <c r="B1214" s="35" t="str">
        <f>VLOOKUP(A1214,'Planning Periods'!$E$2:$N$540,10,FALSE)</f>
        <v>06/30/2014 - 06/30/2019</v>
      </c>
      <c r="C1214" s="121">
        <v>2016</v>
      </c>
      <c r="D1214" s="121" t="str">
        <f t="shared" si="17"/>
        <v>Mammoth Lakes 2016</v>
      </c>
      <c r="E1214" s="121">
        <v>17</v>
      </c>
      <c r="F1214" s="120">
        <v>0</v>
      </c>
      <c r="G1214" s="121">
        <v>0</v>
      </c>
      <c r="H1214" s="121">
        <v>0</v>
      </c>
      <c r="I1214" s="109"/>
      <c r="J1214" s="121">
        <v>12</v>
      </c>
      <c r="K1214" s="120">
        <v>0</v>
      </c>
      <c r="L1214" s="121">
        <v>0</v>
      </c>
      <c r="M1214" s="121">
        <v>0</v>
      </c>
      <c r="N1214" s="109"/>
      <c r="O1214" s="121">
        <v>14</v>
      </c>
      <c r="P1214" s="121">
        <v>0</v>
      </c>
      <c r="Q1214" s="109"/>
      <c r="R1214" s="121">
        <v>31</v>
      </c>
      <c r="S1214" s="121">
        <v>23</v>
      </c>
      <c r="T1214" s="109"/>
      <c r="U1214" s="121">
        <v>74</v>
      </c>
      <c r="V1214" s="121">
        <v>23</v>
      </c>
    </row>
    <row r="1215" spans="1:22" x14ac:dyDescent="0.3">
      <c r="A1215" s="122" t="s">
        <v>1324</v>
      </c>
      <c r="B1215" s="35" t="str">
        <f>VLOOKUP(A1215,'Planning Periods'!$E$2:$N$540,10,FALSE)</f>
        <v>06/30/2014 - 06/30/2019</v>
      </c>
      <c r="C1215" s="121">
        <v>2017</v>
      </c>
      <c r="D1215" s="121" t="str">
        <f t="shared" si="17"/>
        <v>Mammoth Lakes 2017</v>
      </c>
      <c r="E1215" s="121">
        <v>17</v>
      </c>
      <c r="F1215" s="120">
        <v>0</v>
      </c>
      <c r="G1215" s="121">
        <v>0</v>
      </c>
      <c r="H1215" s="121">
        <v>0</v>
      </c>
      <c r="I1215" s="109"/>
      <c r="J1215" s="121">
        <v>12</v>
      </c>
      <c r="K1215" s="120">
        <v>0</v>
      </c>
      <c r="L1215" s="121">
        <v>0</v>
      </c>
      <c r="M1215" s="121">
        <v>0</v>
      </c>
      <c r="N1215" s="109"/>
      <c r="O1215" s="121">
        <v>14</v>
      </c>
      <c r="P1215" s="121">
        <v>0</v>
      </c>
      <c r="Q1215" s="109"/>
      <c r="R1215" s="121">
        <v>31</v>
      </c>
      <c r="S1215" s="121">
        <v>14</v>
      </c>
      <c r="T1215" s="109"/>
      <c r="U1215" s="121">
        <v>74</v>
      </c>
      <c r="V1215" s="121">
        <v>14</v>
      </c>
    </row>
    <row r="1216" spans="1:22" x14ac:dyDescent="0.3">
      <c r="A1216" t="s">
        <v>1083</v>
      </c>
      <c r="B1216" s="35"/>
      <c r="C1216" s="121">
        <v>2013</v>
      </c>
      <c r="D1216" s="121" t="str">
        <f t="shared" si="17"/>
        <v>Manhattan Beach 2013</v>
      </c>
      <c r="E1216" s="121"/>
      <c r="F1216" s="120"/>
      <c r="G1216" s="121"/>
      <c r="H1216" s="121"/>
      <c r="I1216" s="109"/>
      <c r="J1216" s="121"/>
      <c r="K1216" s="120"/>
      <c r="L1216" s="121"/>
      <c r="M1216" s="121"/>
      <c r="N1216" s="109"/>
      <c r="O1216" s="121"/>
      <c r="P1216" s="121"/>
      <c r="Q1216" s="109"/>
      <c r="R1216" s="121"/>
      <c r="S1216" s="121"/>
      <c r="T1216" s="109"/>
      <c r="U1216" s="121"/>
      <c r="V1216" s="121"/>
    </row>
    <row r="1217" spans="1:22" x14ac:dyDescent="0.3">
      <c r="A1217" t="s">
        <v>1083</v>
      </c>
      <c r="B1217" s="35" t="str">
        <f>VLOOKUP(A1217,'Planning Periods'!$E$2:$N$540,10,FALSE)</f>
        <v>10/15/2013 - 10/15/2021</v>
      </c>
      <c r="C1217" s="121">
        <v>2014</v>
      </c>
      <c r="D1217" s="121" t="str">
        <f t="shared" si="17"/>
        <v>Manhattan Beach 2014</v>
      </c>
      <c r="E1217" s="120">
        <v>0</v>
      </c>
      <c r="F1217" s="120">
        <v>0</v>
      </c>
      <c r="G1217" s="120">
        <v>0</v>
      </c>
      <c r="H1217" s="120">
        <v>0</v>
      </c>
      <c r="I1217" s="120">
        <v>0</v>
      </c>
      <c r="J1217" s="120">
        <v>0</v>
      </c>
      <c r="K1217" s="120">
        <v>0</v>
      </c>
      <c r="L1217" s="120">
        <v>0</v>
      </c>
      <c r="M1217" s="120">
        <v>0</v>
      </c>
      <c r="N1217" s="120">
        <v>0</v>
      </c>
      <c r="O1217" s="120">
        <v>0</v>
      </c>
      <c r="P1217" s="120">
        <v>0</v>
      </c>
      <c r="Q1217" s="120">
        <v>0</v>
      </c>
      <c r="R1217" s="120">
        <v>0</v>
      </c>
      <c r="S1217" s="120">
        <v>0</v>
      </c>
      <c r="T1217" s="120">
        <v>0</v>
      </c>
      <c r="U1217" s="120">
        <v>0</v>
      </c>
      <c r="V1217" s="120">
        <v>0</v>
      </c>
    </row>
    <row r="1218" spans="1:22" x14ac:dyDescent="0.3">
      <c r="A1218" t="s">
        <v>1083</v>
      </c>
      <c r="B1218" s="35" t="str">
        <f>VLOOKUP(A1218,'Planning Periods'!$E$2:$N$540,10,FALSE)</f>
        <v>10/15/2013 - 10/15/2021</v>
      </c>
      <c r="C1218" s="121">
        <v>2015</v>
      </c>
      <c r="D1218" s="121" t="str">
        <f t="shared" si="17"/>
        <v>Manhattan Beach 2015</v>
      </c>
    </row>
    <row r="1219" spans="1:22" x14ac:dyDescent="0.3">
      <c r="A1219" t="s">
        <v>1083</v>
      </c>
      <c r="B1219" s="35" t="str">
        <f>VLOOKUP(A1219,'Planning Periods'!$E$2:$N$540,10,FALSE)</f>
        <v>10/15/2013 - 10/15/2021</v>
      </c>
      <c r="C1219" s="121">
        <v>2016</v>
      </c>
      <c r="D1219" s="121" t="str">
        <f t="shared" si="17"/>
        <v>Manhattan Beach 2016</v>
      </c>
    </row>
    <row r="1220" spans="1:22" x14ac:dyDescent="0.3">
      <c r="A1220" t="s">
        <v>1083</v>
      </c>
      <c r="B1220" s="35" t="str">
        <f>VLOOKUP(A1220,'Planning Periods'!$E$2:$N$540,10,FALSE)</f>
        <v>10/15/2013 - 10/15/2021</v>
      </c>
      <c r="C1220" s="121">
        <v>2017</v>
      </c>
      <c r="D1220" s="121" t="str">
        <f t="shared" si="17"/>
        <v>Manhattan Beach 2017</v>
      </c>
    </row>
    <row r="1221" spans="1:22" x14ac:dyDescent="0.3">
      <c r="A1221" t="s">
        <v>882</v>
      </c>
      <c r="B1221" s="35" t="str">
        <f>VLOOKUP(A1221,'Planning Periods'!$E$2:$N$540,10,FALSE)</f>
        <v>12/31/2015 - 12/31/2023</v>
      </c>
      <c r="C1221" s="121">
        <v>2014</v>
      </c>
      <c r="D1221" s="121" t="str">
        <f t="shared" si="17"/>
        <v>Manteca 2014</v>
      </c>
      <c r="E1221" s="120">
        <v>0</v>
      </c>
      <c r="F1221" s="120">
        <v>0</v>
      </c>
      <c r="G1221" s="120">
        <v>0</v>
      </c>
      <c r="H1221" s="120">
        <v>0</v>
      </c>
      <c r="I1221" s="120">
        <v>0</v>
      </c>
      <c r="J1221" s="120">
        <v>0</v>
      </c>
      <c r="K1221" s="120">
        <v>0</v>
      </c>
      <c r="L1221" s="120">
        <v>0</v>
      </c>
      <c r="M1221" s="120">
        <v>0</v>
      </c>
      <c r="N1221" s="120">
        <v>0</v>
      </c>
      <c r="O1221" s="120">
        <v>0</v>
      </c>
      <c r="P1221" s="120">
        <v>0</v>
      </c>
      <c r="Q1221" s="120">
        <v>0</v>
      </c>
      <c r="R1221" s="120">
        <v>0</v>
      </c>
      <c r="S1221" s="120">
        <v>0</v>
      </c>
      <c r="T1221" s="120">
        <v>0</v>
      </c>
      <c r="U1221" s="120">
        <v>0</v>
      </c>
      <c r="V1221" s="120">
        <v>0</v>
      </c>
    </row>
    <row r="1222" spans="1:22" x14ac:dyDescent="0.3">
      <c r="A1222" t="s">
        <v>882</v>
      </c>
      <c r="B1222" s="35" t="str">
        <f>VLOOKUP(A1222,'Planning Periods'!$E$2:$N$540,10,FALSE)</f>
        <v>12/31/2015 - 12/31/2023</v>
      </c>
      <c r="C1222" s="121">
        <v>2015</v>
      </c>
      <c r="D1222" s="121" t="str">
        <f t="shared" si="17"/>
        <v>Manteca 2015</v>
      </c>
    </row>
    <row r="1223" spans="1:22" x14ac:dyDescent="0.3">
      <c r="A1223" t="s">
        <v>882</v>
      </c>
      <c r="B1223" s="35" t="str">
        <f>VLOOKUP(A1223,'Planning Periods'!$E$2:$N$540,10,FALSE)</f>
        <v>12/31/2015 - 12/31/2023</v>
      </c>
      <c r="C1223" s="121">
        <v>2016</v>
      </c>
      <c r="D1223" s="121" t="str">
        <f t="shared" si="17"/>
        <v>Manteca 2016</v>
      </c>
    </row>
    <row r="1224" spans="1:22" x14ac:dyDescent="0.3">
      <c r="A1224" t="s">
        <v>882</v>
      </c>
      <c r="B1224" s="35" t="str">
        <f>VLOOKUP(A1224,'Planning Periods'!$E$2:$N$540,10,FALSE)</f>
        <v>12/31/2015 - 12/31/2023</v>
      </c>
      <c r="C1224" s="121">
        <v>2017</v>
      </c>
      <c r="D1224" s="121" t="str">
        <f t="shared" si="17"/>
        <v>Manteca 2017</v>
      </c>
    </row>
    <row r="1225" spans="1:22" x14ac:dyDescent="0.3">
      <c r="A1225" t="s">
        <v>1151</v>
      </c>
      <c r="B1225" s="35" t="str">
        <f>VLOOKUP(A1225,'Planning Periods'!$E$2:$N$540,10,FALSE)</f>
        <v>12/31/2015 - 12/31/2023</v>
      </c>
      <c r="C1225" s="121">
        <v>2013</v>
      </c>
      <c r="D1225" s="121" t="str">
        <f t="shared" ref="D1225:D1290" si="18">CONCATENATE(A1225," ",C1225)</f>
        <v>Maricopa 2013</v>
      </c>
    </row>
    <row r="1226" spans="1:22" x14ac:dyDescent="0.3">
      <c r="A1226" t="s">
        <v>1151</v>
      </c>
      <c r="B1226" s="35" t="str">
        <f>VLOOKUP(A1226,'Planning Periods'!$E$2:$N$540,10,FALSE)</f>
        <v>12/31/2015 - 12/31/2023</v>
      </c>
      <c r="C1226" s="121">
        <v>2014</v>
      </c>
      <c r="D1226" s="121" t="str">
        <f t="shared" si="18"/>
        <v>Maricopa 2014</v>
      </c>
      <c r="E1226" s="120">
        <v>0</v>
      </c>
      <c r="F1226" s="120">
        <v>0</v>
      </c>
      <c r="G1226" s="120">
        <v>0</v>
      </c>
      <c r="H1226" s="120">
        <v>0</v>
      </c>
      <c r="I1226" s="120">
        <v>0</v>
      </c>
      <c r="J1226" s="120">
        <v>0</v>
      </c>
      <c r="K1226" s="120">
        <v>0</v>
      </c>
      <c r="L1226" s="120">
        <v>0</v>
      </c>
      <c r="M1226" s="120">
        <v>0</v>
      </c>
      <c r="N1226" s="120">
        <v>0</v>
      </c>
      <c r="O1226" s="120">
        <v>0</v>
      </c>
      <c r="P1226" s="120">
        <v>0</v>
      </c>
      <c r="Q1226" s="120">
        <v>0</v>
      </c>
      <c r="R1226" s="120">
        <v>0</v>
      </c>
      <c r="S1226" s="120">
        <v>0</v>
      </c>
      <c r="T1226" s="120">
        <v>0</v>
      </c>
      <c r="U1226" s="120">
        <v>0</v>
      </c>
      <c r="V1226" s="120">
        <v>0</v>
      </c>
    </row>
    <row r="1227" spans="1:22" x14ac:dyDescent="0.3">
      <c r="A1227" t="s">
        <v>1151</v>
      </c>
      <c r="B1227" s="35" t="str">
        <f>VLOOKUP(A1227,'Planning Periods'!$E$2:$N$540,10,FALSE)</f>
        <v>12/31/2015 - 12/31/2023</v>
      </c>
      <c r="C1227" s="121">
        <v>2015</v>
      </c>
      <c r="D1227" s="121" t="str">
        <f t="shared" si="18"/>
        <v>Maricopa 2015</v>
      </c>
    </row>
    <row r="1228" spans="1:22" x14ac:dyDescent="0.3">
      <c r="A1228" t="s">
        <v>1151</v>
      </c>
      <c r="B1228" s="35" t="str">
        <f>VLOOKUP(A1228,'Planning Periods'!$E$2:$N$540,10,FALSE)</f>
        <v>12/31/2015 - 12/31/2023</v>
      </c>
      <c r="C1228" s="121">
        <v>2016</v>
      </c>
      <c r="D1228" s="121" t="str">
        <f t="shared" si="18"/>
        <v>Maricopa 2016</v>
      </c>
    </row>
    <row r="1229" spans="1:22" x14ac:dyDescent="0.3">
      <c r="A1229" t="s">
        <v>1151</v>
      </c>
      <c r="B1229" s="35" t="str">
        <f>VLOOKUP(A1229,'Planning Periods'!$E$2:$N$540,10,FALSE)</f>
        <v>12/31/2015 - 12/31/2023</v>
      </c>
      <c r="C1229" s="121">
        <v>2017</v>
      </c>
      <c r="D1229" s="121" t="str">
        <f t="shared" si="18"/>
        <v>Maricopa 2017</v>
      </c>
    </row>
    <row r="1230" spans="1:22" x14ac:dyDescent="0.3">
      <c r="A1230" s="122" t="s">
        <v>507</v>
      </c>
      <c r="B1230" s="35" t="str">
        <f>VLOOKUP(A1230,'Planning Periods'!$E$2:$N$540,10,FALSE)</f>
        <v>01/31/2015 - 01/31/2023</v>
      </c>
      <c r="C1230" s="121">
        <v>2014</v>
      </c>
      <c r="D1230" s="121" t="str">
        <f t="shared" si="18"/>
        <v>Marin County - Unincorporated 2014</v>
      </c>
      <c r="E1230" s="121">
        <v>55</v>
      </c>
      <c r="F1230" s="120">
        <v>1</v>
      </c>
      <c r="G1230" s="121">
        <v>0</v>
      </c>
      <c r="H1230" s="121">
        <v>1</v>
      </c>
      <c r="I1230" s="109"/>
      <c r="J1230" s="121">
        <v>32</v>
      </c>
      <c r="K1230" s="120">
        <v>3</v>
      </c>
      <c r="L1230" s="121">
        <v>0</v>
      </c>
      <c r="M1230" s="121">
        <v>3</v>
      </c>
      <c r="N1230" s="109"/>
      <c r="O1230" s="121">
        <v>37</v>
      </c>
      <c r="P1230" s="121">
        <v>10</v>
      </c>
      <c r="Q1230" s="109"/>
      <c r="R1230" s="121">
        <v>61</v>
      </c>
      <c r="S1230" s="121">
        <v>29</v>
      </c>
      <c r="T1230" s="109"/>
      <c r="U1230" s="121">
        <v>185</v>
      </c>
      <c r="V1230" s="121">
        <v>43</v>
      </c>
    </row>
    <row r="1231" spans="1:22" x14ac:dyDescent="0.3">
      <c r="A1231" s="122" t="s">
        <v>507</v>
      </c>
      <c r="B1231" s="35" t="str">
        <f>VLOOKUP(A1231,'Planning Periods'!$E$2:$N$540,10,FALSE)</f>
        <v>01/31/2015 - 01/31/2023</v>
      </c>
      <c r="C1231" s="121">
        <v>2015</v>
      </c>
      <c r="D1231" s="121" t="str">
        <f t="shared" si="18"/>
        <v>Marin County - Unincorporated 2015</v>
      </c>
      <c r="E1231" s="121">
        <v>55</v>
      </c>
      <c r="F1231" s="120">
        <v>7</v>
      </c>
      <c r="G1231" s="121">
        <v>6</v>
      </c>
      <c r="H1231" s="121">
        <v>1</v>
      </c>
      <c r="I1231" s="109"/>
      <c r="J1231" s="121">
        <v>32</v>
      </c>
      <c r="K1231" s="120">
        <v>6</v>
      </c>
      <c r="L1231" s="121">
        <v>3</v>
      </c>
      <c r="M1231" s="121">
        <v>3</v>
      </c>
      <c r="N1231" s="109"/>
      <c r="O1231" s="121">
        <v>37</v>
      </c>
      <c r="P1231" s="121">
        <v>3</v>
      </c>
      <c r="Q1231" s="109"/>
      <c r="R1231" s="121">
        <v>61</v>
      </c>
      <c r="S1231" s="121">
        <v>23</v>
      </c>
      <c r="T1231" s="109"/>
      <c r="U1231" s="121">
        <v>185</v>
      </c>
      <c r="V1231" s="121">
        <v>39</v>
      </c>
    </row>
    <row r="1232" spans="1:22" x14ac:dyDescent="0.3">
      <c r="A1232" s="122" t="s">
        <v>507</v>
      </c>
      <c r="B1232" s="35" t="str">
        <f>VLOOKUP(A1232,'Planning Periods'!$E$2:$N$540,10,FALSE)</f>
        <v>01/31/2015 - 01/31/2023</v>
      </c>
      <c r="C1232" s="121">
        <v>2016</v>
      </c>
      <c r="D1232" s="121" t="str">
        <f t="shared" si="18"/>
        <v>Marin County - Unincorporated 2016</v>
      </c>
      <c r="E1232" s="121">
        <v>55</v>
      </c>
      <c r="F1232" s="120">
        <v>2</v>
      </c>
      <c r="G1232" s="121">
        <v>1</v>
      </c>
      <c r="H1232" s="121">
        <v>1</v>
      </c>
      <c r="I1232" s="109"/>
      <c r="J1232" s="121">
        <v>32</v>
      </c>
      <c r="K1232" s="120">
        <v>5</v>
      </c>
      <c r="L1232" s="121">
        <v>2</v>
      </c>
      <c r="M1232" s="121">
        <v>3</v>
      </c>
      <c r="N1232" s="109"/>
      <c r="O1232" s="121">
        <v>37</v>
      </c>
      <c r="P1232" s="121">
        <v>2</v>
      </c>
      <c r="Q1232" s="109"/>
      <c r="R1232" s="121">
        <v>61</v>
      </c>
      <c r="S1232" s="121">
        <v>21</v>
      </c>
      <c r="T1232" s="109"/>
      <c r="U1232" s="121">
        <v>185</v>
      </c>
      <c r="V1232" s="121">
        <v>30</v>
      </c>
    </row>
    <row r="1233" spans="1:22" x14ac:dyDescent="0.3">
      <c r="A1233" s="122" t="s">
        <v>507</v>
      </c>
      <c r="B1233" s="35" t="str">
        <f>VLOOKUP(A1233,'Planning Periods'!$E$2:$N$540,10,FALSE)</f>
        <v>01/31/2015 - 01/31/2023</v>
      </c>
      <c r="C1233" s="121">
        <v>2017</v>
      </c>
      <c r="D1233" s="121" t="str">
        <f t="shared" si="18"/>
        <v>Marin County - Unincorporated 2017</v>
      </c>
      <c r="E1233" s="121">
        <v>55</v>
      </c>
      <c r="F1233" s="120">
        <v>1</v>
      </c>
      <c r="G1233" s="121">
        <v>0</v>
      </c>
      <c r="H1233" s="121">
        <v>1</v>
      </c>
      <c r="I1233" s="109"/>
      <c r="J1233" s="121">
        <v>32</v>
      </c>
      <c r="K1233" s="120">
        <v>5</v>
      </c>
      <c r="L1233" s="121">
        <v>2</v>
      </c>
      <c r="M1233" s="121">
        <v>3</v>
      </c>
      <c r="N1233" s="109"/>
      <c r="O1233" s="121">
        <v>37</v>
      </c>
      <c r="P1233" s="121">
        <v>1</v>
      </c>
      <c r="Q1233" s="109"/>
      <c r="R1233" s="121">
        <v>61</v>
      </c>
      <c r="S1233" s="121">
        <v>26</v>
      </c>
      <c r="T1233" s="109"/>
      <c r="U1233" s="121">
        <v>185</v>
      </c>
      <c r="V1233" s="121">
        <v>33</v>
      </c>
    </row>
    <row r="1234" spans="1:22" x14ac:dyDescent="0.3">
      <c r="A1234" s="122" t="s">
        <v>1017</v>
      </c>
      <c r="B1234" s="35" t="str">
        <f>VLOOKUP(A1234,'Planning Periods'!$E$2:$N$540,10,FALSE)</f>
        <v>12/31/2015 - 12/31/2023</v>
      </c>
      <c r="C1234" s="121">
        <v>2014</v>
      </c>
      <c r="D1234" s="121" t="str">
        <f t="shared" si="18"/>
        <v>Marina 2014</v>
      </c>
      <c r="E1234" s="121"/>
      <c r="F1234" s="120"/>
      <c r="G1234" s="121"/>
      <c r="H1234" s="121"/>
      <c r="I1234" s="109"/>
      <c r="J1234" s="121"/>
      <c r="K1234" s="120"/>
      <c r="L1234" s="121"/>
      <c r="M1234" s="121"/>
      <c r="N1234" s="109"/>
      <c r="O1234" s="121"/>
      <c r="P1234" s="121"/>
      <c r="Q1234" s="109"/>
      <c r="R1234" s="121"/>
      <c r="S1234" s="121"/>
      <c r="T1234" s="109"/>
      <c r="U1234" s="121"/>
      <c r="V1234" s="121"/>
    </row>
    <row r="1235" spans="1:22" x14ac:dyDescent="0.3">
      <c r="A1235" s="122" t="s">
        <v>1017</v>
      </c>
      <c r="B1235" s="35" t="str">
        <f>VLOOKUP(A1235,'Planning Periods'!$E$2:$N$540,10,FALSE)</f>
        <v>12/31/2015 - 12/31/2023</v>
      </c>
      <c r="C1235" s="121">
        <v>2015</v>
      </c>
      <c r="D1235" s="121" t="str">
        <f t="shared" si="18"/>
        <v>Marina 2015</v>
      </c>
      <c r="E1235" s="121"/>
      <c r="F1235" s="120"/>
      <c r="G1235" s="121"/>
      <c r="H1235" s="121"/>
      <c r="I1235" s="109"/>
      <c r="J1235" s="121"/>
      <c r="K1235" s="120"/>
      <c r="L1235" s="121"/>
      <c r="M1235" s="121"/>
      <c r="N1235" s="109"/>
      <c r="O1235" s="121"/>
      <c r="P1235" s="121"/>
      <c r="Q1235" s="109"/>
      <c r="R1235" s="121"/>
      <c r="S1235" s="121"/>
      <c r="T1235" s="109"/>
      <c r="U1235" s="121"/>
      <c r="V1235" s="121"/>
    </row>
    <row r="1236" spans="1:22" x14ac:dyDescent="0.3">
      <c r="A1236" s="122" t="s">
        <v>1017</v>
      </c>
      <c r="B1236" s="35" t="str">
        <f>VLOOKUP(A1236,'Planning Periods'!$E$2:$N$540,10,FALSE)</f>
        <v>12/31/2015 - 12/31/2023</v>
      </c>
      <c r="C1236" s="121">
        <v>2016</v>
      </c>
      <c r="D1236" s="121" t="str">
        <f t="shared" si="18"/>
        <v>Marina 2016</v>
      </c>
      <c r="E1236" s="121"/>
      <c r="F1236" s="120"/>
      <c r="G1236" s="121"/>
      <c r="H1236" s="121"/>
      <c r="I1236" s="109"/>
      <c r="J1236" s="121"/>
      <c r="K1236" s="120"/>
      <c r="L1236" s="121"/>
      <c r="M1236" s="121"/>
      <c r="N1236" s="109"/>
      <c r="O1236" s="121"/>
      <c r="P1236" s="121"/>
      <c r="Q1236" s="109"/>
      <c r="R1236" s="121"/>
      <c r="S1236" s="121"/>
      <c r="T1236" s="109"/>
      <c r="U1236" s="121"/>
      <c r="V1236" s="121"/>
    </row>
    <row r="1237" spans="1:22" x14ac:dyDescent="0.3">
      <c r="A1237" s="122" t="s">
        <v>1017</v>
      </c>
      <c r="B1237" s="35" t="str">
        <f>VLOOKUP(A1237,'Planning Periods'!$E$2:$N$540,10,FALSE)</f>
        <v>12/31/2015 - 12/31/2023</v>
      </c>
      <c r="C1237" s="121">
        <v>2017</v>
      </c>
      <c r="D1237" s="121" t="str">
        <f t="shared" si="18"/>
        <v>Marina 2017</v>
      </c>
      <c r="E1237" s="121">
        <v>315</v>
      </c>
      <c r="F1237" s="120">
        <v>42</v>
      </c>
      <c r="G1237" s="121">
        <v>1</v>
      </c>
      <c r="H1237" s="121">
        <v>41</v>
      </c>
      <c r="I1237" s="109"/>
      <c r="J1237" s="121">
        <v>206</v>
      </c>
      <c r="K1237" s="120">
        <v>6</v>
      </c>
      <c r="L1237" s="121">
        <v>1</v>
      </c>
      <c r="M1237" s="121">
        <v>5</v>
      </c>
      <c r="N1237" s="109"/>
      <c r="O1237" s="121">
        <v>239</v>
      </c>
      <c r="P1237" s="121">
        <v>147</v>
      </c>
      <c r="Q1237" s="109"/>
      <c r="R1237" s="121">
        <v>548</v>
      </c>
      <c r="S1237" s="121">
        <v>22</v>
      </c>
      <c r="T1237" s="109"/>
      <c r="U1237" s="121">
        <v>1308</v>
      </c>
      <c r="V1237" s="121">
        <v>217</v>
      </c>
    </row>
    <row r="1238" spans="1:22" x14ac:dyDescent="0.3">
      <c r="A1238" s="122" t="s">
        <v>1341</v>
      </c>
      <c r="B1238" s="35" t="str">
        <f>VLOOKUP(A1238,'Planning Periods'!$E$2:$N$540,10,FALSE)</f>
        <v>06/30/2014 - 06/30/2019</v>
      </c>
      <c r="C1238" s="121">
        <v>2014</v>
      </c>
      <c r="D1238" s="121" t="str">
        <f t="shared" si="18"/>
        <v>Mariposa County - Unincorporated 2014</v>
      </c>
      <c r="E1238" s="121">
        <v>265</v>
      </c>
      <c r="F1238" s="120">
        <v>0</v>
      </c>
      <c r="G1238" s="121">
        <v>0</v>
      </c>
      <c r="H1238" s="121">
        <v>0</v>
      </c>
      <c r="I1238" s="109"/>
      <c r="J1238" s="121">
        <v>130</v>
      </c>
      <c r="K1238" s="120">
        <v>0</v>
      </c>
      <c r="L1238" s="121">
        <v>0</v>
      </c>
      <c r="M1238" s="121">
        <v>0</v>
      </c>
      <c r="N1238" s="109"/>
      <c r="O1238" s="121">
        <v>180</v>
      </c>
      <c r="P1238" s="121">
        <v>35</v>
      </c>
      <c r="Q1238" s="109"/>
      <c r="R1238" s="121">
        <v>420</v>
      </c>
      <c r="S1238" s="121">
        <v>14</v>
      </c>
      <c r="T1238" s="109"/>
      <c r="U1238" s="121">
        <v>995</v>
      </c>
      <c r="V1238" s="121">
        <v>49</v>
      </c>
    </row>
    <row r="1239" spans="1:22" x14ac:dyDescent="0.3">
      <c r="A1239" s="122" t="s">
        <v>1341</v>
      </c>
      <c r="B1239" s="35" t="str">
        <f>VLOOKUP(A1239,'Planning Periods'!$E$2:$N$540,10,FALSE)</f>
        <v>06/30/2014 - 06/30/2019</v>
      </c>
      <c r="C1239" s="121">
        <v>2015</v>
      </c>
      <c r="D1239" s="121" t="str">
        <f t="shared" si="18"/>
        <v>Mariposa County - Unincorporated 2015</v>
      </c>
      <c r="E1239" s="121">
        <v>265</v>
      </c>
      <c r="F1239" s="120">
        <v>0</v>
      </c>
      <c r="G1239" s="121">
        <v>0</v>
      </c>
      <c r="H1239" s="121">
        <v>0</v>
      </c>
      <c r="I1239" s="109"/>
      <c r="J1239" s="121">
        <v>130</v>
      </c>
      <c r="K1239" s="120">
        <v>0</v>
      </c>
      <c r="L1239" s="121">
        <v>0</v>
      </c>
      <c r="M1239" s="121">
        <v>0</v>
      </c>
      <c r="N1239" s="109"/>
      <c r="O1239" s="121">
        <v>180</v>
      </c>
      <c r="P1239" s="121">
        <v>44</v>
      </c>
      <c r="Q1239" s="109"/>
      <c r="R1239" s="121">
        <v>420</v>
      </c>
      <c r="S1239" s="121">
        <v>10</v>
      </c>
      <c r="T1239" s="109"/>
      <c r="U1239" s="121">
        <v>995</v>
      </c>
      <c r="V1239" s="121">
        <v>54</v>
      </c>
    </row>
    <row r="1240" spans="1:22" x14ac:dyDescent="0.3">
      <c r="A1240" s="122" t="s">
        <v>1341</v>
      </c>
      <c r="B1240" s="35" t="str">
        <f>VLOOKUP(A1240,'Planning Periods'!$E$2:$N$540,10,FALSE)</f>
        <v>06/30/2014 - 06/30/2019</v>
      </c>
      <c r="C1240" s="121">
        <v>2016</v>
      </c>
      <c r="D1240" s="121" t="str">
        <f t="shared" si="18"/>
        <v>Mariposa County - Unincorporated 2016</v>
      </c>
      <c r="E1240" s="121">
        <v>265</v>
      </c>
      <c r="F1240" s="120">
        <v>0</v>
      </c>
      <c r="G1240" s="121">
        <v>0</v>
      </c>
      <c r="H1240" s="121">
        <v>0</v>
      </c>
      <c r="I1240" s="109"/>
      <c r="J1240" s="121">
        <v>130</v>
      </c>
      <c r="K1240" s="120">
        <v>0</v>
      </c>
      <c r="L1240" s="121">
        <v>0</v>
      </c>
      <c r="M1240" s="121">
        <v>0</v>
      </c>
      <c r="N1240" s="109"/>
      <c r="O1240" s="121">
        <v>180</v>
      </c>
      <c r="P1240" s="121">
        <v>19</v>
      </c>
      <c r="Q1240" s="109"/>
      <c r="R1240" s="121">
        <v>420</v>
      </c>
      <c r="S1240" s="121">
        <v>28</v>
      </c>
      <c r="T1240" s="109"/>
      <c r="U1240" s="121">
        <v>995</v>
      </c>
      <c r="V1240" s="121">
        <v>47</v>
      </c>
    </row>
    <row r="1241" spans="1:22" x14ac:dyDescent="0.3">
      <c r="A1241" s="122" t="s">
        <v>1341</v>
      </c>
      <c r="B1241" s="35" t="str">
        <f>VLOOKUP(A1241,'Planning Periods'!$E$2:$N$540,10,FALSE)</f>
        <v>06/30/2014 - 06/30/2019</v>
      </c>
      <c r="C1241" s="121">
        <v>2017</v>
      </c>
      <c r="D1241" s="121" t="str">
        <f t="shared" si="18"/>
        <v>Mariposa County - Unincorporated 2017</v>
      </c>
      <c r="E1241" s="121">
        <v>265</v>
      </c>
      <c r="F1241" s="120">
        <v>0</v>
      </c>
      <c r="G1241" s="121">
        <v>0</v>
      </c>
      <c r="H1241" s="121">
        <v>0</v>
      </c>
      <c r="I1241" s="109"/>
      <c r="J1241" s="121">
        <v>130</v>
      </c>
      <c r="K1241" s="120">
        <v>0</v>
      </c>
      <c r="L1241" s="121">
        <v>0</v>
      </c>
      <c r="M1241" s="121">
        <v>0</v>
      </c>
      <c r="N1241" s="109"/>
      <c r="O1241" s="121">
        <v>180</v>
      </c>
      <c r="P1241" s="121">
        <v>28</v>
      </c>
      <c r="Q1241" s="109"/>
      <c r="R1241" s="121">
        <v>420</v>
      </c>
      <c r="S1241" s="121">
        <v>9</v>
      </c>
      <c r="T1241" s="109"/>
      <c r="U1241" s="121">
        <v>995</v>
      </c>
      <c r="V1241" s="121">
        <v>37</v>
      </c>
    </row>
    <row r="1242" spans="1:22" x14ac:dyDescent="0.3">
      <c r="A1242" s="122" t="s">
        <v>1207</v>
      </c>
      <c r="B1242" s="35" t="str">
        <f>VLOOKUP(A1242,'Planning Periods'!$E$2:$N$540,10,FALSE)</f>
        <v>01/31/2015 - 01/31/2023</v>
      </c>
      <c r="C1242" s="121">
        <v>2014</v>
      </c>
      <c r="D1242" s="121" t="str">
        <f t="shared" si="18"/>
        <v>Martinez 2014</v>
      </c>
      <c r="E1242" s="121"/>
      <c r="F1242" s="120"/>
      <c r="G1242" s="121"/>
      <c r="H1242" s="121"/>
      <c r="I1242" s="109"/>
      <c r="J1242" s="121"/>
      <c r="K1242" s="120"/>
      <c r="L1242" s="121"/>
      <c r="M1242" s="121"/>
      <c r="N1242" s="109"/>
      <c r="O1242" s="121"/>
      <c r="P1242" s="121"/>
      <c r="Q1242" s="109"/>
      <c r="R1242" s="121"/>
      <c r="S1242" s="121"/>
      <c r="T1242" s="109"/>
      <c r="U1242" s="121"/>
      <c r="V1242" s="121"/>
    </row>
    <row r="1243" spans="1:22" x14ac:dyDescent="0.3">
      <c r="A1243" s="122" t="s">
        <v>1207</v>
      </c>
      <c r="B1243" s="35" t="str">
        <f>VLOOKUP(A1243,'Planning Periods'!$E$2:$N$540,10,FALSE)</f>
        <v>01/31/2015 - 01/31/2023</v>
      </c>
      <c r="C1243" s="121">
        <v>2015</v>
      </c>
      <c r="D1243" s="121" t="str">
        <f t="shared" si="18"/>
        <v>Martinez 2015</v>
      </c>
      <c r="E1243" s="121"/>
      <c r="F1243" s="120"/>
      <c r="G1243" s="121"/>
      <c r="H1243" s="121"/>
      <c r="I1243" s="109"/>
      <c r="J1243" s="121"/>
      <c r="K1243" s="120"/>
      <c r="L1243" s="121"/>
      <c r="M1243" s="121"/>
      <c r="N1243" s="109"/>
      <c r="O1243" s="121"/>
      <c r="P1243" s="121"/>
      <c r="Q1243" s="109"/>
      <c r="R1243" s="121"/>
      <c r="S1243" s="121"/>
      <c r="T1243" s="109"/>
      <c r="U1243" s="121"/>
      <c r="V1243" s="121"/>
    </row>
    <row r="1244" spans="1:22" x14ac:dyDescent="0.3">
      <c r="A1244" s="122" t="s">
        <v>1207</v>
      </c>
      <c r="B1244" s="35" t="str">
        <f>VLOOKUP(A1244,'Planning Periods'!$E$2:$N$540,10,FALSE)</f>
        <v>01/31/2015 - 01/31/2023</v>
      </c>
      <c r="C1244" s="121">
        <v>2016</v>
      </c>
      <c r="D1244" s="121" t="str">
        <f t="shared" si="18"/>
        <v>Martinez 2016</v>
      </c>
      <c r="E1244" s="121">
        <v>124</v>
      </c>
      <c r="F1244" s="120">
        <v>0</v>
      </c>
      <c r="G1244" s="121">
        <v>0</v>
      </c>
      <c r="H1244" s="121">
        <v>0</v>
      </c>
      <c r="I1244" s="109"/>
      <c r="J1244" s="121">
        <v>72</v>
      </c>
      <c r="K1244" s="120">
        <v>0</v>
      </c>
      <c r="L1244" s="121">
        <v>0</v>
      </c>
      <c r="M1244" s="121">
        <v>0</v>
      </c>
      <c r="N1244" s="109"/>
      <c r="O1244" s="121">
        <v>78</v>
      </c>
      <c r="P1244" s="121">
        <v>1</v>
      </c>
      <c r="Q1244" s="109"/>
      <c r="R1244" s="121">
        <v>195</v>
      </c>
      <c r="S1244" s="121">
        <v>40</v>
      </c>
      <c r="T1244" s="109"/>
      <c r="U1244" s="121">
        <v>469</v>
      </c>
      <c r="V1244" s="121">
        <v>41</v>
      </c>
    </row>
    <row r="1245" spans="1:22" x14ac:dyDescent="0.3">
      <c r="A1245" s="122" t="s">
        <v>1207</v>
      </c>
      <c r="B1245" s="35" t="str">
        <f>VLOOKUP(A1245,'Planning Periods'!$E$2:$N$540,10,FALSE)</f>
        <v>01/31/2015 - 01/31/2023</v>
      </c>
      <c r="C1245" s="121">
        <v>2017</v>
      </c>
      <c r="D1245" s="121" t="str">
        <f t="shared" si="18"/>
        <v>Martinez 2017</v>
      </c>
      <c r="E1245" s="121">
        <v>124</v>
      </c>
      <c r="F1245" s="120">
        <v>0</v>
      </c>
      <c r="G1245" s="121">
        <v>0</v>
      </c>
      <c r="H1245" s="121">
        <v>0</v>
      </c>
      <c r="I1245" s="109"/>
      <c r="J1245" s="121">
        <v>72</v>
      </c>
      <c r="K1245" s="120">
        <v>0</v>
      </c>
      <c r="L1245" s="121">
        <v>0</v>
      </c>
      <c r="M1245" s="121">
        <v>0</v>
      </c>
      <c r="N1245" s="109"/>
      <c r="O1245" s="121">
        <v>78</v>
      </c>
      <c r="P1245" s="121">
        <v>0</v>
      </c>
      <c r="Q1245" s="109"/>
      <c r="R1245" s="121">
        <v>195</v>
      </c>
      <c r="S1245" s="121">
        <v>4</v>
      </c>
      <c r="T1245" s="109"/>
      <c r="U1245" s="121">
        <v>469</v>
      </c>
      <c r="V1245" s="121">
        <v>4</v>
      </c>
    </row>
    <row r="1246" spans="1:22" x14ac:dyDescent="0.3">
      <c r="A1246" t="s">
        <v>755</v>
      </c>
      <c r="B1246" s="35" t="str">
        <f>VLOOKUP(A1246,'Planning Periods'!$E$2:$N$540,10,FALSE)</f>
        <v>10/31/2013 - 10/31/2021</v>
      </c>
      <c r="C1246" s="121">
        <v>2013</v>
      </c>
      <c r="D1246" s="121" t="str">
        <f t="shared" si="18"/>
        <v>Marysville 2013</v>
      </c>
      <c r="E1246" s="121"/>
      <c r="F1246" s="120"/>
      <c r="G1246" s="121"/>
      <c r="H1246" s="121"/>
      <c r="I1246" s="109"/>
      <c r="J1246" s="121"/>
      <c r="K1246" s="120"/>
      <c r="L1246" s="121"/>
      <c r="M1246" s="121"/>
      <c r="N1246" s="109"/>
      <c r="O1246" s="121"/>
      <c r="P1246" s="121"/>
      <c r="Q1246" s="109"/>
      <c r="R1246" s="121"/>
      <c r="S1246" s="121"/>
      <c r="T1246" s="109"/>
      <c r="U1246" s="121"/>
      <c r="V1246" s="121"/>
    </row>
    <row r="1247" spans="1:22" x14ac:dyDescent="0.3">
      <c r="A1247" t="s">
        <v>755</v>
      </c>
      <c r="B1247" s="35" t="str">
        <f>VLOOKUP(A1247,'Planning Periods'!$E$2:$N$540,10,FALSE)</f>
        <v>10/31/2013 - 10/31/2021</v>
      </c>
      <c r="C1247" s="121">
        <v>2014</v>
      </c>
      <c r="D1247" s="121" t="str">
        <f t="shared" si="18"/>
        <v>Marysville 2014</v>
      </c>
      <c r="E1247" s="120">
        <v>0</v>
      </c>
      <c r="F1247" s="120">
        <v>0</v>
      </c>
      <c r="G1247" s="120">
        <v>0</v>
      </c>
      <c r="H1247" s="120">
        <v>0</v>
      </c>
      <c r="I1247" s="120">
        <v>0</v>
      </c>
      <c r="J1247" s="120">
        <v>0</v>
      </c>
      <c r="K1247" s="120">
        <v>0</v>
      </c>
      <c r="L1247" s="120">
        <v>0</v>
      </c>
      <c r="M1247" s="120">
        <v>0</v>
      </c>
      <c r="N1247" s="120">
        <v>0</v>
      </c>
      <c r="O1247" s="120">
        <v>0</v>
      </c>
      <c r="P1247" s="120">
        <v>0</v>
      </c>
      <c r="Q1247" s="120">
        <v>0</v>
      </c>
      <c r="R1247" s="120">
        <v>0</v>
      </c>
      <c r="S1247" s="120">
        <v>0</v>
      </c>
      <c r="T1247" s="120">
        <v>0</v>
      </c>
      <c r="U1247" s="120">
        <v>0</v>
      </c>
      <c r="V1247" s="120">
        <v>0</v>
      </c>
    </row>
    <row r="1248" spans="1:22" x14ac:dyDescent="0.3">
      <c r="A1248" t="s">
        <v>755</v>
      </c>
      <c r="B1248" s="35" t="str">
        <f>VLOOKUP(A1248,'Planning Periods'!$E$2:$N$540,10,FALSE)</f>
        <v>10/31/2013 - 10/31/2021</v>
      </c>
      <c r="C1248" s="121">
        <v>2015</v>
      </c>
      <c r="D1248" s="121" t="str">
        <f t="shared" si="18"/>
        <v>Marysville 2015</v>
      </c>
    </row>
    <row r="1249" spans="1:22" x14ac:dyDescent="0.3">
      <c r="A1249" t="s">
        <v>755</v>
      </c>
      <c r="B1249" s="35" t="str">
        <f>VLOOKUP(A1249,'Planning Periods'!$E$2:$N$540,10,FALSE)</f>
        <v>10/31/2013 - 10/31/2021</v>
      </c>
      <c r="C1249" s="121">
        <v>2016</v>
      </c>
      <c r="D1249" s="121" t="str">
        <f t="shared" si="18"/>
        <v>Marysville 2016</v>
      </c>
    </row>
    <row r="1250" spans="1:22" x14ac:dyDescent="0.3">
      <c r="A1250" t="s">
        <v>755</v>
      </c>
      <c r="B1250" s="35" t="str">
        <f>VLOOKUP(A1250,'Planning Periods'!$E$2:$N$540,10,FALSE)</f>
        <v>10/31/2013 - 10/31/2021</v>
      </c>
      <c r="C1250" s="121">
        <v>2017</v>
      </c>
      <c r="D1250" s="121" t="str">
        <f t="shared" si="18"/>
        <v>Marysville 2017</v>
      </c>
    </row>
    <row r="1251" spans="1:22" x14ac:dyDescent="0.3">
      <c r="A1251" t="s">
        <v>1082</v>
      </c>
      <c r="B1251" s="35"/>
      <c r="C1251" s="121">
        <v>2013</v>
      </c>
      <c r="D1251" s="121" t="str">
        <f t="shared" si="18"/>
        <v>Maywood 2013</v>
      </c>
    </row>
    <row r="1252" spans="1:22" x14ac:dyDescent="0.3">
      <c r="A1252" t="s">
        <v>1082</v>
      </c>
      <c r="B1252" s="35" t="str">
        <f>VLOOKUP(A1252,'Planning Periods'!$E$2:$N$540,10,FALSE)</f>
        <v>10/15/2013 - 10/15/2021</v>
      </c>
      <c r="C1252" s="121">
        <v>2014</v>
      </c>
      <c r="D1252" s="121" t="str">
        <f t="shared" si="18"/>
        <v>Maywood 2014</v>
      </c>
      <c r="E1252" s="120">
        <v>0</v>
      </c>
      <c r="F1252" s="120">
        <v>0</v>
      </c>
      <c r="G1252" s="120">
        <v>0</v>
      </c>
      <c r="H1252" s="120">
        <v>0</v>
      </c>
      <c r="I1252" s="120">
        <v>0</v>
      </c>
      <c r="J1252" s="120">
        <v>0</v>
      </c>
      <c r="K1252" s="120">
        <v>0</v>
      </c>
      <c r="L1252" s="120">
        <v>0</v>
      </c>
      <c r="M1252" s="120">
        <v>0</v>
      </c>
      <c r="N1252" s="120">
        <v>0</v>
      </c>
      <c r="O1252" s="120">
        <v>0</v>
      </c>
      <c r="P1252" s="120">
        <v>0</v>
      </c>
      <c r="Q1252" s="120">
        <v>0</v>
      </c>
      <c r="R1252" s="120">
        <v>0</v>
      </c>
      <c r="S1252" s="120">
        <v>0</v>
      </c>
      <c r="T1252" s="120">
        <v>0</v>
      </c>
      <c r="U1252" s="120">
        <v>0</v>
      </c>
      <c r="V1252" s="120">
        <v>0</v>
      </c>
    </row>
    <row r="1253" spans="1:22" x14ac:dyDescent="0.3">
      <c r="A1253" t="s">
        <v>1082</v>
      </c>
      <c r="B1253" s="35" t="str">
        <f>VLOOKUP(A1253,'Planning Periods'!$E$2:$N$540,10,FALSE)</f>
        <v>10/15/2013 - 10/15/2021</v>
      </c>
      <c r="C1253" s="121">
        <v>2015</v>
      </c>
      <c r="D1253" s="121" t="str">
        <f t="shared" si="18"/>
        <v>Maywood 2015</v>
      </c>
    </row>
    <row r="1254" spans="1:22" x14ac:dyDescent="0.3">
      <c r="A1254" t="s">
        <v>1082</v>
      </c>
      <c r="B1254" s="35" t="str">
        <f>VLOOKUP(A1254,'Planning Periods'!$E$2:$N$540,10,FALSE)</f>
        <v>10/15/2013 - 10/15/2021</v>
      </c>
      <c r="C1254" s="121">
        <v>2016</v>
      </c>
      <c r="D1254" s="121" t="str">
        <f t="shared" si="18"/>
        <v>Maywood 2016</v>
      </c>
    </row>
    <row r="1255" spans="1:22" x14ac:dyDescent="0.3">
      <c r="A1255" t="s">
        <v>1082</v>
      </c>
      <c r="B1255" s="35" t="str">
        <f>VLOOKUP(A1255,'Planning Periods'!$E$2:$N$540,10,FALSE)</f>
        <v>10/15/2013 - 10/15/2021</v>
      </c>
      <c r="C1255" s="121">
        <v>2017</v>
      </c>
      <c r="D1255" s="121" t="str">
        <f t="shared" si="18"/>
        <v>Maywood 2017</v>
      </c>
    </row>
    <row r="1256" spans="1:22" x14ac:dyDescent="0.3">
      <c r="A1256" s="122" t="s">
        <v>1318</v>
      </c>
      <c r="B1256" s="35" t="str">
        <f>VLOOKUP(A1256,'Planning Periods'!$E$2:$N$540,10,FALSE)</f>
        <v>12/31/2015 - 12/31/2023</v>
      </c>
      <c r="C1256" s="121">
        <v>2013</v>
      </c>
      <c r="D1256" s="121" t="str">
        <f t="shared" si="18"/>
        <v>Mcfarland 2013</v>
      </c>
    </row>
    <row r="1257" spans="1:22" x14ac:dyDescent="0.3">
      <c r="A1257" s="122" t="s">
        <v>1318</v>
      </c>
      <c r="B1257" s="35" t="str">
        <f>VLOOKUP(A1257,'Planning Periods'!$E$2:$N$540,10,FALSE)</f>
        <v>12/31/2015 - 12/31/2023</v>
      </c>
      <c r="C1257" s="121">
        <v>2014</v>
      </c>
      <c r="D1257" s="121" t="str">
        <f t="shared" si="18"/>
        <v>Mcfarland 2014</v>
      </c>
    </row>
    <row r="1258" spans="1:22" x14ac:dyDescent="0.3">
      <c r="A1258" s="122" t="s">
        <v>1318</v>
      </c>
      <c r="B1258" s="35" t="str">
        <f>VLOOKUP(A1258,'Planning Periods'!$E$2:$N$540,10,FALSE)</f>
        <v>12/31/2015 - 12/31/2023</v>
      </c>
      <c r="C1258" s="121">
        <v>2015</v>
      </c>
      <c r="D1258" s="121" t="str">
        <f t="shared" si="18"/>
        <v>Mcfarland 2015</v>
      </c>
      <c r="E1258" s="121"/>
      <c r="F1258" s="120"/>
      <c r="G1258" s="121"/>
      <c r="H1258" s="121"/>
      <c r="I1258" s="109"/>
      <c r="J1258" s="121"/>
      <c r="K1258" s="120"/>
      <c r="L1258" s="121"/>
      <c r="M1258" s="121"/>
      <c r="N1258" s="109"/>
      <c r="O1258" s="121"/>
      <c r="P1258" s="121"/>
      <c r="Q1258" s="109"/>
      <c r="R1258" s="121"/>
      <c r="S1258" s="121"/>
      <c r="T1258" s="109"/>
      <c r="U1258" s="121"/>
      <c r="V1258" s="121"/>
    </row>
    <row r="1259" spans="1:22" x14ac:dyDescent="0.3">
      <c r="A1259" s="122" t="s">
        <v>1318</v>
      </c>
      <c r="B1259" s="35" t="str">
        <f>VLOOKUP(A1259,'Planning Periods'!$E$2:$N$540,10,FALSE)</f>
        <v>12/31/2015 - 12/31/2023</v>
      </c>
      <c r="C1259" s="121">
        <v>2016</v>
      </c>
      <c r="D1259" s="121" t="str">
        <f t="shared" si="18"/>
        <v>Mcfarland 2016</v>
      </c>
      <c r="E1259" s="121">
        <v>188</v>
      </c>
      <c r="F1259" s="120">
        <v>6</v>
      </c>
      <c r="G1259" s="121">
        <v>0</v>
      </c>
      <c r="H1259" s="121">
        <v>6</v>
      </c>
      <c r="I1259" s="109"/>
      <c r="J1259" s="121">
        <v>158</v>
      </c>
      <c r="K1259" s="120">
        <v>6</v>
      </c>
      <c r="L1259" s="121">
        <v>0</v>
      </c>
      <c r="M1259" s="121">
        <v>6</v>
      </c>
      <c r="N1259" s="109"/>
      <c r="O1259" s="121">
        <v>141</v>
      </c>
      <c r="P1259" s="121">
        <v>7</v>
      </c>
      <c r="Q1259" s="109"/>
      <c r="R1259" s="121">
        <v>318</v>
      </c>
      <c r="S1259" s="121">
        <v>0</v>
      </c>
      <c r="T1259" s="109"/>
      <c r="U1259" s="121">
        <v>805</v>
      </c>
      <c r="V1259" s="121">
        <v>19</v>
      </c>
    </row>
    <row r="1260" spans="1:22" x14ac:dyDescent="0.3">
      <c r="A1260" s="122" t="s">
        <v>1318</v>
      </c>
      <c r="B1260" s="35" t="str">
        <f>VLOOKUP(A1260,'Planning Periods'!$E$2:$N$540,10,FALSE)</f>
        <v>12/31/2015 - 12/31/2023</v>
      </c>
      <c r="C1260" s="121">
        <v>2017</v>
      </c>
      <c r="D1260" s="121" t="str">
        <f t="shared" si="18"/>
        <v>Mcfarland 2017</v>
      </c>
      <c r="E1260" s="121"/>
      <c r="F1260" s="120"/>
      <c r="G1260" s="121"/>
      <c r="H1260" s="121"/>
      <c r="I1260" s="109"/>
      <c r="J1260" s="121"/>
      <c r="K1260" s="120"/>
      <c r="L1260" s="121"/>
      <c r="M1260" s="121"/>
      <c r="N1260" s="109"/>
      <c r="O1260" s="121"/>
      <c r="P1260" s="121"/>
      <c r="Q1260" s="109"/>
      <c r="R1260" s="121"/>
      <c r="S1260" s="121"/>
      <c r="T1260" s="109"/>
      <c r="U1260" s="121"/>
      <c r="V1260" s="121"/>
    </row>
    <row r="1261" spans="1:22" x14ac:dyDescent="0.3">
      <c r="A1261" s="122" t="s">
        <v>497</v>
      </c>
      <c r="B1261" s="35" t="str">
        <f>VLOOKUP(A1261,'Planning Periods'!$E$2:$N$540,10,FALSE)</f>
        <v>06/30/2014 - 06/30/2019</v>
      </c>
      <c r="C1261" s="121">
        <v>2014</v>
      </c>
      <c r="D1261" s="121" t="str">
        <f t="shared" si="18"/>
        <v>Mendocino County - Unincorporated 2014</v>
      </c>
      <c r="E1261" s="121"/>
      <c r="F1261" s="120"/>
      <c r="G1261" s="121"/>
      <c r="H1261" s="121"/>
      <c r="I1261" s="109"/>
      <c r="J1261" s="121"/>
      <c r="K1261" s="120"/>
      <c r="L1261" s="121"/>
      <c r="M1261" s="121"/>
      <c r="N1261" s="109"/>
      <c r="O1261" s="121"/>
      <c r="P1261" s="121"/>
      <c r="Q1261" s="109"/>
      <c r="R1261" s="121"/>
      <c r="S1261" s="121"/>
      <c r="T1261" s="109"/>
      <c r="U1261" s="121"/>
      <c r="V1261" s="121"/>
    </row>
    <row r="1262" spans="1:22" x14ac:dyDescent="0.3">
      <c r="A1262" s="122" t="s">
        <v>497</v>
      </c>
      <c r="B1262" s="35" t="str">
        <f>VLOOKUP(A1262,'Planning Periods'!$E$2:$N$540,10,FALSE)</f>
        <v>06/30/2014 - 06/30/2019</v>
      </c>
      <c r="C1262" s="121">
        <v>2015</v>
      </c>
      <c r="D1262" s="121" t="str">
        <f t="shared" si="18"/>
        <v>Mendocino County - Unincorporated 2015</v>
      </c>
      <c r="E1262" s="121">
        <v>40</v>
      </c>
      <c r="F1262" s="120">
        <v>0</v>
      </c>
      <c r="G1262" s="121">
        <v>0</v>
      </c>
      <c r="H1262" s="121">
        <v>0</v>
      </c>
      <c r="I1262" s="109"/>
      <c r="J1262" s="121">
        <v>27</v>
      </c>
      <c r="K1262" s="120">
        <v>0</v>
      </c>
      <c r="L1262" s="121">
        <v>0</v>
      </c>
      <c r="M1262" s="121">
        <v>0</v>
      </c>
      <c r="N1262" s="109"/>
      <c r="O1262" s="121">
        <v>27</v>
      </c>
      <c r="P1262" s="121">
        <v>56</v>
      </c>
      <c r="Q1262" s="109"/>
      <c r="R1262" s="121">
        <v>74</v>
      </c>
      <c r="S1262" s="121">
        <v>52</v>
      </c>
      <c r="T1262" s="109"/>
      <c r="U1262" s="121">
        <v>168</v>
      </c>
      <c r="V1262" s="121">
        <v>108</v>
      </c>
    </row>
    <row r="1263" spans="1:22" x14ac:dyDescent="0.3">
      <c r="A1263" s="122" t="s">
        <v>497</v>
      </c>
      <c r="B1263" s="35" t="str">
        <f>VLOOKUP(A1263,'Planning Periods'!$E$2:$N$540,10,FALSE)</f>
        <v>06/30/2014 - 06/30/2019</v>
      </c>
      <c r="C1263" s="121">
        <v>2016</v>
      </c>
      <c r="D1263" s="121" t="str">
        <f t="shared" si="18"/>
        <v>Mendocino County - Unincorporated 2016</v>
      </c>
      <c r="E1263" s="121"/>
      <c r="F1263" s="120"/>
      <c r="G1263" s="121"/>
      <c r="H1263" s="121"/>
      <c r="I1263" s="109"/>
      <c r="J1263" s="121"/>
      <c r="K1263" s="120"/>
      <c r="L1263" s="121"/>
      <c r="M1263" s="121"/>
      <c r="N1263" s="109"/>
      <c r="O1263" s="121"/>
      <c r="P1263" s="121"/>
      <c r="Q1263" s="109"/>
      <c r="R1263" s="121"/>
      <c r="S1263" s="121"/>
      <c r="T1263" s="109"/>
      <c r="U1263" s="121"/>
      <c r="V1263" s="121"/>
    </row>
    <row r="1264" spans="1:22" x14ac:dyDescent="0.3">
      <c r="A1264" s="122" t="s">
        <v>497</v>
      </c>
      <c r="B1264" s="35" t="str">
        <f>VLOOKUP(A1264,'Planning Periods'!$E$2:$N$540,10,FALSE)</f>
        <v>06/30/2014 - 06/30/2019</v>
      </c>
      <c r="C1264" s="121">
        <v>2017</v>
      </c>
      <c r="D1264" s="121" t="str">
        <f t="shared" si="18"/>
        <v>Mendocino County - Unincorporated 2017</v>
      </c>
      <c r="E1264" s="121"/>
      <c r="F1264" s="120"/>
      <c r="G1264" s="121"/>
      <c r="H1264" s="121"/>
      <c r="I1264" s="109"/>
      <c r="J1264" s="121"/>
      <c r="K1264" s="120"/>
      <c r="L1264" s="121"/>
      <c r="M1264" s="121"/>
      <c r="N1264" s="109"/>
      <c r="O1264" s="121"/>
      <c r="P1264" s="121"/>
      <c r="Q1264" s="109"/>
      <c r="R1264" s="121"/>
      <c r="S1264" s="121"/>
      <c r="T1264" s="109"/>
      <c r="U1264" s="121"/>
      <c r="V1264" s="121"/>
    </row>
    <row r="1265" spans="1:22" x14ac:dyDescent="0.3">
      <c r="A1265" t="s">
        <v>1183</v>
      </c>
      <c r="B1265" s="35" t="str">
        <f>VLOOKUP(A1265,'Planning Periods'!$E$2:$N$540,10,FALSE)</f>
        <v>12/31/2015 - 12/31/2023</v>
      </c>
      <c r="C1265" s="121">
        <v>2013</v>
      </c>
      <c r="D1265" s="121" t="str">
        <f t="shared" si="18"/>
        <v>Mendota 2013</v>
      </c>
      <c r="E1265" s="121"/>
      <c r="F1265" s="120"/>
      <c r="G1265" s="121"/>
      <c r="H1265" s="121"/>
      <c r="I1265" s="109"/>
      <c r="J1265" s="121"/>
      <c r="K1265" s="120"/>
      <c r="L1265" s="121"/>
      <c r="M1265" s="121"/>
      <c r="N1265" s="109"/>
      <c r="O1265" s="121"/>
      <c r="P1265" s="121"/>
      <c r="Q1265" s="109"/>
      <c r="R1265" s="121"/>
      <c r="S1265" s="121"/>
      <c r="T1265" s="109"/>
      <c r="U1265" s="121"/>
      <c r="V1265" s="121"/>
    </row>
    <row r="1266" spans="1:22" x14ac:dyDescent="0.3">
      <c r="A1266" t="s">
        <v>1183</v>
      </c>
      <c r="B1266" s="35" t="str">
        <f>VLOOKUP(A1266,'Planning Periods'!$E$2:$N$540,10,FALSE)</f>
        <v>12/31/2015 - 12/31/2023</v>
      </c>
      <c r="C1266" s="121">
        <v>2014</v>
      </c>
      <c r="D1266" s="121" t="str">
        <f t="shared" si="18"/>
        <v>Mendota 2014</v>
      </c>
      <c r="E1266" s="120">
        <v>0</v>
      </c>
      <c r="F1266" s="120">
        <v>0</v>
      </c>
      <c r="G1266" s="120">
        <v>0</v>
      </c>
      <c r="H1266" s="120">
        <v>0</v>
      </c>
      <c r="I1266" s="120">
        <v>0</v>
      </c>
      <c r="J1266" s="120">
        <v>0</v>
      </c>
      <c r="K1266" s="120">
        <v>0</v>
      </c>
      <c r="L1266" s="120">
        <v>0</v>
      </c>
      <c r="M1266" s="120">
        <v>0</v>
      </c>
      <c r="N1266" s="120">
        <v>0</v>
      </c>
      <c r="O1266" s="120">
        <v>0</v>
      </c>
      <c r="P1266" s="120">
        <v>0</v>
      </c>
      <c r="Q1266" s="120">
        <v>0</v>
      </c>
      <c r="R1266" s="120">
        <v>0</v>
      </c>
      <c r="S1266" s="120">
        <v>0</v>
      </c>
      <c r="T1266" s="120">
        <v>0</v>
      </c>
      <c r="U1266" s="120">
        <v>0</v>
      </c>
      <c r="V1266" s="120">
        <v>0</v>
      </c>
    </row>
    <row r="1267" spans="1:22" x14ac:dyDescent="0.3">
      <c r="A1267" t="s">
        <v>1183</v>
      </c>
      <c r="B1267" s="35" t="str">
        <f>VLOOKUP(A1267,'Planning Periods'!$E$2:$N$540,10,FALSE)</f>
        <v>12/31/2015 - 12/31/2023</v>
      </c>
      <c r="C1267" s="121">
        <v>2015</v>
      </c>
      <c r="D1267" s="121" t="str">
        <f t="shared" si="18"/>
        <v>Mendota 2015</v>
      </c>
    </row>
    <row r="1268" spans="1:22" x14ac:dyDescent="0.3">
      <c r="A1268" t="s">
        <v>1183</v>
      </c>
      <c r="B1268" s="35" t="str">
        <f>VLOOKUP(A1268,'Planning Periods'!$E$2:$N$540,10,FALSE)</f>
        <v>12/31/2015 - 12/31/2023</v>
      </c>
      <c r="C1268" s="121">
        <v>2016</v>
      </c>
      <c r="D1268" s="121" t="str">
        <f t="shared" si="18"/>
        <v>Mendota 2016</v>
      </c>
    </row>
    <row r="1269" spans="1:22" x14ac:dyDescent="0.3">
      <c r="A1269" t="s">
        <v>1183</v>
      </c>
      <c r="B1269" s="35" t="str">
        <f>VLOOKUP(A1269,'Planning Periods'!$E$2:$N$540,10,FALSE)</f>
        <v>12/31/2015 - 12/31/2023</v>
      </c>
      <c r="C1269" s="121">
        <v>2017</v>
      </c>
      <c r="D1269" s="121" t="str">
        <f t="shared" si="18"/>
        <v>Mendota 2017</v>
      </c>
    </row>
    <row r="1270" spans="1:22" x14ac:dyDescent="0.3">
      <c r="A1270" s="122" t="s">
        <v>947</v>
      </c>
      <c r="B1270" s="35"/>
      <c r="C1270" s="121">
        <v>2013</v>
      </c>
      <c r="D1270" s="121" t="str">
        <f t="shared" si="18"/>
        <v>Menifee 2013</v>
      </c>
    </row>
    <row r="1271" spans="1:22" x14ac:dyDescent="0.3">
      <c r="A1271" s="122" t="s">
        <v>947</v>
      </c>
      <c r="B1271" s="35" t="str">
        <f>VLOOKUP(A1271,'Planning Periods'!$E$2:$N$540,10,FALSE)</f>
        <v>10/15/2013 - 10/15/2021</v>
      </c>
      <c r="C1271" s="121">
        <v>2014</v>
      </c>
      <c r="D1271" s="121" t="str">
        <f t="shared" si="18"/>
        <v>Menifee 2014</v>
      </c>
      <c r="E1271" s="121">
        <v>1488</v>
      </c>
      <c r="F1271" s="120">
        <v>1</v>
      </c>
      <c r="G1271" s="121">
        <v>0</v>
      </c>
      <c r="H1271" s="121">
        <v>1</v>
      </c>
      <c r="I1271" s="109"/>
      <c r="J1271" s="121">
        <v>1007</v>
      </c>
      <c r="K1271" s="120">
        <v>1</v>
      </c>
      <c r="L1271" s="121">
        <v>0</v>
      </c>
      <c r="M1271" s="121">
        <v>1</v>
      </c>
      <c r="N1271" s="109"/>
      <c r="O1271" s="121">
        <v>1140</v>
      </c>
      <c r="P1271" s="121">
        <v>158</v>
      </c>
      <c r="Q1271" s="109"/>
      <c r="R1271" s="121">
        <v>2610</v>
      </c>
      <c r="S1271" s="121">
        <v>181</v>
      </c>
      <c r="T1271" s="109"/>
      <c r="U1271" s="121">
        <v>6245</v>
      </c>
      <c r="V1271" s="121">
        <v>341</v>
      </c>
    </row>
    <row r="1272" spans="1:22" x14ac:dyDescent="0.3">
      <c r="A1272" s="122" t="s">
        <v>947</v>
      </c>
      <c r="B1272" s="35" t="str">
        <f>VLOOKUP(A1272,'Planning Periods'!$E$2:$N$540,10,FALSE)</f>
        <v>10/15/2013 - 10/15/2021</v>
      </c>
      <c r="C1272" s="121">
        <v>2015</v>
      </c>
      <c r="D1272" s="121" t="str">
        <f t="shared" si="18"/>
        <v>Menifee 2015</v>
      </c>
      <c r="E1272" s="121">
        <v>1488</v>
      </c>
      <c r="F1272" s="120">
        <v>4</v>
      </c>
      <c r="G1272" s="121">
        <v>0</v>
      </c>
      <c r="H1272" s="121">
        <v>4</v>
      </c>
      <c r="I1272" s="109"/>
      <c r="J1272" s="121">
        <v>1007</v>
      </c>
      <c r="K1272" s="120">
        <v>0</v>
      </c>
      <c r="L1272" s="121">
        <v>0</v>
      </c>
      <c r="M1272" s="121">
        <v>0</v>
      </c>
      <c r="N1272" s="109"/>
      <c r="O1272" s="121">
        <v>1140</v>
      </c>
      <c r="P1272" s="121">
        <v>193</v>
      </c>
      <c r="Q1272" s="109"/>
      <c r="R1272" s="121">
        <v>2610</v>
      </c>
      <c r="S1272" s="121">
        <v>215</v>
      </c>
      <c r="T1272" s="109"/>
      <c r="U1272" s="121">
        <v>6245</v>
      </c>
      <c r="V1272" s="121">
        <v>412</v>
      </c>
    </row>
    <row r="1273" spans="1:22" x14ac:dyDescent="0.3">
      <c r="A1273" s="122" t="s">
        <v>947</v>
      </c>
      <c r="B1273" s="35" t="str">
        <f>VLOOKUP(A1273,'Planning Periods'!$E$2:$N$540,10,FALSE)</f>
        <v>10/15/2013 - 10/15/2021</v>
      </c>
      <c r="C1273" s="121">
        <v>2016</v>
      </c>
      <c r="D1273" s="121" t="str">
        <f t="shared" si="18"/>
        <v>Menifee 2016</v>
      </c>
      <c r="E1273" s="121">
        <v>1488</v>
      </c>
      <c r="F1273" s="120">
        <v>3</v>
      </c>
      <c r="G1273" s="121">
        <v>0</v>
      </c>
      <c r="H1273" s="121">
        <v>3</v>
      </c>
      <c r="I1273" s="109"/>
      <c r="J1273" s="121">
        <v>1007</v>
      </c>
      <c r="K1273" s="120">
        <v>2</v>
      </c>
      <c r="L1273" s="121">
        <v>0</v>
      </c>
      <c r="M1273" s="121">
        <v>2</v>
      </c>
      <c r="N1273" s="109"/>
      <c r="O1273" s="121">
        <v>1140</v>
      </c>
      <c r="P1273" s="121">
        <v>184</v>
      </c>
      <c r="Q1273" s="109"/>
      <c r="R1273" s="121">
        <v>2610</v>
      </c>
      <c r="S1273" s="121">
        <v>349</v>
      </c>
      <c r="T1273" s="109"/>
      <c r="U1273" s="121">
        <v>6245</v>
      </c>
      <c r="V1273" s="121">
        <v>538</v>
      </c>
    </row>
    <row r="1274" spans="1:22" x14ac:dyDescent="0.3">
      <c r="A1274" s="122" t="s">
        <v>947</v>
      </c>
      <c r="B1274" s="35" t="str">
        <f>VLOOKUP(A1274,'Planning Periods'!$E$2:$N$540,10,FALSE)</f>
        <v>10/15/2013 - 10/15/2021</v>
      </c>
      <c r="C1274" s="121">
        <v>2017</v>
      </c>
      <c r="D1274" s="121" t="str">
        <f t="shared" si="18"/>
        <v>Menifee 2017</v>
      </c>
      <c r="E1274" s="121">
        <v>1488</v>
      </c>
      <c r="F1274" s="120">
        <v>3</v>
      </c>
      <c r="G1274" s="121">
        <v>0</v>
      </c>
      <c r="H1274" s="121">
        <v>3</v>
      </c>
      <c r="I1274" s="109"/>
      <c r="J1274" s="121">
        <v>1007</v>
      </c>
      <c r="K1274" s="120">
        <v>9</v>
      </c>
      <c r="L1274" s="121">
        <v>0</v>
      </c>
      <c r="M1274" s="121">
        <v>9</v>
      </c>
      <c r="N1274" s="109"/>
      <c r="O1274" s="121">
        <v>1140</v>
      </c>
      <c r="P1274" s="121">
        <v>168</v>
      </c>
      <c r="Q1274" s="109"/>
      <c r="R1274" s="121">
        <v>2610</v>
      </c>
      <c r="S1274" s="121">
        <v>514</v>
      </c>
      <c r="T1274" s="109"/>
      <c r="U1274" s="121">
        <v>6245</v>
      </c>
      <c r="V1274" s="121">
        <v>694</v>
      </c>
    </row>
    <row r="1275" spans="1:22" x14ac:dyDescent="0.3">
      <c r="A1275" s="122" t="s">
        <v>862</v>
      </c>
      <c r="B1275" s="35" t="str">
        <f>VLOOKUP(A1275,'Planning Periods'!$E$2:$N$540,10,FALSE)</f>
        <v>01/31/2015 - 01/31/2023</v>
      </c>
      <c r="C1275" s="121">
        <v>2014</v>
      </c>
      <c r="D1275" s="121" t="str">
        <f t="shared" si="18"/>
        <v>Menlo Park 2014</v>
      </c>
      <c r="E1275" s="121"/>
      <c r="F1275" s="120"/>
      <c r="G1275" s="121"/>
      <c r="H1275" s="121"/>
      <c r="I1275" s="109"/>
      <c r="J1275" s="121"/>
      <c r="K1275" s="120"/>
      <c r="L1275" s="121"/>
      <c r="M1275" s="121"/>
      <c r="N1275" s="109"/>
      <c r="O1275" s="121"/>
      <c r="P1275" s="121"/>
      <c r="Q1275" s="109"/>
      <c r="R1275" s="121"/>
      <c r="S1275" s="121"/>
      <c r="T1275" s="109"/>
      <c r="U1275" s="121"/>
      <c r="V1275" s="121"/>
    </row>
    <row r="1276" spans="1:22" x14ac:dyDescent="0.3">
      <c r="A1276" s="122" t="s">
        <v>862</v>
      </c>
      <c r="B1276" s="35" t="str">
        <f>VLOOKUP(A1276,'Planning Periods'!$E$2:$N$540,10,FALSE)</f>
        <v>01/31/2015 - 01/31/2023</v>
      </c>
      <c r="C1276" s="121">
        <v>2015</v>
      </c>
      <c r="D1276" s="121" t="str">
        <f t="shared" si="18"/>
        <v>Menlo Park 2015</v>
      </c>
      <c r="E1276" s="121">
        <v>233</v>
      </c>
      <c r="F1276" s="120">
        <v>85</v>
      </c>
      <c r="G1276" s="121">
        <v>84</v>
      </c>
      <c r="H1276" s="121">
        <v>1</v>
      </c>
      <c r="I1276" s="109"/>
      <c r="J1276" s="121">
        <v>129</v>
      </c>
      <c r="K1276" s="120">
        <v>22</v>
      </c>
      <c r="L1276" s="121">
        <v>20</v>
      </c>
      <c r="M1276" s="121">
        <v>2</v>
      </c>
      <c r="N1276" s="109"/>
      <c r="O1276" s="121">
        <v>143</v>
      </c>
      <c r="P1276" s="121">
        <v>0</v>
      </c>
      <c r="Q1276" s="109"/>
      <c r="R1276" s="121">
        <v>150</v>
      </c>
      <c r="S1276" s="121">
        <v>712</v>
      </c>
      <c r="T1276" s="109"/>
      <c r="U1276" s="121">
        <v>655</v>
      </c>
      <c r="V1276" s="121">
        <v>819</v>
      </c>
    </row>
    <row r="1277" spans="1:22" x14ac:dyDescent="0.3">
      <c r="A1277" s="122" t="s">
        <v>862</v>
      </c>
      <c r="B1277" s="35" t="str">
        <f>VLOOKUP(A1277,'Planning Periods'!$E$2:$N$540,10,FALSE)</f>
        <v>01/31/2015 - 01/31/2023</v>
      </c>
      <c r="C1277" s="121">
        <v>2016</v>
      </c>
      <c r="D1277" s="121" t="str">
        <f t="shared" si="18"/>
        <v>Menlo Park 2016</v>
      </c>
      <c r="E1277" s="121">
        <v>233</v>
      </c>
      <c r="F1277" s="120">
        <v>45</v>
      </c>
      <c r="G1277" s="121">
        <v>42</v>
      </c>
      <c r="H1277" s="121">
        <v>3</v>
      </c>
      <c r="I1277" s="109"/>
      <c r="J1277" s="121">
        <v>129</v>
      </c>
      <c r="K1277" s="120">
        <v>4</v>
      </c>
      <c r="L1277" s="121">
        <v>0</v>
      </c>
      <c r="M1277" s="121">
        <v>4</v>
      </c>
      <c r="N1277" s="109"/>
      <c r="O1277" s="121">
        <v>143</v>
      </c>
      <c r="P1277" s="121">
        <v>0</v>
      </c>
      <c r="Q1277" s="109"/>
      <c r="R1277" s="121">
        <v>150</v>
      </c>
      <c r="S1277" s="121">
        <v>17</v>
      </c>
      <c r="T1277" s="109"/>
      <c r="U1277" s="121">
        <v>655</v>
      </c>
      <c r="V1277" s="121">
        <v>66</v>
      </c>
    </row>
    <row r="1278" spans="1:22" x14ac:dyDescent="0.3">
      <c r="A1278" s="122" t="s">
        <v>862</v>
      </c>
      <c r="B1278" s="35" t="str">
        <f>VLOOKUP(A1278,'Planning Periods'!$E$2:$N$540,10,FALSE)</f>
        <v>01/31/2015 - 01/31/2023</v>
      </c>
      <c r="C1278" s="121">
        <v>2017</v>
      </c>
      <c r="D1278" s="121" t="str">
        <f t="shared" si="18"/>
        <v>Menlo Park 2017</v>
      </c>
      <c r="E1278" s="121">
        <v>233</v>
      </c>
      <c r="F1278" s="120">
        <v>8</v>
      </c>
      <c r="G1278" s="121">
        <v>0</v>
      </c>
      <c r="H1278" s="121">
        <v>8</v>
      </c>
      <c r="I1278" s="109"/>
      <c r="J1278" s="121">
        <v>129</v>
      </c>
      <c r="K1278" s="120">
        <v>6</v>
      </c>
      <c r="L1278" s="121">
        <v>2</v>
      </c>
      <c r="M1278" s="121">
        <v>4</v>
      </c>
      <c r="N1278" s="109"/>
      <c r="O1278" s="121">
        <v>143</v>
      </c>
      <c r="P1278" s="121">
        <v>1</v>
      </c>
      <c r="Q1278" s="109"/>
      <c r="R1278" s="121">
        <v>150</v>
      </c>
      <c r="S1278" s="121">
        <v>20</v>
      </c>
      <c r="T1278" s="109"/>
      <c r="U1278" s="121">
        <v>655</v>
      </c>
      <c r="V1278" s="121">
        <v>35</v>
      </c>
    </row>
    <row r="1279" spans="1:22" x14ac:dyDescent="0.3">
      <c r="A1279" s="122" t="s">
        <v>1026</v>
      </c>
      <c r="B1279" s="35" t="str">
        <f>VLOOKUP(A1279,'Planning Periods'!$E$2:$N$540,10,FALSE)</f>
        <v>03/31/2016 - 03/31/2024</v>
      </c>
      <c r="C1279" s="121">
        <v>2014</v>
      </c>
      <c r="D1279" s="121" t="str">
        <f t="shared" si="18"/>
        <v>Merced 2014</v>
      </c>
      <c r="E1279" s="121"/>
      <c r="F1279" s="120"/>
      <c r="G1279" s="121"/>
      <c r="H1279" s="121"/>
      <c r="I1279" s="109"/>
      <c r="J1279" s="121"/>
      <c r="K1279" s="120"/>
      <c r="L1279" s="121"/>
      <c r="M1279" s="121"/>
      <c r="N1279" s="109"/>
      <c r="O1279" s="121"/>
      <c r="P1279" s="121"/>
      <c r="Q1279" s="109"/>
      <c r="R1279" s="121"/>
      <c r="S1279" s="121"/>
      <c r="T1279" s="109"/>
      <c r="U1279" s="121"/>
      <c r="V1279" s="121"/>
    </row>
    <row r="1280" spans="1:22" x14ac:dyDescent="0.3">
      <c r="A1280" s="122" t="s">
        <v>1026</v>
      </c>
      <c r="B1280" s="35" t="str">
        <f>VLOOKUP(A1280,'Planning Periods'!$E$2:$N$540,10,FALSE)</f>
        <v>03/31/2016 - 03/31/2024</v>
      </c>
      <c r="C1280" s="121">
        <v>2015</v>
      </c>
      <c r="D1280" s="121" t="str">
        <f t="shared" si="18"/>
        <v>Merced 2015</v>
      </c>
      <c r="E1280" s="121"/>
      <c r="F1280" s="120"/>
      <c r="G1280" s="121"/>
      <c r="H1280" s="121"/>
      <c r="I1280" s="109"/>
      <c r="J1280" s="121"/>
      <c r="K1280" s="120"/>
      <c r="L1280" s="121"/>
      <c r="M1280" s="121"/>
      <c r="N1280" s="109"/>
      <c r="O1280" s="121"/>
      <c r="P1280" s="121"/>
      <c r="Q1280" s="109"/>
      <c r="R1280" s="121"/>
      <c r="S1280" s="121"/>
      <c r="T1280" s="109"/>
      <c r="U1280" s="121"/>
      <c r="V1280" s="121"/>
    </row>
    <row r="1281" spans="1:22" x14ac:dyDescent="0.3">
      <c r="A1281" s="122" t="s">
        <v>1026</v>
      </c>
      <c r="B1281" s="35" t="str">
        <f>VLOOKUP(A1281,'Planning Periods'!$E$2:$N$540,10,FALSE)</f>
        <v>03/31/2016 - 03/31/2024</v>
      </c>
      <c r="C1281" s="121">
        <v>2016</v>
      </c>
      <c r="D1281" s="121" t="str">
        <f t="shared" si="18"/>
        <v>Merced 2016</v>
      </c>
      <c r="E1281" s="121"/>
      <c r="F1281" s="120"/>
      <c r="G1281" s="121"/>
      <c r="H1281" s="121"/>
      <c r="I1281" s="109"/>
      <c r="J1281" s="121"/>
      <c r="K1281" s="120"/>
      <c r="L1281" s="121"/>
      <c r="M1281" s="121"/>
      <c r="N1281" s="109"/>
      <c r="O1281" s="121"/>
      <c r="P1281" s="121"/>
      <c r="Q1281" s="109"/>
      <c r="R1281" s="121"/>
      <c r="S1281" s="121"/>
      <c r="T1281" s="109"/>
      <c r="U1281" s="121"/>
      <c r="V1281" s="121"/>
    </row>
    <row r="1282" spans="1:22" x14ac:dyDescent="0.3">
      <c r="A1282" s="122" t="s">
        <v>1026</v>
      </c>
      <c r="B1282" s="35" t="str">
        <f>VLOOKUP(A1282,'Planning Periods'!$E$2:$N$540,10,FALSE)</f>
        <v>03/31/2016 - 03/31/2024</v>
      </c>
      <c r="C1282" s="121">
        <v>2017</v>
      </c>
      <c r="D1282" s="121" t="str">
        <f t="shared" si="18"/>
        <v>Merced 2017</v>
      </c>
      <c r="E1282" s="121">
        <v>1085</v>
      </c>
      <c r="F1282" s="120">
        <v>0</v>
      </c>
      <c r="G1282" s="121">
        <v>0</v>
      </c>
      <c r="H1282" s="121">
        <v>0</v>
      </c>
      <c r="I1282" s="109"/>
      <c r="J1282" s="121">
        <v>775</v>
      </c>
      <c r="K1282" s="120">
        <v>0</v>
      </c>
      <c r="L1282" s="121">
        <v>0</v>
      </c>
      <c r="M1282" s="121">
        <v>0</v>
      </c>
      <c r="N1282" s="109"/>
      <c r="O1282" s="121">
        <v>711</v>
      </c>
      <c r="P1282" s="121">
        <v>145</v>
      </c>
      <c r="Q1282" s="109"/>
      <c r="R1282" s="121">
        <v>1885</v>
      </c>
      <c r="S1282" s="121">
        <v>82</v>
      </c>
      <c r="T1282" s="109"/>
      <c r="U1282" s="121">
        <v>4456</v>
      </c>
      <c r="V1282" s="121">
        <v>227</v>
      </c>
    </row>
    <row r="1283" spans="1:22" x14ac:dyDescent="0.3">
      <c r="A1283" s="122" t="s">
        <v>485</v>
      </c>
      <c r="B1283" s="35" t="str">
        <f>VLOOKUP(A1283,'Planning Periods'!$E$2:$N$540,10,FALSE)</f>
        <v>03/31/2016 - 03/31/2024</v>
      </c>
      <c r="C1283" s="121">
        <v>2014</v>
      </c>
      <c r="D1283" s="121" t="str">
        <f t="shared" si="18"/>
        <v>Merced County - Unincorporated 2014</v>
      </c>
      <c r="E1283" s="121"/>
      <c r="F1283" s="120"/>
      <c r="G1283" s="121"/>
      <c r="H1283" s="121"/>
      <c r="I1283" s="109"/>
      <c r="J1283" s="121"/>
      <c r="K1283" s="120"/>
      <c r="L1283" s="121"/>
      <c r="M1283" s="121"/>
      <c r="N1283" s="109"/>
      <c r="O1283" s="121"/>
      <c r="P1283" s="121"/>
      <c r="Q1283" s="109"/>
      <c r="R1283" s="121"/>
      <c r="S1283" s="121"/>
      <c r="T1283" s="109"/>
      <c r="U1283" s="121"/>
      <c r="V1283" s="121"/>
    </row>
    <row r="1284" spans="1:22" x14ac:dyDescent="0.3">
      <c r="A1284" s="122" t="s">
        <v>485</v>
      </c>
      <c r="B1284" s="35" t="str">
        <f>VLOOKUP(A1284,'Planning Periods'!$E$2:$N$540,10,FALSE)</f>
        <v>03/31/2016 - 03/31/2024</v>
      </c>
      <c r="C1284" s="121">
        <v>2015</v>
      </c>
      <c r="D1284" s="121" t="str">
        <f t="shared" si="18"/>
        <v>Merced County - Unincorporated 2015</v>
      </c>
      <c r="E1284" s="121"/>
      <c r="F1284" s="120"/>
      <c r="G1284" s="121"/>
      <c r="H1284" s="121"/>
      <c r="I1284" s="109"/>
      <c r="J1284" s="121"/>
      <c r="K1284" s="120"/>
      <c r="L1284" s="121"/>
      <c r="M1284" s="121"/>
      <c r="N1284" s="109"/>
      <c r="O1284" s="121"/>
      <c r="P1284" s="121"/>
      <c r="Q1284" s="109"/>
      <c r="R1284" s="121"/>
      <c r="S1284" s="121"/>
      <c r="T1284" s="109"/>
      <c r="U1284" s="121"/>
      <c r="V1284" s="121"/>
    </row>
    <row r="1285" spans="1:22" x14ac:dyDescent="0.3">
      <c r="A1285" s="122" t="s">
        <v>485</v>
      </c>
      <c r="B1285" s="35" t="str">
        <f>VLOOKUP(A1285,'Planning Periods'!$E$2:$N$540,10,FALSE)</f>
        <v>03/31/2016 - 03/31/2024</v>
      </c>
      <c r="C1285" s="121">
        <v>2016</v>
      </c>
      <c r="D1285" s="121" t="str">
        <f t="shared" si="18"/>
        <v>Merced County - Unincorporated 2016</v>
      </c>
      <c r="E1285" s="121">
        <v>1085</v>
      </c>
      <c r="F1285" s="120">
        <v>0</v>
      </c>
      <c r="G1285" s="121">
        <v>0</v>
      </c>
      <c r="H1285" s="121">
        <v>0</v>
      </c>
      <c r="I1285" s="109"/>
      <c r="J1285" s="121">
        <v>775</v>
      </c>
      <c r="K1285" s="120">
        <v>0</v>
      </c>
      <c r="L1285" s="121">
        <v>0</v>
      </c>
      <c r="M1285" s="121">
        <v>0</v>
      </c>
      <c r="N1285" s="109"/>
      <c r="O1285" s="121">
        <v>711</v>
      </c>
      <c r="P1285" s="121">
        <v>37</v>
      </c>
      <c r="Q1285" s="109"/>
      <c r="R1285" s="121">
        <v>1885</v>
      </c>
      <c r="S1285" s="121">
        <v>137</v>
      </c>
      <c r="T1285" s="109"/>
      <c r="U1285" s="121">
        <v>4456</v>
      </c>
      <c r="V1285" s="121">
        <v>174</v>
      </c>
    </row>
    <row r="1286" spans="1:22" x14ac:dyDescent="0.3">
      <c r="A1286" s="122" t="s">
        <v>485</v>
      </c>
      <c r="B1286" s="35" t="str">
        <f>VLOOKUP(A1286,'Planning Periods'!$E$2:$N$540,10,FALSE)</f>
        <v>03/31/2016 - 03/31/2024</v>
      </c>
      <c r="C1286" s="121">
        <v>2017</v>
      </c>
      <c r="D1286" s="121" t="str">
        <f t="shared" si="18"/>
        <v>Merced County - Unincorporated 2017</v>
      </c>
      <c r="E1286" s="121">
        <v>1085</v>
      </c>
      <c r="F1286" s="120">
        <v>0</v>
      </c>
      <c r="G1286" s="121">
        <v>0</v>
      </c>
      <c r="H1286" s="121">
        <v>0</v>
      </c>
      <c r="I1286" s="109"/>
      <c r="J1286" s="121">
        <v>775</v>
      </c>
      <c r="K1286" s="120">
        <v>0</v>
      </c>
      <c r="L1286" s="121">
        <v>0</v>
      </c>
      <c r="M1286" s="121">
        <v>0</v>
      </c>
      <c r="N1286" s="109"/>
      <c r="O1286" s="121">
        <v>711</v>
      </c>
      <c r="P1286" s="121">
        <v>52</v>
      </c>
      <c r="Q1286" s="109"/>
      <c r="R1286" s="121">
        <v>1885</v>
      </c>
      <c r="S1286" s="121">
        <v>118</v>
      </c>
      <c r="T1286" s="109"/>
      <c r="U1286" s="121">
        <v>4456</v>
      </c>
      <c r="V1286" s="121">
        <v>170</v>
      </c>
    </row>
    <row r="1287" spans="1:22" x14ac:dyDescent="0.3">
      <c r="A1287" s="122" t="s">
        <v>1041</v>
      </c>
      <c r="B1287" s="35" t="str">
        <f>VLOOKUP(A1287,'Planning Periods'!$E$2:$N$540,10,FALSE)</f>
        <v>01/31/2015 - 01/31/2023</v>
      </c>
      <c r="C1287" s="121">
        <v>2014</v>
      </c>
      <c r="D1287" s="121" t="str">
        <f t="shared" si="18"/>
        <v>Mill Valley 2014</v>
      </c>
      <c r="E1287" s="121">
        <v>41</v>
      </c>
      <c r="F1287" s="120">
        <v>3</v>
      </c>
      <c r="G1287" s="121">
        <v>1</v>
      </c>
      <c r="H1287" s="121">
        <v>2</v>
      </c>
      <c r="I1287" s="109"/>
      <c r="J1287" s="121">
        <v>24</v>
      </c>
      <c r="K1287" s="120">
        <v>3</v>
      </c>
      <c r="L1287" s="121">
        <v>0</v>
      </c>
      <c r="M1287" s="121">
        <v>3</v>
      </c>
      <c r="N1287" s="109"/>
      <c r="O1287" s="121">
        <v>26</v>
      </c>
      <c r="P1287" s="121">
        <v>1</v>
      </c>
      <c r="Q1287" s="109"/>
      <c r="R1287" s="121">
        <v>38</v>
      </c>
      <c r="S1287" s="121">
        <v>3</v>
      </c>
      <c r="T1287" s="109"/>
      <c r="U1287" s="121">
        <v>129</v>
      </c>
      <c r="V1287" s="121">
        <v>10</v>
      </c>
    </row>
    <row r="1288" spans="1:22" x14ac:dyDescent="0.3">
      <c r="A1288" s="122" t="s">
        <v>1041</v>
      </c>
      <c r="B1288" s="35" t="str">
        <f>VLOOKUP(A1288,'Planning Periods'!$E$2:$N$540,10,FALSE)</f>
        <v>01/31/2015 - 01/31/2023</v>
      </c>
      <c r="C1288" s="121">
        <v>2015</v>
      </c>
      <c r="D1288" s="121" t="str">
        <f t="shared" si="18"/>
        <v>Mill Valley 2015</v>
      </c>
      <c r="E1288" s="121">
        <v>41</v>
      </c>
      <c r="F1288" s="120">
        <v>6</v>
      </c>
      <c r="G1288" s="121">
        <v>0</v>
      </c>
      <c r="H1288" s="121">
        <v>6</v>
      </c>
      <c r="I1288" s="109"/>
      <c r="J1288" s="121">
        <v>24</v>
      </c>
      <c r="K1288" s="120">
        <v>8</v>
      </c>
      <c r="L1288" s="121">
        <v>0</v>
      </c>
      <c r="M1288" s="121">
        <v>8</v>
      </c>
      <c r="N1288" s="109"/>
      <c r="O1288" s="121">
        <v>26</v>
      </c>
      <c r="P1288" s="121">
        <v>3</v>
      </c>
      <c r="Q1288" s="109"/>
      <c r="R1288" s="121">
        <v>38</v>
      </c>
      <c r="S1288" s="121">
        <v>9</v>
      </c>
      <c r="T1288" s="109"/>
      <c r="U1288" s="121">
        <v>129</v>
      </c>
      <c r="V1288" s="121">
        <v>26</v>
      </c>
    </row>
    <row r="1289" spans="1:22" x14ac:dyDescent="0.3">
      <c r="A1289" s="122" t="s">
        <v>1041</v>
      </c>
      <c r="B1289" s="35" t="str">
        <f>VLOOKUP(A1289,'Planning Periods'!$E$2:$N$540,10,FALSE)</f>
        <v>01/31/2015 - 01/31/2023</v>
      </c>
      <c r="C1289" s="121">
        <v>2016</v>
      </c>
      <c r="D1289" s="121" t="str">
        <f t="shared" si="18"/>
        <v>Mill Valley 2016</v>
      </c>
      <c r="E1289" s="121">
        <v>41</v>
      </c>
      <c r="F1289" s="120">
        <v>3</v>
      </c>
      <c r="G1289" s="121">
        <v>0</v>
      </c>
      <c r="H1289" s="121">
        <v>3</v>
      </c>
      <c r="I1289" s="109"/>
      <c r="J1289" s="121">
        <v>24</v>
      </c>
      <c r="K1289" s="120">
        <v>3</v>
      </c>
      <c r="L1289" s="121">
        <v>0</v>
      </c>
      <c r="M1289" s="121">
        <v>3</v>
      </c>
      <c r="N1289" s="109"/>
      <c r="O1289" s="121">
        <v>26</v>
      </c>
      <c r="P1289" s="121">
        <v>2</v>
      </c>
      <c r="Q1289" s="109"/>
      <c r="R1289" s="121">
        <v>38</v>
      </c>
      <c r="S1289" s="121">
        <v>2</v>
      </c>
      <c r="T1289" s="109"/>
      <c r="U1289" s="121">
        <v>129</v>
      </c>
      <c r="V1289" s="121">
        <v>10</v>
      </c>
    </row>
    <row r="1290" spans="1:22" x14ac:dyDescent="0.3">
      <c r="A1290" s="122" t="s">
        <v>1041</v>
      </c>
      <c r="B1290" s="35" t="str">
        <f>VLOOKUP(A1290,'Planning Periods'!$E$2:$N$540,10,FALSE)</f>
        <v>01/31/2015 - 01/31/2023</v>
      </c>
      <c r="C1290" s="121">
        <v>2017</v>
      </c>
      <c r="D1290" s="121" t="str">
        <f t="shared" si="18"/>
        <v>Mill Valley 2017</v>
      </c>
      <c r="E1290" s="121">
        <v>41</v>
      </c>
      <c r="F1290" s="120">
        <v>6</v>
      </c>
      <c r="G1290" s="121">
        <v>0</v>
      </c>
      <c r="H1290" s="121">
        <v>6</v>
      </c>
      <c r="I1290" s="109"/>
      <c r="J1290" s="121">
        <v>24</v>
      </c>
      <c r="K1290" s="120">
        <v>6</v>
      </c>
      <c r="L1290" s="121">
        <v>0</v>
      </c>
      <c r="M1290" s="121">
        <v>6</v>
      </c>
      <c r="N1290" s="109"/>
      <c r="O1290" s="121">
        <v>26</v>
      </c>
      <c r="P1290" s="121">
        <v>5</v>
      </c>
      <c r="Q1290" s="109"/>
      <c r="R1290" s="121">
        <v>38</v>
      </c>
      <c r="S1290" s="121">
        <v>4</v>
      </c>
      <c r="T1290" s="109"/>
      <c r="U1290" s="121">
        <v>129</v>
      </c>
      <c r="V1290" s="121">
        <v>21</v>
      </c>
    </row>
    <row r="1291" spans="1:22" x14ac:dyDescent="0.3">
      <c r="A1291" s="122" t="s">
        <v>861</v>
      </c>
      <c r="B1291" s="35" t="str">
        <f>VLOOKUP(A1291,'Planning Periods'!$E$2:$N$540,10,FALSE)</f>
        <v>01/31/2015 - 01/31/2023</v>
      </c>
      <c r="C1291" s="121">
        <v>2014</v>
      </c>
      <c r="D1291" s="121" t="str">
        <f t="shared" ref="D1291:D1361" si="19">CONCATENATE(A1291," ",C1291)</f>
        <v>Millbrae 2014</v>
      </c>
      <c r="E1291" s="121"/>
      <c r="F1291" s="120"/>
      <c r="G1291" s="121"/>
      <c r="H1291" s="121"/>
      <c r="I1291" s="109"/>
      <c r="J1291" s="121"/>
      <c r="K1291" s="120"/>
      <c r="L1291" s="121"/>
      <c r="M1291" s="121"/>
      <c r="N1291" s="109"/>
      <c r="O1291" s="121"/>
      <c r="P1291" s="121"/>
      <c r="Q1291" s="109"/>
      <c r="R1291" s="121"/>
      <c r="S1291" s="121"/>
      <c r="T1291" s="109"/>
      <c r="U1291" s="121"/>
      <c r="V1291" s="121"/>
    </row>
    <row r="1292" spans="1:22" x14ac:dyDescent="0.3">
      <c r="A1292" s="122" t="s">
        <v>861</v>
      </c>
      <c r="B1292" s="35" t="str">
        <f>VLOOKUP(A1292,'Planning Periods'!$E$2:$N$540,10,FALSE)</f>
        <v>01/31/2015 - 01/31/2023</v>
      </c>
      <c r="C1292" s="121">
        <v>2015</v>
      </c>
      <c r="D1292" s="121" t="str">
        <f t="shared" si="19"/>
        <v>Millbrae 2015</v>
      </c>
      <c r="E1292" s="121"/>
      <c r="F1292" s="120"/>
      <c r="G1292" s="121"/>
      <c r="H1292" s="121"/>
      <c r="I1292" s="109"/>
      <c r="J1292" s="121"/>
      <c r="K1292" s="120"/>
      <c r="L1292" s="121"/>
      <c r="M1292" s="121"/>
      <c r="N1292" s="109"/>
      <c r="O1292" s="121"/>
      <c r="P1292" s="121"/>
      <c r="Q1292" s="109"/>
      <c r="R1292" s="121"/>
      <c r="S1292" s="121"/>
      <c r="T1292" s="109"/>
      <c r="U1292" s="121"/>
      <c r="V1292" s="121"/>
    </row>
    <row r="1293" spans="1:22" x14ac:dyDescent="0.3">
      <c r="A1293" s="122" t="s">
        <v>861</v>
      </c>
      <c r="B1293" s="35" t="str">
        <f>VLOOKUP(A1293,'Planning Periods'!$E$2:$N$540,10,FALSE)</f>
        <v>01/31/2015 - 01/31/2023</v>
      </c>
      <c r="C1293" s="121">
        <v>2016</v>
      </c>
      <c r="D1293" s="121" t="str">
        <f t="shared" si="19"/>
        <v>Millbrae 2016</v>
      </c>
      <c r="E1293" s="121">
        <v>193</v>
      </c>
      <c r="F1293" s="120">
        <v>0</v>
      </c>
      <c r="G1293" s="121">
        <v>0</v>
      </c>
      <c r="H1293" s="121">
        <v>0</v>
      </c>
      <c r="I1293" s="109"/>
      <c r="J1293" s="121">
        <v>101</v>
      </c>
      <c r="K1293" s="120">
        <v>0</v>
      </c>
      <c r="L1293" s="121">
        <v>0</v>
      </c>
      <c r="M1293" s="121">
        <v>0</v>
      </c>
      <c r="N1293" s="109"/>
      <c r="O1293" s="121">
        <v>112</v>
      </c>
      <c r="P1293" s="121">
        <v>0</v>
      </c>
      <c r="Q1293" s="109"/>
      <c r="R1293" s="121">
        <v>257</v>
      </c>
      <c r="S1293" s="121">
        <v>0</v>
      </c>
      <c r="T1293" s="109"/>
      <c r="U1293" s="121">
        <v>663</v>
      </c>
      <c r="V1293" s="121">
        <v>0</v>
      </c>
    </row>
    <row r="1294" spans="1:22" x14ac:dyDescent="0.3">
      <c r="A1294" s="122" t="s">
        <v>861</v>
      </c>
      <c r="B1294" s="35" t="str">
        <f>VLOOKUP(A1294,'Planning Periods'!$E$2:$N$540,10,FALSE)</f>
        <v>01/31/2015 - 01/31/2023</v>
      </c>
      <c r="C1294" s="121">
        <v>2017</v>
      </c>
      <c r="D1294" s="121" t="str">
        <f t="shared" si="19"/>
        <v>Millbrae 2017</v>
      </c>
      <c r="E1294" s="121">
        <v>193</v>
      </c>
      <c r="F1294" s="120">
        <v>0</v>
      </c>
      <c r="G1294" s="121">
        <v>0</v>
      </c>
      <c r="H1294" s="121">
        <v>0</v>
      </c>
      <c r="I1294" s="109"/>
      <c r="J1294" s="121">
        <v>101</v>
      </c>
      <c r="K1294" s="120">
        <v>0</v>
      </c>
      <c r="L1294" s="121">
        <v>0</v>
      </c>
      <c r="M1294" s="121">
        <v>0</v>
      </c>
      <c r="N1294" s="109"/>
      <c r="O1294" s="121">
        <v>112</v>
      </c>
      <c r="P1294" s="121">
        <v>0</v>
      </c>
      <c r="Q1294" s="109"/>
      <c r="R1294" s="121">
        <v>257</v>
      </c>
      <c r="S1294" s="121">
        <v>3</v>
      </c>
      <c r="T1294" s="109"/>
      <c r="U1294" s="121">
        <v>663</v>
      </c>
      <c r="V1294" s="121">
        <v>3</v>
      </c>
    </row>
    <row r="1295" spans="1:22" x14ac:dyDescent="0.3">
      <c r="A1295" s="122" t="s">
        <v>842</v>
      </c>
      <c r="B1295" s="35" t="str">
        <f>VLOOKUP(A1295,'Planning Periods'!$E$2:$N$540,10,FALSE)</f>
        <v>01/31/2015 - 01/31/2023</v>
      </c>
      <c r="C1295" s="121">
        <v>2014</v>
      </c>
      <c r="D1295" s="121" t="str">
        <f t="shared" si="19"/>
        <v>Milpitas 2014</v>
      </c>
      <c r="E1295" s="121">
        <v>1004</v>
      </c>
      <c r="F1295" s="120">
        <v>0</v>
      </c>
      <c r="G1295" s="121">
        <v>0</v>
      </c>
      <c r="H1295" s="121">
        <v>0</v>
      </c>
      <c r="I1295" s="109"/>
      <c r="J1295" s="121">
        <v>570</v>
      </c>
      <c r="K1295" s="120">
        <v>0</v>
      </c>
      <c r="L1295" s="121">
        <v>0</v>
      </c>
      <c r="M1295" s="121">
        <v>0</v>
      </c>
      <c r="N1295" s="109"/>
      <c r="O1295" s="121">
        <v>565</v>
      </c>
      <c r="P1295" s="121">
        <v>0</v>
      </c>
      <c r="Q1295" s="109"/>
      <c r="R1295" s="121">
        <v>1151</v>
      </c>
      <c r="S1295" s="121">
        <v>841</v>
      </c>
      <c r="T1295" s="109"/>
      <c r="U1295" s="121">
        <v>3290</v>
      </c>
      <c r="V1295" s="121">
        <v>841</v>
      </c>
    </row>
    <row r="1296" spans="1:22" x14ac:dyDescent="0.3">
      <c r="A1296" s="122" t="s">
        <v>842</v>
      </c>
      <c r="B1296" s="35" t="str">
        <f>VLOOKUP(A1296,'Planning Periods'!$E$2:$N$540,10,FALSE)</f>
        <v>01/31/2015 - 01/31/2023</v>
      </c>
      <c r="C1296" s="121">
        <v>2015</v>
      </c>
      <c r="D1296" s="121" t="str">
        <f t="shared" si="19"/>
        <v>Milpitas 2015</v>
      </c>
      <c r="E1296" s="121">
        <v>1004</v>
      </c>
      <c r="F1296" s="120">
        <v>0</v>
      </c>
      <c r="G1296" s="121">
        <v>0</v>
      </c>
      <c r="H1296" s="121">
        <v>0</v>
      </c>
      <c r="I1296" s="109"/>
      <c r="J1296" s="121">
        <v>570</v>
      </c>
      <c r="K1296" s="120">
        <v>0</v>
      </c>
      <c r="L1296" s="121">
        <v>0</v>
      </c>
      <c r="M1296" s="121">
        <v>0</v>
      </c>
      <c r="N1296" s="109"/>
      <c r="O1296" s="121">
        <v>565</v>
      </c>
      <c r="P1296" s="121">
        <v>0</v>
      </c>
      <c r="Q1296" s="109"/>
      <c r="R1296" s="121">
        <v>1151</v>
      </c>
      <c r="S1296" s="121">
        <v>270</v>
      </c>
      <c r="T1296" s="109"/>
      <c r="U1296" s="121">
        <v>3290</v>
      </c>
      <c r="V1296" s="121">
        <v>270</v>
      </c>
    </row>
    <row r="1297" spans="1:22" x14ac:dyDescent="0.3">
      <c r="A1297" s="122" t="s">
        <v>842</v>
      </c>
      <c r="B1297" s="35" t="str">
        <f>VLOOKUP(A1297,'Planning Periods'!$E$2:$N$540,10,FALSE)</f>
        <v>01/31/2015 - 01/31/2023</v>
      </c>
      <c r="C1297" s="121">
        <v>2016</v>
      </c>
      <c r="D1297" s="121" t="str">
        <f t="shared" si="19"/>
        <v>Milpitas 2016</v>
      </c>
      <c r="E1297" s="121">
        <v>1004</v>
      </c>
      <c r="F1297" s="120">
        <v>0</v>
      </c>
      <c r="G1297" s="121">
        <v>0</v>
      </c>
      <c r="H1297" s="121">
        <v>0</v>
      </c>
      <c r="I1297" s="109"/>
      <c r="J1297" s="121">
        <v>570</v>
      </c>
      <c r="K1297" s="120">
        <v>0</v>
      </c>
      <c r="L1297" s="121">
        <v>0</v>
      </c>
      <c r="M1297" s="121">
        <v>0</v>
      </c>
      <c r="N1297" s="109"/>
      <c r="O1297" s="121">
        <v>565</v>
      </c>
      <c r="P1297" s="121">
        <v>0</v>
      </c>
      <c r="Q1297" s="109"/>
      <c r="R1297" s="121">
        <v>1151</v>
      </c>
      <c r="S1297" s="121">
        <v>82</v>
      </c>
      <c r="T1297" s="109"/>
      <c r="U1297" s="121">
        <v>3290</v>
      </c>
      <c r="V1297" s="121">
        <v>82</v>
      </c>
    </row>
    <row r="1298" spans="1:22" x14ac:dyDescent="0.3">
      <c r="A1298" s="122" t="s">
        <v>842</v>
      </c>
      <c r="B1298" s="35" t="str">
        <f>VLOOKUP(A1298,'Planning Periods'!$E$2:$N$540,10,FALSE)</f>
        <v>01/31/2015 - 01/31/2023</v>
      </c>
      <c r="C1298" s="121">
        <v>2017</v>
      </c>
      <c r="D1298" s="121" t="str">
        <f t="shared" si="19"/>
        <v>Milpitas 2017</v>
      </c>
      <c r="E1298" s="121">
        <v>1004</v>
      </c>
      <c r="F1298" s="120">
        <v>0</v>
      </c>
      <c r="G1298" s="121">
        <v>0</v>
      </c>
      <c r="H1298" s="121">
        <v>0</v>
      </c>
      <c r="I1298" s="109"/>
      <c r="J1298" s="121">
        <v>570</v>
      </c>
      <c r="K1298" s="120">
        <v>0</v>
      </c>
      <c r="L1298" s="121">
        <v>0</v>
      </c>
      <c r="M1298" s="121">
        <v>0</v>
      </c>
      <c r="N1298" s="109"/>
      <c r="O1298" s="121">
        <v>565</v>
      </c>
      <c r="P1298" s="121">
        <v>0</v>
      </c>
      <c r="Q1298" s="109"/>
      <c r="R1298" s="121">
        <v>1151</v>
      </c>
      <c r="S1298" s="121">
        <v>111</v>
      </c>
      <c r="T1298" s="109"/>
      <c r="U1298" s="121">
        <v>3290</v>
      </c>
      <c r="V1298" s="121">
        <v>111</v>
      </c>
    </row>
    <row r="1299" spans="1:22" x14ac:dyDescent="0.3">
      <c r="A1299" s="122" t="s">
        <v>982</v>
      </c>
      <c r="B1299" s="35"/>
      <c r="C1299" s="121">
        <v>2013</v>
      </c>
      <c r="D1299" s="121" t="str">
        <f t="shared" si="19"/>
        <v>Mission Viejo 2013</v>
      </c>
      <c r="E1299" s="121"/>
      <c r="F1299" s="120"/>
      <c r="G1299" s="121"/>
      <c r="H1299" s="121"/>
      <c r="I1299" s="109"/>
      <c r="J1299" s="121"/>
      <c r="K1299" s="120"/>
      <c r="L1299" s="121"/>
      <c r="M1299" s="121"/>
      <c r="N1299" s="109"/>
      <c r="O1299" s="121"/>
      <c r="P1299" s="121"/>
      <c r="Q1299" s="109"/>
      <c r="R1299" s="121"/>
      <c r="S1299" s="121"/>
      <c r="T1299" s="109"/>
      <c r="U1299" s="121"/>
      <c r="V1299" s="121"/>
    </row>
    <row r="1300" spans="1:22" x14ac:dyDescent="0.3">
      <c r="A1300" s="122" t="s">
        <v>982</v>
      </c>
      <c r="B1300" s="35" t="str">
        <f>VLOOKUP(A1300,'Planning Periods'!$E$2:$N$540,10,FALSE)</f>
        <v>10/15/2013 - 10/15/2021</v>
      </c>
      <c r="C1300" s="121">
        <v>2014</v>
      </c>
      <c r="D1300" s="121" t="str">
        <f t="shared" si="19"/>
        <v>Mission Viejo 2014</v>
      </c>
      <c r="E1300" s="121">
        <v>42</v>
      </c>
      <c r="F1300" s="120">
        <v>9</v>
      </c>
      <c r="G1300" s="121">
        <v>9</v>
      </c>
      <c r="H1300" s="121">
        <v>0</v>
      </c>
      <c r="I1300" s="109"/>
      <c r="J1300" s="121">
        <v>29</v>
      </c>
      <c r="K1300" s="120">
        <v>6</v>
      </c>
      <c r="L1300" s="121">
        <v>6</v>
      </c>
      <c r="M1300" s="121">
        <v>0</v>
      </c>
      <c r="N1300" s="109"/>
      <c r="O1300" s="121">
        <v>33</v>
      </c>
      <c r="P1300" s="121">
        <v>16</v>
      </c>
      <c r="Q1300" s="109"/>
      <c r="R1300" s="121">
        <v>73</v>
      </c>
      <c r="S1300" s="121">
        <v>296</v>
      </c>
      <c r="T1300" s="109"/>
      <c r="U1300" s="121">
        <v>177</v>
      </c>
      <c r="V1300" s="121">
        <v>327</v>
      </c>
    </row>
    <row r="1301" spans="1:22" x14ac:dyDescent="0.3">
      <c r="A1301" s="122" t="s">
        <v>982</v>
      </c>
      <c r="B1301" s="35" t="str">
        <f>VLOOKUP(A1301,'Planning Periods'!$E$2:$N$540,10,FALSE)</f>
        <v>10/15/2013 - 10/15/2021</v>
      </c>
      <c r="C1301" s="121">
        <v>2015</v>
      </c>
      <c r="D1301" s="121" t="str">
        <f t="shared" si="19"/>
        <v>Mission Viejo 2015</v>
      </c>
      <c r="E1301" s="121">
        <v>42</v>
      </c>
      <c r="F1301" s="120">
        <v>3</v>
      </c>
      <c r="G1301" s="121">
        <v>3</v>
      </c>
      <c r="H1301" s="121">
        <v>0</v>
      </c>
      <c r="I1301" s="109"/>
      <c r="J1301" s="121">
        <v>29</v>
      </c>
      <c r="K1301" s="120">
        <v>22</v>
      </c>
      <c r="L1301" s="121">
        <v>22</v>
      </c>
      <c r="M1301" s="121">
        <v>0</v>
      </c>
      <c r="N1301" s="109"/>
      <c r="O1301" s="121">
        <v>33</v>
      </c>
      <c r="P1301" s="121">
        <v>0</v>
      </c>
      <c r="Q1301" s="109"/>
      <c r="R1301" s="121">
        <v>73</v>
      </c>
      <c r="S1301" s="121">
        <v>468</v>
      </c>
      <c r="T1301" s="109"/>
      <c r="U1301" s="121">
        <v>177</v>
      </c>
      <c r="V1301" s="121">
        <v>493</v>
      </c>
    </row>
    <row r="1302" spans="1:22" x14ac:dyDescent="0.3">
      <c r="A1302" s="122" t="s">
        <v>982</v>
      </c>
      <c r="B1302" s="35" t="str">
        <f>VLOOKUP(A1302,'Planning Periods'!$E$2:$N$540,10,FALSE)</f>
        <v>10/15/2013 - 10/15/2021</v>
      </c>
      <c r="C1302" s="121">
        <v>2016</v>
      </c>
      <c r="D1302" s="121" t="str">
        <f t="shared" si="19"/>
        <v>Mission Viejo 2016</v>
      </c>
      <c r="E1302" s="121">
        <v>42</v>
      </c>
      <c r="F1302" s="120">
        <v>1</v>
      </c>
      <c r="G1302" s="121">
        <v>1</v>
      </c>
      <c r="H1302" s="121">
        <v>0</v>
      </c>
      <c r="I1302" s="109"/>
      <c r="J1302" s="121">
        <v>29</v>
      </c>
      <c r="K1302" s="120">
        <v>0</v>
      </c>
      <c r="L1302" s="121">
        <v>0</v>
      </c>
      <c r="M1302" s="121">
        <v>0</v>
      </c>
      <c r="N1302" s="109"/>
      <c r="O1302" s="121">
        <v>33</v>
      </c>
      <c r="P1302" s="121">
        <v>0</v>
      </c>
      <c r="Q1302" s="109"/>
      <c r="R1302" s="121">
        <v>73</v>
      </c>
      <c r="S1302" s="121">
        <v>6</v>
      </c>
      <c r="T1302" s="109"/>
      <c r="U1302" s="121">
        <v>177</v>
      </c>
      <c r="V1302" s="121">
        <v>7</v>
      </c>
    </row>
    <row r="1303" spans="1:22" x14ac:dyDescent="0.3">
      <c r="A1303" s="122" t="s">
        <v>982</v>
      </c>
      <c r="B1303" s="35" t="str">
        <f>VLOOKUP(A1303,'Planning Periods'!$E$2:$N$540,10,FALSE)</f>
        <v>10/15/2013 - 10/15/2021</v>
      </c>
      <c r="C1303" s="121">
        <v>2017</v>
      </c>
      <c r="D1303" s="121" t="str">
        <f t="shared" si="19"/>
        <v>Mission Viejo 2017</v>
      </c>
      <c r="E1303" s="121">
        <v>42</v>
      </c>
      <c r="F1303" s="120">
        <v>0</v>
      </c>
      <c r="G1303" s="121">
        <v>0</v>
      </c>
      <c r="H1303" s="121">
        <v>0</v>
      </c>
      <c r="I1303" s="109"/>
      <c r="J1303" s="121">
        <v>29</v>
      </c>
      <c r="K1303" s="120">
        <v>0</v>
      </c>
      <c r="L1303" s="121">
        <v>0</v>
      </c>
      <c r="M1303" s="121">
        <v>0</v>
      </c>
      <c r="N1303" s="109"/>
      <c r="O1303" s="121">
        <v>33</v>
      </c>
      <c r="P1303" s="121">
        <v>0</v>
      </c>
      <c r="Q1303" s="109"/>
      <c r="R1303" s="121">
        <v>73</v>
      </c>
      <c r="S1303" s="121">
        <v>35</v>
      </c>
      <c r="T1303" s="109"/>
      <c r="U1303" s="121">
        <v>177</v>
      </c>
      <c r="V1303" s="121">
        <v>35</v>
      </c>
    </row>
    <row r="1304" spans="1:22" x14ac:dyDescent="0.3">
      <c r="A1304" s="122" t="s">
        <v>795</v>
      </c>
      <c r="B1304" s="35" t="str">
        <f>VLOOKUP(A1304,'Planning Periods'!$E$2:$N$540,10,FALSE)</f>
        <v>12/31/2015 - 12/31/2023</v>
      </c>
      <c r="C1304" s="121">
        <v>2014</v>
      </c>
      <c r="D1304" s="121" t="str">
        <f t="shared" si="19"/>
        <v>Modesto 2014</v>
      </c>
      <c r="E1304" s="121"/>
      <c r="F1304" s="120"/>
      <c r="G1304" s="121"/>
      <c r="H1304" s="121"/>
      <c r="I1304" s="109"/>
      <c r="J1304" s="121"/>
      <c r="K1304" s="120"/>
      <c r="L1304" s="121"/>
      <c r="M1304" s="121"/>
      <c r="N1304" s="109"/>
      <c r="O1304" s="121"/>
      <c r="P1304" s="121"/>
      <c r="Q1304" s="109"/>
      <c r="R1304" s="121"/>
      <c r="S1304" s="121"/>
      <c r="T1304" s="109"/>
      <c r="U1304" s="121"/>
      <c r="V1304" s="121"/>
    </row>
    <row r="1305" spans="1:22" x14ac:dyDescent="0.3">
      <c r="A1305" s="122" t="s">
        <v>795</v>
      </c>
      <c r="B1305" s="35" t="str">
        <f>VLOOKUP(A1305,'Planning Periods'!$E$2:$N$540,10,FALSE)</f>
        <v>12/31/2015 - 12/31/2023</v>
      </c>
      <c r="C1305" s="121">
        <v>2015</v>
      </c>
      <c r="D1305" s="121" t="str">
        <f t="shared" si="19"/>
        <v>Modesto 2015</v>
      </c>
      <c r="E1305" s="121">
        <v>2574</v>
      </c>
      <c r="F1305" s="120">
        <v>0</v>
      </c>
      <c r="G1305" s="121">
        <v>0</v>
      </c>
      <c r="H1305" s="121">
        <v>0</v>
      </c>
      <c r="I1305" s="109"/>
      <c r="J1305" s="121">
        <v>1783</v>
      </c>
      <c r="K1305" s="120">
        <v>0</v>
      </c>
      <c r="L1305" s="121">
        <v>0</v>
      </c>
      <c r="M1305" s="121">
        <v>0</v>
      </c>
      <c r="N1305" s="109"/>
      <c r="O1305" s="121">
        <v>2122</v>
      </c>
      <c r="P1305" s="121">
        <v>0</v>
      </c>
      <c r="Q1305" s="109"/>
      <c r="R1305" s="121">
        <v>3796</v>
      </c>
      <c r="S1305" s="121">
        <v>18</v>
      </c>
      <c r="T1305" s="109"/>
      <c r="U1305" s="121">
        <v>10275</v>
      </c>
      <c r="V1305" s="121">
        <v>18</v>
      </c>
    </row>
    <row r="1306" spans="1:22" x14ac:dyDescent="0.3">
      <c r="A1306" s="122" t="s">
        <v>795</v>
      </c>
      <c r="B1306" s="35" t="str">
        <f>VLOOKUP(A1306,'Planning Periods'!$E$2:$N$540,10,FALSE)</f>
        <v>12/31/2015 - 12/31/2023</v>
      </c>
      <c r="C1306" s="121">
        <v>2016</v>
      </c>
      <c r="D1306" s="121" t="str">
        <f t="shared" si="19"/>
        <v>Modesto 2016</v>
      </c>
      <c r="E1306" s="121">
        <v>2574</v>
      </c>
      <c r="F1306" s="120">
        <v>0</v>
      </c>
      <c r="G1306" s="121">
        <v>0</v>
      </c>
      <c r="H1306" s="121">
        <v>0</v>
      </c>
      <c r="I1306" s="109"/>
      <c r="J1306" s="121">
        <v>1783</v>
      </c>
      <c r="K1306" s="120">
        <v>50</v>
      </c>
      <c r="L1306" s="121">
        <v>50</v>
      </c>
      <c r="M1306" s="121">
        <v>0</v>
      </c>
      <c r="N1306" s="109"/>
      <c r="O1306" s="121">
        <v>2122</v>
      </c>
      <c r="P1306" s="121">
        <v>56</v>
      </c>
      <c r="Q1306" s="109"/>
      <c r="R1306" s="121">
        <v>3796</v>
      </c>
      <c r="S1306" s="121">
        <v>150</v>
      </c>
      <c r="T1306" s="109"/>
      <c r="U1306" s="121">
        <v>10275</v>
      </c>
      <c r="V1306" s="121">
        <v>256</v>
      </c>
    </row>
    <row r="1307" spans="1:22" x14ac:dyDescent="0.3">
      <c r="A1307" s="122" t="s">
        <v>795</v>
      </c>
      <c r="B1307" s="35" t="str">
        <f>VLOOKUP(A1307,'Planning Periods'!$E$2:$N$540,10,FALSE)</f>
        <v>12/31/2015 - 12/31/2023</v>
      </c>
      <c r="C1307" s="121">
        <v>2017</v>
      </c>
      <c r="D1307" s="121" t="str">
        <f t="shared" si="19"/>
        <v>Modesto 2017</v>
      </c>
      <c r="E1307" s="121">
        <v>2574</v>
      </c>
      <c r="F1307" s="120">
        <v>0</v>
      </c>
      <c r="G1307" s="121">
        <v>0</v>
      </c>
      <c r="H1307" s="121">
        <v>0</v>
      </c>
      <c r="I1307" s="109"/>
      <c r="J1307" s="121">
        <v>1783</v>
      </c>
      <c r="K1307" s="120">
        <v>0</v>
      </c>
      <c r="L1307" s="121">
        <v>0</v>
      </c>
      <c r="M1307" s="121">
        <v>0</v>
      </c>
      <c r="N1307" s="109"/>
      <c r="O1307" s="121">
        <v>2122</v>
      </c>
      <c r="P1307" s="121">
        <v>3</v>
      </c>
      <c r="Q1307" s="109"/>
      <c r="R1307" s="121">
        <v>3796</v>
      </c>
      <c r="S1307" s="121">
        <v>137</v>
      </c>
      <c r="T1307" s="109"/>
      <c r="U1307" s="121">
        <v>10275</v>
      </c>
      <c r="V1307" s="121">
        <v>140</v>
      </c>
    </row>
    <row r="1308" spans="1:22" x14ac:dyDescent="0.3">
      <c r="A1308" t="s">
        <v>481</v>
      </c>
      <c r="B1308" s="35" t="str">
        <f>VLOOKUP(A1308,'Planning Periods'!$E$2:$N$540,10,FALSE)</f>
        <v>06/30/2014 - 06/30/2019</v>
      </c>
      <c r="C1308" s="121">
        <v>2014</v>
      </c>
      <c r="D1308" s="121" t="str">
        <f t="shared" si="19"/>
        <v>Modoc County - Unincorporated 2014</v>
      </c>
      <c r="E1308" s="120">
        <v>0</v>
      </c>
      <c r="F1308" s="120">
        <v>0</v>
      </c>
      <c r="G1308" s="120">
        <v>0</v>
      </c>
      <c r="H1308" s="120">
        <v>0</v>
      </c>
      <c r="I1308" s="120">
        <v>0</v>
      </c>
      <c r="J1308" s="120">
        <v>0</v>
      </c>
      <c r="K1308" s="120">
        <v>0</v>
      </c>
      <c r="L1308" s="120">
        <v>0</v>
      </c>
      <c r="M1308" s="120">
        <v>0</v>
      </c>
      <c r="N1308" s="120">
        <v>0</v>
      </c>
      <c r="O1308" s="120">
        <v>0</v>
      </c>
      <c r="P1308" s="120">
        <v>0</v>
      </c>
      <c r="Q1308" s="120">
        <v>0</v>
      </c>
      <c r="R1308" s="120">
        <v>0</v>
      </c>
      <c r="S1308" s="120">
        <v>0</v>
      </c>
      <c r="T1308" s="120">
        <v>0</v>
      </c>
      <c r="U1308" s="120">
        <v>0</v>
      </c>
      <c r="V1308" s="120">
        <v>0</v>
      </c>
    </row>
    <row r="1309" spans="1:22" x14ac:dyDescent="0.3">
      <c r="A1309" t="s">
        <v>481</v>
      </c>
      <c r="B1309" s="35" t="str">
        <f>VLOOKUP(A1309,'Planning Periods'!$E$2:$N$540,10,FALSE)</f>
        <v>06/30/2014 - 06/30/2019</v>
      </c>
      <c r="C1309" s="121">
        <v>2015</v>
      </c>
      <c r="D1309" s="121" t="str">
        <f t="shared" si="19"/>
        <v>Modoc County - Unincorporated 2015</v>
      </c>
    </row>
    <row r="1310" spans="1:22" x14ac:dyDescent="0.3">
      <c r="A1310" t="s">
        <v>481</v>
      </c>
      <c r="B1310" s="35" t="str">
        <f>VLOOKUP(A1310,'Planning Periods'!$E$2:$N$540,10,FALSE)</f>
        <v>06/30/2014 - 06/30/2019</v>
      </c>
      <c r="C1310" s="121">
        <v>2016</v>
      </c>
      <c r="D1310" s="121" t="str">
        <f t="shared" si="19"/>
        <v>Modoc County - Unincorporated 2016</v>
      </c>
    </row>
    <row r="1311" spans="1:22" x14ac:dyDescent="0.3">
      <c r="A1311" t="s">
        <v>481</v>
      </c>
      <c r="B1311" s="35" t="str">
        <f>VLOOKUP(A1311,'Planning Periods'!$E$2:$N$540,10,FALSE)</f>
        <v>06/30/2014 - 06/30/2019</v>
      </c>
      <c r="C1311" s="121">
        <v>2017</v>
      </c>
      <c r="D1311" s="121" t="str">
        <f t="shared" si="19"/>
        <v>Modoc County - Unincorporated 2017</v>
      </c>
    </row>
    <row r="1312" spans="1:22" x14ac:dyDescent="0.3">
      <c r="A1312" s="122" t="s">
        <v>478</v>
      </c>
      <c r="B1312" s="35" t="str">
        <f>VLOOKUP(A1312,'Planning Periods'!$E$2:$N$540,10,FALSE)</f>
        <v>06/30/2014 - 06/30/2019</v>
      </c>
      <c r="C1312" s="121">
        <v>2014</v>
      </c>
      <c r="D1312" s="121" t="str">
        <f t="shared" si="19"/>
        <v>Mono County - Unincorporated 2014</v>
      </c>
      <c r="E1312" s="121">
        <v>11</v>
      </c>
      <c r="F1312" s="120">
        <v>0</v>
      </c>
      <c r="G1312" s="121">
        <v>0</v>
      </c>
      <c r="H1312" s="121">
        <v>0</v>
      </c>
      <c r="I1312" s="109"/>
      <c r="J1312" s="121">
        <v>7</v>
      </c>
      <c r="K1312" s="120">
        <v>0</v>
      </c>
      <c r="L1312" s="121">
        <v>0</v>
      </c>
      <c r="M1312" s="121">
        <v>0</v>
      </c>
      <c r="N1312" s="109"/>
      <c r="O1312" s="121">
        <v>9</v>
      </c>
      <c r="P1312" s="121">
        <v>9</v>
      </c>
      <c r="Q1312" s="109"/>
      <c r="R1312" s="121">
        <v>19</v>
      </c>
      <c r="S1312" s="121">
        <v>4</v>
      </c>
      <c r="T1312" s="109"/>
      <c r="U1312" s="121">
        <v>46</v>
      </c>
      <c r="V1312" s="121">
        <v>13</v>
      </c>
    </row>
    <row r="1313" spans="1:22" x14ac:dyDescent="0.3">
      <c r="A1313" s="122" t="s">
        <v>478</v>
      </c>
      <c r="B1313" s="35" t="str">
        <f>VLOOKUP(A1313,'Planning Periods'!$E$2:$N$540,10,FALSE)</f>
        <v>06/30/2014 - 06/30/2019</v>
      </c>
      <c r="C1313" s="121">
        <v>2015</v>
      </c>
      <c r="D1313" s="121" t="str">
        <f t="shared" si="19"/>
        <v>Mono County - Unincorporated 2015</v>
      </c>
      <c r="E1313" s="121">
        <v>11</v>
      </c>
      <c r="F1313" s="120">
        <v>0</v>
      </c>
      <c r="G1313" s="121">
        <v>0</v>
      </c>
      <c r="H1313" s="121">
        <v>0</v>
      </c>
      <c r="I1313" s="109"/>
      <c r="J1313" s="121">
        <v>7</v>
      </c>
      <c r="K1313" s="120">
        <v>2</v>
      </c>
      <c r="L1313" s="121">
        <v>0</v>
      </c>
      <c r="M1313" s="121">
        <v>2</v>
      </c>
      <c r="N1313" s="109"/>
      <c r="O1313" s="121">
        <v>9</v>
      </c>
      <c r="P1313" s="121">
        <v>10</v>
      </c>
      <c r="Q1313" s="109"/>
      <c r="R1313" s="121">
        <v>19</v>
      </c>
      <c r="S1313" s="121">
        <v>14</v>
      </c>
      <c r="T1313" s="109"/>
      <c r="U1313" s="121">
        <v>46</v>
      </c>
      <c r="V1313" s="121">
        <v>26</v>
      </c>
    </row>
    <row r="1314" spans="1:22" x14ac:dyDescent="0.3">
      <c r="A1314" s="122" t="s">
        <v>478</v>
      </c>
      <c r="B1314" s="35" t="str">
        <f>VLOOKUP(A1314,'Planning Periods'!$E$2:$N$540,10,FALSE)</f>
        <v>06/30/2014 - 06/30/2019</v>
      </c>
      <c r="C1314" s="121">
        <v>2016</v>
      </c>
      <c r="D1314" s="121" t="str">
        <f t="shared" si="19"/>
        <v>Mono County - Unincorporated 2016</v>
      </c>
      <c r="E1314" s="121">
        <v>11</v>
      </c>
      <c r="F1314" s="120">
        <v>0</v>
      </c>
      <c r="G1314" s="121">
        <v>0</v>
      </c>
      <c r="H1314" s="121">
        <v>0</v>
      </c>
      <c r="I1314" s="109"/>
      <c r="J1314" s="121">
        <v>7</v>
      </c>
      <c r="K1314" s="120">
        <v>5</v>
      </c>
      <c r="L1314" s="121">
        <v>0</v>
      </c>
      <c r="M1314" s="121">
        <v>5</v>
      </c>
      <c r="N1314" s="109"/>
      <c r="O1314" s="121">
        <v>9</v>
      </c>
      <c r="P1314" s="121">
        <v>12</v>
      </c>
      <c r="Q1314" s="109"/>
      <c r="R1314" s="121">
        <v>19</v>
      </c>
      <c r="S1314" s="121">
        <v>9</v>
      </c>
      <c r="T1314" s="109"/>
      <c r="U1314" s="121">
        <v>46</v>
      </c>
      <c r="V1314" s="121">
        <v>26</v>
      </c>
    </row>
    <row r="1315" spans="1:22" x14ac:dyDescent="0.3">
      <c r="A1315" s="122" t="s">
        <v>478</v>
      </c>
      <c r="B1315" s="35" t="str">
        <f>VLOOKUP(A1315,'Planning Periods'!$E$2:$N$540,10,FALSE)</f>
        <v>06/30/2014 - 06/30/2019</v>
      </c>
      <c r="C1315" s="121">
        <v>2017</v>
      </c>
      <c r="D1315" s="121" t="str">
        <f t="shared" si="19"/>
        <v>Mono County - Unincorporated 2017</v>
      </c>
      <c r="E1315" s="121">
        <v>11</v>
      </c>
      <c r="F1315" s="120">
        <v>0</v>
      </c>
      <c r="G1315" s="121">
        <v>0</v>
      </c>
      <c r="H1315" s="121">
        <v>0</v>
      </c>
      <c r="I1315" s="109"/>
      <c r="J1315" s="121">
        <v>7</v>
      </c>
      <c r="K1315" s="120">
        <v>6</v>
      </c>
      <c r="L1315" s="121">
        <v>0</v>
      </c>
      <c r="M1315" s="121">
        <v>6</v>
      </c>
      <c r="N1315" s="109"/>
      <c r="O1315" s="121">
        <v>9</v>
      </c>
      <c r="P1315" s="121">
        <v>13</v>
      </c>
      <c r="Q1315" s="109"/>
      <c r="R1315" s="121">
        <v>19</v>
      </c>
      <c r="S1315" s="121">
        <v>10</v>
      </c>
      <c r="T1315" s="109"/>
      <c r="U1315" s="121">
        <v>46</v>
      </c>
      <c r="V1315" s="121">
        <v>29</v>
      </c>
    </row>
    <row r="1316" spans="1:22" x14ac:dyDescent="0.3">
      <c r="A1316" s="122" t="s">
        <v>1081</v>
      </c>
      <c r="B1316" s="35"/>
      <c r="C1316" s="121">
        <v>2013</v>
      </c>
      <c r="D1316" s="121" t="str">
        <f t="shared" si="19"/>
        <v>Monrovia 2013</v>
      </c>
      <c r="E1316" s="121"/>
      <c r="F1316" s="120"/>
      <c r="G1316" s="121"/>
      <c r="H1316" s="121"/>
      <c r="I1316" s="109"/>
      <c r="J1316" s="121"/>
      <c r="K1316" s="120"/>
      <c r="L1316" s="121"/>
      <c r="M1316" s="121"/>
      <c r="N1316" s="109"/>
      <c r="O1316" s="121"/>
      <c r="P1316" s="121"/>
      <c r="Q1316" s="109"/>
      <c r="R1316" s="121"/>
      <c r="S1316" s="121"/>
      <c r="T1316" s="109"/>
      <c r="U1316" s="121"/>
      <c r="V1316" s="121"/>
    </row>
    <row r="1317" spans="1:22" x14ac:dyDescent="0.3">
      <c r="A1317" s="122" t="s">
        <v>1081</v>
      </c>
      <c r="B1317" s="35" t="str">
        <f>VLOOKUP(A1317,'Planning Periods'!$E$2:$N$540,10,FALSE)</f>
        <v>10/15/2013 - 10/15/2021</v>
      </c>
      <c r="C1317" s="121">
        <v>2014</v>
      </c>
      <c r="D1317" s="121" t="str">
        <f t="shared" si="19"/>
        <v>Monrovia 2014</v>
      </c>
      <c r="E1317" s="121">
        <v>142</v>
      </c>
      <c r="F1317" s="120">
        <v>0</v>
      </c>
      <c r="G1317" s="121">
        <v>0</v>
      </c>
      <c r="H1317" s="121">
        <v>0</v>
      </c>
      <c r="I1317" s="109"/>
      <c r="J1317" s="121">
        <v>88</v>
      </c>
      <c r="K1317" s="120">
        <v>0</v>
      </c>
      <c r="L1317" s="121">
        <v>0</v>
      </c>
      <c r="M1317" s="121">
        <v>0</v>
      </c>
      <c r="N1317" s="109"/>
      <c r="O1317" s="121">
        <v>96</v>
      </c>
      <c r="P1317" s="121">
        <v>2</v>
      </c>
      <c r="Q1317" s="109"/>
      <c r="R1317" s="121">
        <v>241</v>
      </c>
      <c r="S1317" s="121">
        <v>34</v>
      </c>
      <c r="T1317" s="109"/>
      <c r="U1317" s="121">
        <v>567</v>
      </c>
      <c r="V1317" s="121">
        <v>36</v>
      </c>
    </row>
    <row r="1318" spans="1:22" x14ac:dyDescent="0.3">
      <c r="A1318" s="122" t="s">
        <v>1081</v>
      </c>
      <c r="B1318" s="35" t="str">
        <f>VLOOKUP(A1318,'Planning Periods'!$E$2:$N$540,10,FALSE)</f>
        <v>10/15/2013 - 10/15/2021</v>
      </c>
      <c r="C1318" s="121">
        <v>2015</v>
      </c>
      <c r="D1318" s="121" t="str">
        <f t="shared" si="19"/>
        <v>Monrovia 2015</v>
      </c>
      <c r="E1318" s="121">
        <v>142</v>
      </c>
      <c r="F1318" s="120">
        <v>0</v>
      </c>
      <c r="G1318" s="121">
        <v>0</v>
      </c>
      <c r="H1318" s="121">
        <v>0</v>
      </c>
      <c r="I1318" s="109"/>
      <c r="J1318" s="121">
        <v>88</v>
      </c>
      <c r="K1318" s="120">
        <v>0</v>
      </c>
      <c r="L1318" s="121">
        <v>0</v>
      </c>
      <c r="M1318" s="121">
        <v>0</v>
      </c>
      <c r="N1318" s="109"/>
      <c r="O1318" s="121">
        <v>96</v>
      </c>
      <c r="P1318" s="121">
        <v>0</v>
      </c>
      <c r="Q1318" s="109"/>
      <c r="R1318" s="121">
        <v>241</v>
      </c>
      <c r="S1318" s="121">
        <v>9</v>
      </c>
      <c r="T1318" s="109"/>
      <c r="U1318" s="121">
        <v>567</v>
      </c>
      <c r="V1318" s="121">
        <v>9</v>
      </c>
    </row>
    <row r="1319" spans="1:22" x14ac:dyDescent="0.3">
      <c r="A1319" s="122" t="s">
        <v>1081</v>
      </c>
      <c r="B1319" s="35" t="str">
        <f>VLOOKUP(A1319,'Planning Periods'!$E$2:$N$540,10,FALSE)</f>
        <v>10/15/2013 - 10/15/2021</v>
      </c>
      <c r="C1319" s="121">
        <v>2016</v>
      </c>
      <c r="D1319" s="121" t="str">
        <f t="shared" si="19"/>
        <v>Monrovia 2016</v>
      </c>
      <c r="E1319" s="121">
        <v>142</v>
      </c>
      <c r="F1319" s="120">
        <v>0</v>
      </c>
      <c r="G1319" s="121">
        <v>0</v>
      </c>
      <c r="H1319" s="121">
        <v>0</v>
      </c>
      <c r="I1319" s="109"/>
      <c r="J1319" s="121">
        <v>88</v>
      </c>
      <c r="K1319" s="120">
        <v>0</v>
      </c>
      <c r="L1319" s="121">
        <v>0</v>
      </c>
      <c r="M1319" s="121">
        <v>0</v>
      </c>
      <c r="N1319" s="109"/>
      <c r="O1319" s="121">
        <v>96</v>
      </c>
      <c r="P1319" s="121">
        <v>0</v>
      </c>
      <c r="Q1319" s="109"/>
      <c r="R1319" s="121">
        <v>241</v>
      </c>
      <c r="S1319" s="121">
        <v>445</v>
      </c>
      <c r="T1319" s="109"/>
      <c r="U1319" s="121">
        <v>567</v>
      </c>
      <c r="V1319" s="121">
        <v>445</v>
      </c>
    </row>
    <row r="1320" spans="1:22" x14ac:dyDescent="0.3">
      <c r="A1320" s="122" t="s">
        <v>1081</v>
      </c>
      <c r="B1320" s="35" t="str">
        <f>VLOOKUP(A1320,'Planning Periods'!$E$2:$N$540,10,FALSE)</f>
        <v>10/15/2013 - 10/15/2021</v>
      </c>
      <c r="C1320" s="121">
        <v>2017</v>
      </c>
      <c r="D1320" s="121" t="str">
        <f t="shared" si="19"/>
        <v>Monrovia 2017</v>
      </c>
      <c r="E1320" s="121">
        <v>142</v>
      </c>
      <c r="F1320" s="120">
        <v>0</v>
      </c>
      <c r="G1320" s="121">
        <v>0</v>
      </c>
      <c r="H1320" s="121">
        <v>0</v>
      </c>
      <c r="I1320" s="109"/>
      <c r="J1320" s="121">
        <v>88</v>
      </c>
      <c r="K1320" s="120">
        <v>0</v>
      </c>
      <c r="L1320" s="121">
        <v>0</v>
      </c>
      <c r="M1320" s="121">
        <v>0</v>
      </c>
      <c r="N1320" s="109"/>
      <c r="O1320" s="121">
        <v>96</v>
      </c>
      <c r="P1320" s="121">
        <v>2</v>
      </c>
      <c r="Q1320" s="109"/>
      <c r="R1320" s="121">
        <v>241</v>
      </c>
      <c r="S1320" s="121">
        <v>22</v>
      </c>
      <c r="T1320" s="109"/>
      <c r="U1320" s="121">
        <v>567</v>
      </c>
      <c r="V1320" s="121">
        <v>24</v>
      </c>
    </row>
    <row r="1321" spans="1:22" x14ac:dyDescent="0.3">
      <c r="A1321" s="122" t="s">
        <v>819</v>
      </c>
      <c r="B1321" s="35" t="str">
        <f>VLOOKUP(A1321,'Planning Periods'!$E$2:$N$540,10,FALSE)</f>
        <v>06/30/2014 - 06/30/2019</v>
      </c>
      <c r="C1321" s="121">
        <v>2014</v>
      </c>
      <c r="D1321" s="121" t="str">
        <f t="shared" si="19"/>
        <v>Montague 2014</v>
      </c>
      <c r="E1321" s="121"/>
      <c r="F1321" s="120"/>
      <c r="G1321" s="121"/>
      <c r="H1321" s="121"/>
      <c r="I1321" s="109"/>
      <c r="J1321" s="121"/>
      <c r="K1321" s="120"/>
      <c r="L1321" s="121"/>
      <c r="M1321" s="121"/>
      <c r="N1321" s="109"/>
      <c r="O1321" s="121"/>
      <c r="P1321" s="121"/>
      <c r="Q1321" s="109"/>
      <c r="R1321" s="121"/>
      <c r="S1321" s="121"/>
      <c r="T1321" s="109"/>
      <c r="U1321" s="121"/>
      <c r="V1321" s="121"/>
    </row>
    <row r="1322" spans="1:22" x14ac:dyDescent="0.3">
      <c r="A1322" s="122" t="s">
        <v>819</v>
      </c>
      <c r="B1322" s="35" t="str">
        <f>VLOOKUP(A1322,'Planning Periods'!$E$2:$N$540,10,FALSE)</f>
        <v>06/30/2014 - 06/30/2019</v>
      </c>
      <c r="C1322" s="121">
        <v>2015</v>
      </c>
      <c r="D1322" s="121" t="str">
        <f t="shared" si="19"/>
        <v>Montague 2015</v>
      </c>
      <c r="E1322" s="121"/>
      <c r="F1322" s="120"/>
      <c r="G1322" s="121"/>
      <c r="H1322" s="121"/>
      <c r="I1322" s="109"/>
      <c r="J1322" s="121"/>
      <c r="K1322" s="120"/>
      <c r="L1322" s="121"/>
      <c r="M1322" s="121"/>
      <c r="N1322" s="109"/>
      <c r="O1322" s="121"/>
      <c r="P1322" s="121"/>
      <c r="Q1322" s="109"/>
      <c r="R1322" s="121"/>
      <c r="S1322" s="121"/>
      <c r="T1322" s="109"/>
      <c r="U1322" s="121"/>
      <c r="V1322" s="121"/>
    </row>
    <row r="1323" spans="1:22" x14ac:dyDescent="0.3">
      <c r="A1323" s="122" t="s">
        <v>819</v>
      </c>
      <c r="B1323" s="35" t="str">
        <f>VLOOKUP(A1323,'Planning Periods'!$E$2:$N$540,10,FALSE)</f>
        <v>06/30/2014 - 06/30/2019</v>
      </c>
      <c r="C1323" s="121">
        <v>2016</v>
      </c>
      <c r="D1323" s="121" t="str">
        <f t="shared" si="19"/>
        <v>Montague 2016</v>
      </c>
      <c r="E1323" s="121"/>
      <c r="F1323" s="120"/>
      <c r="G1323" s="121"/>
      <c r="H1323" s="121"/>
      <c r="I1323" s="109"/>
      <c r="J1323" s="121"/>
      <c r="K1323" s="120"/>
      <c r="L1323" s="121"/>
      <c r="M1323" s="121"/>
      <c r="N1323" s="109"/>
      <c r="O1323" s="121"/>
      <c r="P1323" s="121"/>
      <c r="Q1323" s="109"/>
      <c r="R1323" s="121"/>
      <c r="S1323" s="121"/>
      <c r="T1323" s="109"/>
      <c r="U1323" s="121"/>
      <c r="V1323" s="121"/>
    </row>
    <row r="1324" spans="1:22" x14ac:dyDescent="0.3">
      <c r="A1324" s="122" t="s">
        <v>819</v>
      </c>
      <c r="B1324" s="35" t="str">
        <f>VLOOKUP(A1324,'Planning Periods'!$E$2:$N$540,10,FALSE)</f>
        <v>06/30/2014 - 06/30/2019</v>
      </c>
      <c r="C1324" s="121">
        <v>2017</v>
      </c>
      <c r="D1324" s="121" t="str">
        <f t="shared" si="19"/>
        <v>Montague 2017</v>
      </c>
      <c r="E1324" s="121">
        <v>5</v>
      </c>
      <c r="F1324" s="120">
        <v>0</v>
      </c>
      <c r="G1324" s="121">
        <v>0</v>
      </c>
      <c r="H1324" s="121">
        <v>0</v>
      </c>
      <c r="I1324" s="109"/>
      <c r="J1324" s="121">
        <v>3</v>
      </c>
      <c r="K1324" s="120">
        <v>0</v>
      </c>
      <c r="L1324" s="121">
        <v>0</v>
      </c>
      <c r="M1324" s="121">
        <v>0</v>
      </c>
      <c r="N1324" s="109"/>
      <c r="O1324" s="121">
        <v>3</v>
      </c>
      <c r="P1324" s="121">
        <v>0</v>
      </c>
      <c r="Q1324" s="109"/>
      <c r="R1324" s="121">
        <v>8</v>
      </c>
      <c r="S1324" s="121">
        <v>0</v>
      </c>
      <c r="T1324" s="109"/>
      <c r="U1324" s="121">
        <v>19</v>
      </c>
      <c r="V1324" s="121">
        <v>0</v>
      </c>
    </row>
    <row r="1325" spans="1:22" x14ac:dyDescent="0.3">
      <c r="A1325" t="s">
        <v>915</v>
      </c>
      <c r="B1325" s="35"/>
      <c r="C1325" s="121">
        <v>2013</v>
      </c>
      <c r="D1325" s="121" t="str">
        <f t="shared" si="19"/>
        <v>Montclair 2013</v>
      </c>
      <c r="E1325" s="121"/>
      <c r="F1325" s="120"/>
      <c r="G1325" s="121"/>
      <c r="H1325" s="121"/>
      <c r="I1325" s="109"/>
      <c r="J1325" s="121"/>
      <c r="K1325" s="120"/>
      <c r="L1325" s="121"/>
      <c r="M1325" s="121"/>
      <c r="N1325" s="109"/>
      <c r="O1325" s="121"/>
      <c r="P1325" s="121"/>
      <c r="Q1325" s="109"/>
      <c r="R1325" s="121"/>
      <c r="S1325" s="121"/>
      <c r="T1325" s="109"/>
      <c r="U1325" s="121"/>
      <c r="V1325" s="121"/>
    </row>
    <row r="1326" spans="1:22" x14ac:dyDescent="0.3">
      <c r="A1326" t="s">
        <v>915</v>
      </c>
      <c r="B1326" s="35" t="str">
        <f>VLOOKUP(A1326,'Planning Periods'!$E$2:$N$540,10,FALSE)</f>
        <v>10/15/2013 - 10/15/2021</v>
      </c>
      <c r="C1326" s="121">
        <v>2014</v>
      </c>
      <c r="D1326" s="121" t="str">
        <f t="shared" si="19"/>
        <v>Montclair 2014</v>
      </c>
      <c r="E1326" s="120">
        <v>0</v>
      </c>
      <c r="F1326" s="120">
        <v>0</v>
      </c>
      <c r="G1326" s="120">
        <v>0</v>
      </c>
      <c r="H1326" s="120">
        <v>0</v>
      </c>
      <c r="I1326" s="120">
        <v>0</v>
      </c>
      <c r="J1326" s="120">
        <v>0</v>
      </c>
      <c r="K1326" s="120">
        <v>0</v>
      </c>
      <c r="L1326" s="120">
        <v>0</v>
      </c>
      <c r="M1326" s="120">
        <v>0</v>
      </c>
      <c r="N1326" s="120">
        <v>0</v>
      </c>
      <c r="O1326" s="120">
        <v>0</v>
      </c>
      <c r="P1326" s="120">
        <v>0</v>
      </c>
      <c r="Q1326" s="120">
        <v>0</v>
      </c>
      <c r="R1326" s="120">
        <v>0</v>
      </c>
      <c r="S1326" s="120">
        <v>0</v>
      </c>
      <c r="T1326" s="120">
        <v>0</v>
      </c>
      <c r="U1326" s="120">
        <v>0</v>
      </c>
      <c r="V1326" s="120">
        <v>0</v>
      </c>
    </row>
    <row r="1327" spans="1:22" x14ac:dyDescent="0.3">
      <c r="A1327" t="s">
        <v>915</v>
      </c>
      <c r="B1327" s="35" t="str">
        <f>VLOOKUP(A1327,'Planning Periods'!$E$2:$N$540,10,FALSE)</f>
        <v>10/15/2013 - 10/15/2021</v>
      </c>
      <c r="C1327" s="121">
        <v>2015</v>
      </c>
      <c r="D1327" s="121" t="str">
        <f t="shared" si="19"/>
        <v>Montclair 2015</v>
      </c>
    </row>
    <row r="1328" spans="1:22" x14ac:dyDescent="0.3">
      <c r="A1328" t="s">
        <v>915</v>
      </c>
      <c r="B1328" s="35" t="str">
        <f>VLOOKUP(A1328,'Planning Periods'!$E$2:$N$540,10,FALSE)</f>
        <v>10/15/2013 - 10/15/2021</v>
      </c>
      <c r="C1328" s="121">
        <v>2016</v>
      </c>
      <c r="D1328" s="121" t="str">
        <f t="shared" si="19"/>
        <v>Montclair 2016</v>
      </c>
    </row>
    <row r="1329" spans="1:22" x14ac:dyDescent="0.3">
      <c r="A1329" t="s">
        <v>915</v>
      </c>
      <c r="B1329" s="35" t="str">
        <f>VLOOKUP(A1329,'Planning Periods'!$E$2:$N$540,10,FALSE)</f>
        <v>10/15/2013 - 10/15/2021</v>
      </c>
      <c r="C1329" s="121">
        <v>2017</v>
      </c>
      <c r="D1329" s="121" t="str">
        <f t="shared" si="19"/>
        <v>Montclair 2017</v>
      </c>
    </row>
    <row r="1330" spans="1:22" x14ac:dyDescent="0.3">
      <c r="A1330" s="122" t="s">
        <v>841</v>
      </c>
      <c r="B1330" s="35" t="str">
        <f>VLOOKUP(A1330,'Planning Periods'!$E$2:$N$540,10,FALSE)</f>
        <v>01/31/2015 - 01/31/2023</v>
      </c>
      <c r="C1330" s="121">
        <v>2014</v>
      </c>
      <c r="D1330" s="121" t="str">
        <f t="shared" si="19"/>
        <v>Monte Sereno 2014</v>
      </c>
      <c r="E1330" s="121">
        <v>23</v>
      </c>
      <c r="F1330" s="120">
        <v>0</v>
      </c>
      <c r="G1330" s="121">
        <v>0</v>
      </c>
      <c r="H1330" s="121">
        <v>0</v>
      </c>
      <c r="I1330" s="109"/>
      <c r="J1330" s="121">
        <v>13</v>
      </c>
      <c r="K1330" s="120">
        <v>1</v>
      </c>
      <c r="L1330" s="121">
        <v>1</v>
      </c>
      <c r="M1330" s="121">
        <v>0</v>
      </c>
      <c r="N1330" s="109"/>
      <c r="O1330" s="121">
        <v>13</v>
      </c>
      <c r="P1330" s="121">
        <v>0</v>
      </c>
      <c r="Q1330" s="109"/>
      <c r="R1330" s="121">
        <v>12</v>
      </c>
      <c r="S1330" s="121">
        <v>4</v>
      </c>
      <c r="T1330" s="109"/>
      <c r="U1330" s="121">
        <v>61</v>
      </c>
      <c r="V1330" s="121">
        <v>5</v>
      </c>
    </row>
    <row r="1331" spans="1:22" x14ac:dyDescent="0.3">
      <c r="A1331" s="122" t="s">
        <v>841</v>
      </c>
      <c r="B1331" s="35" t="str">
        <f>VLOOKUP(A1331,'Planning Periods'!$E$2:$N$540,10,FALSE)</f>
        <v>01/31/2015 - 01/31/2023</v>
      </c>
      <c r="C1331" s="121">
        <v>2015</v>
      </c>
      <c r="D1331" s="121" t="str">
        <f t="shared" si="19"/>
        <v>Monte Sereno 2015</v>
      </c>
      <c r="E1331" s="121">
        <v>23</v>
      </c>
      <c r="F1331" s="120">
        <v>4</v>
      </c>
      <c r="G1331" s="121">
        <v>0</v>
      </c>
      <c r="H1331" s="121">
        <v>4</v>
      </c>
      <c r="I1331" s="109"/>
      <c r="J1331" s="121">
        <v>13</v>
      </c>
      <c r="K1331" s="120">
        <v>0</v>
      </c>
      <c r="L1331" s="121">
        <v>0</v>
      </c>
      <c r="M1331" s="121">
        <v>0</v>
      </c>
      <c r="N1331" s="109"/>
      <c r="O1331" s="121">
        <v>13</v>
      </c>
      <c r="P1331" s="121">
        <v>1</v>
      </c>
      <c r="Q1331" s="109"/>
      <c r="R1331" s="121">
        <v>12</v>
      </c>
      <c r="S1331" s="121">
        <v>2</v>
      </c>
      <c r="T1331" s="109"/>
      <c r="U1331" s="121">
        <v>61</v>
      </c>
      <c r="V1331" s="121">
        <v>7</v>
      </c>
    </row>
    <row r="1332" spans="1:22" x14ac:dyDescent="0.3">
      <c r="A1332" s="122" t="s">
        <v>841</v>
      </c>
      <c r="B1332" s="35" t="str">
        <f>VLOOKUP(A1332,'Planning Periods'!$E$2:$N$540,10,FALSE)</f>
        <v>01/31/2015 - 01/31/2023</v>
      </c>
      <c r="C1332" s="121">
        <v>2016</v>
      </c>
      <c r="D1332" s="121" t="str">
        <f t="shared" si="19"/>
        <v>Monte Sereno 2016</v>
      </c>
      <c r="E1332" s="121">
        <v>23</v>
      </c>
      <c r="F1332" s="120">
        <v>5</v>
      </c>
      <c r="G1332" s="121">
        <v>5</v>
      </c>
      <c r="H1332" s="121">
        <v>0</v>
      </c>
      <c r="I1332" s="109"/>
      <c r="J1332" s="121">
        <v>13</v>
      </c>
      <c r="K1332" s="120">
        <v>0</v>
      </c>
      <c r="L1332" s="121">
        <v>0</v>
      </c>
      <c r="M1332" s="121">
        <v>0</v>
      </c>
      <c r="N1332" s="109"/>
      <c r="O1332" s="121">
        <v>13</v>
      </c>
      <c r="P1332" s="121">
        <v>0</v>
      </c>
      <c r="Q1332" s="109"/>
      <c r="R1332" s="121">
        <v>12</v>
      </c>
      <c r="S1332" s="121">
        <v>8</v>
      </c>
      <c r="T1332" s="109"/>
      <c r="U1332" s="121">
        <v>61</v>
      </c>
      <c r="V1332" s="121">
        <v>13</v>
      </c>
    </row>
    <row r="1333" spans="1:22" x14ac:dyDescent="0.3">
      <c r="A1333" s="122" t="s">
        <v>841</v>
      </c>
      <c r="B1333" s="35" t="str">
        <f>VLOOKUP(A1333,'Planning Periods'!$E$2:$N$540,10,FALSE)</f>
        <v>01/31/2015 - 01/31/2023</v>
      </c>
      <c r="C1333" s="121">
        <v>2017</v>
      </c>
      <c r="D1333" s="121" t="str">
        <f t="shared" si="19"/>
        <v>Monte Sereno 2017</v>
      </c>
      <c r="E1333" s="121">
        <v>23</v>
      </c>
      <c r="F1333" s="120">
        <v>12</v>
      </c>
      <c r="G1333" s="121">
        <v>0</v>
      </c>
      <c r="H1333" s="121">
        <v>12</v>
      </c>
      <c r="I1333" s="109"/>
      <c r="J1333" s="121">
        <v>13</v>
      </c>
      <c r="K1333" s="120">
        <v>0</v>
      </c>
      <c r="L1333" s="121">
        <v>0</v>
      </c>
      <c r="M1333" s="121">
        <v>0</v>
      </c>
      <c r="N1333" s="109"/>
      <c r="O1333" s="121">
        <v>13</v>
      </c>
      <c r="P1333" s="121">
        <v>0</v>
      </c>
      <c r="Q1333" s="109"/>
      <c r="R1333" s="121">
        <v>12</v>
      </c>
      <c r="S1333" s="121">
        <v>4</v>
      </c>
      <c r="T1333" s="109"/>
      <c r="U1333" s="121">
        <v>61</v>
      </c>
      <c r="V1333" s="121">
        <v>16</v>
      </c>
    </row>
    <row r="1334" spans="1:22" x14ac:dyDescent="0.3">
      <c r="A1334" t="s">
        <v>1080</v>
      </c>
      <c r="B1334" s="35"/>
      <c r="C1334" s="121">
        <v>2013</v>
      </c>
      <c r="D1334" s="121" t="str">
        <f t="shared" si="19"/>
        <v>Montebello 2013</v>
      </c>
      <c r="E1334" s="121"/>
      <c r="F1334" s="120"/>
      <c r="G1334" s="121"/>
      <c r="H1334" s="121"/>
      <c r="I1334" s="109"/>
      <c r="J1334" s="121"/>
      <c r="K1334" s="120"/>
      <c r="L1334" s="121"/>
      <c r="M1334" s="121"/>
      <c r="N1334" s="109"/>
      <c r="O1334" s="121"/>
      <c r="P1334" s="121"/>
      <c r="Q1334" s="109"/>
      <c r="R1334" s="121"/>
      <c r="S1334" s="121"/>
      <c r="T1334" s="109"/>
      <c r="U1334" s="121"/>
      <c r="V1334" s="121"/>
    </row>
    <row r="1335" spans="1:22" x14ac:dyDescent="0.3">
      <c r="A1335" t="s">
        <v>1080</v>
      </c>
      <c r="B1335" s="35" t="str">
        <f>VLOOKUP(A1335,'Planning Periods'!$E$2:$N$540,10,FALSE)</f>
        <v>10/15/2013 - 10/15/2021</v>
      </c>
      <c r="C1335" s="121">
        <v>2014</v>
      </c>
      <c r="D1335" s="121" t="str">
        <f t="shared" si="19"/>
        <v>Montebello 2014</v>
      </c>
      <c r="E1335" s="120">
        <v>0</v>
      </c>
      <c r="F1335" s="120">
        <v>0</v>
      </c>
      <c r="G1335" s="120">
        <v>0</v>
      </c>
      <c r="H1335" s="120">
        <v>0</v>
      </c>
      <c r="I1335" s="120">
        <v>0</v>
      </c>
      <c r="J1335" s="120">
        <v>0</v>
      </c>
      <c r="K1335" s="120">
        <v>0</v>
      </c>
      <c r="L1335" s="120">
        <v>0</v>
      </c>
      <c r="M1335" s="120">
        <v>0</v>
      </c>
      <c r="N1335" s="120">
        <v>0</v>
      </c>
      <c r="O1335" s="120">
        <v>0</v>
      </c>
      <c r="P1335" s="120">
        <v>0</v>
      </c>
      <c r="Q1335" s="120">
        <v>0</v>
      </c>
      <c r="R1335" s="120">
        <v>0</v>
      </c>
      <c r="S1335" s="120">
        <v>0</v>
      </c>
      <c r="T1335" s="120">
        <v>0</v>
      </c>
      <c r="U1335" s="120">
        <v>0</v>
      </c>
      <c r="V1335" s="120">
        <v>0</v>
      </c>
    </row>
    <row r="1336" spans="1:22" x14ac:dyDescent="0.3">
      <c r="A1336" t="s">
        <v>1080</v>
      </c>
      <c r="B1336" s="35" t="str">
        <f>VLOOKUP(A1336,'Planning Periods'!$E$2:$N$540,10,FALSE)</f>
        <v>10/15/2013 - 10/15/2021</v>
      </c>
      <c r="C1336" s="121">
        <v>2015</v>
      </c>
      <c r="D1336" s="121" t="str">
        <f t="shared" si="19"/>
        <v>Montebello 2015</v>
      </c>
    </row>
    <row r="1337" spans="1:22" x14ac:dyDescent="0.3">
      <c r="A1337" t="s">
        <v>1080</v>
      </c>
      <c r="B1337" s="35" t="str">
        <f>VLOOKUP(A1337,'Planning Periods'!$E$2:$N$540,10,FALSE)</f>
        <v>10/15/2013 - 10/15/2021</v>
      </c>
      <c r="C1337" s="121">
        <v>2016</v>
      </c>
      <c r="D1337" s="121" t="str">
        <f t="shared" si="19"/>
        <v>Montebello 2016</v>
      </c>
    </row>
    <row r="1338" spans="1:22" x14ac:dyDescent="0.3">
      <c r="A1338" t="s">
        <v>1080</v>
      </c>
      <c r="B1338" s="35" t="str">
        <f>VLOOKUP(A1338,'Planning Periods'!$E$2:$N$540,10,FALSE)</f>
        <v>10/15/2013 - 10/15/2021</v>
      </c>
      <c r="C1338" s="121">
        <v>2017</v>
      </c>
      <c r="D1338" s="121" t="str">
        <f t="shared" si="19"/>
        <v>Montebello 2017</v>
      </c>
    </row>
    <row r="1339" spans="1:22" x14ac:dyDescent="0.3">
      <c r="A1339" s="122" t="s">
        <v>1012</v>
      </c>
      <c r="B1339" s="35" t="str">
        <f>VLOOKUP(A1339,'Planning Periods'!$E$2:$N$540,10,FALSE)</f>
        <v>12/31/2015 - 12/31/2023</v>
      </c>
      <c r="C1339" s="121">
        <v>2014</v>
      </c>
      <c r="D1339" s="121" t="str">
        <f t="shared" si="19"/>
        <v>Monterey 2014</v>
      </c>
    </row>
    <row r="1340" spans="1:22" x14ac:dyDescent="0.3">
      <c r="A1340" s="122" t="s">
        <v>1012</v>
      </c>
      <c r="B1340" s="35" t="str">
        <f>VLOOKUP(A1340,'Planning Periods'!$E$2:$N$540,10,FALSE)</f>
        <v>12/31/2015 - 12/31/2023</v>
      </c>
      <c r="C1340" s="121">
        <v>2015</v>
      </c>
      <c r="D1340" s="121" t="str">
        <f t="shared" si="19"/>
        <v>Monterey 2015</v>
      </c>
    </row>
    <row r="1341" spans="1:22" x14ac:dyDescent="0.3">
      <c r="A1341" s="122" t="s">
        <v>1012</v>
      </c>
      <c r="B1341" s="35" t="str">
        <f>VLOOKUP(A1341,'Planning Periods'!$E$2:$N$540,10,FALSE)</f>
        <v>12/31/2015 - 12/31/2023</v>
      </c>
      <c r="C1341" s="121">
        <v>2016</v>
      </c>
      <c r="D1341" s="121" t="str">
        <f t="shared" si="19"/>
        <v>Monterey 2016</v>
      </c>
      <c r="E1341" s="121">
        <v>157</v>
      </c>
      <c r="F1341" s="120">
        <v>0</v>
      </c>
      <c r="G1341" s="121">
        <v>0</v>
      </c>
      <c r="H1341" s="121">
        <v>0</v>
      </c>
      <c r="I1341" s="109"/>
      <c r="J1341" s="121">
        <v>102</v>
      </c>
      <c r="K1341" s="120">
        <v>0</v>
      </c>
      <c r="L1341" s="121">
        <v>0</v>
      </c>
      <c r="M1341" s="121">
        <v>0</v>
      </c>
      <c r="N1341" s="109"/>
      <c r="O1341" s="121">
        <v>119</v>
      </c>
      <c r="P1341" s="121">
        <v>0</v>
      </c>
      <c r="Q1341" s="109"/>
      <c r="R1341" s="121">
        <v>272</v>
      </c>
      <c r="S1341" s="121">
        <v>2</v>
      </c>
      <c r="T1341" s="109"/>
      <c r="U1341" s="121">
        <v>650</v>
      </c>
      <c r="V1341" s="121">
        <v>2</v>
      </c>
    </row>
    <row r="1342" spans="1:22" x14ac:dyDescent="0.3">
      <c r="A1342" s="122" t="s">
        <v>1012</v>
      </c>
      <c r="B1342" s="35" t="str">
        <f>VLOOKUP(A1342,'Planning Periods'!$E$2:$N$540,10,FALSE)</f>
        <v>12/31/2015 - 12/31/2023</v>
      </c>
      <c r="C1342" s="121">
        <v>2017</v>
      </c>
      <c r="D1342" s="121" t="str">
        <f t="shared" si="19"/>
        <v>Monterey 2017</v>
      </c>
      <c r="E1342" s="121">
        <v>157</v>
      </c>
      <c r="F1342" s="120">
        <v>0</v>
      </c>
      <c r="G1342" s="121">
        <v>0</v>
      </c>
      <c r="H1342" s="121">
        <v>0</v>
      </c>
      <c r="I1342" s="109"/>
      <c r="J1342" s="121">
        <v>102</v>
      </c>
      <c r="K1342" s="120">
        <v>0</v>
      </c>
      <c r="L1342" s="121">
        <v>0</v>
      </c>
      <c r="M1342" s="121">
        <v>0</v>
      </c>
      <c r="N1342" s="109"/>
      <c r="O1342" s="121">
        <v>119</v>
      </c>
      <c r="P1342" s="121">
        <v>0</v>
      </c>
      <c r="Q1342" s="109"/>
      <c r="R1342" s="121">
        <v>272</v>
      </c>
      <c r="S1342" s="121">
        <v>2</v>
      </c>
      <c r="T1342" s="109"/>
      <c r="U1342" s="121">
        <v>650</v>
      </c>
      <c r="V1342" s="121">
        <v>2</v>
      </c>
    </row>
    <row r="1343" spans="1:22" x14ac:dyDescent="0.3">
      <c r="A1343" s="122" t="s">
        <v>471</v>
      </c>
      <c r="B1343" s="35" t="str">
        <f>VLOOKUP(A1343,'Planning Periods'!$E$2:$N$540,10,FALSE)</f>
        <v>12/31/2015 - 12/31/2023</v>
      </c>
      <c r="C1343" s="121">
        <v>2014</v>
      </c>
      <c r="D1343" s="121" t="str">
        <f t="shared" si="19"/>
        <v>Monterey County - Unincorporated 2014</v>
      </c>
      <c r="E1343" s="121"/>
      <c r="F1343" s="120"/>
      <c r="G1343" s="121"/>
      <c r="H1343" s="121"/>
      <c r="I1343" s="109"/>
      <c r="J1343" s="121"/>
      <c r="K1343" s="120"/>
      <c r="L1343" s="121"/>
      <c r="M1343" s="121"/>
      <c r="N1343" s="109"/>
      <c r="O1343" s="121"/>
      <c r="P1343" s="121"/>
      <c r="Q1343" s="109"/>
      <c r="R1343" s="121"/>
      <c r="S1343" s="121"/>
      <c r="T1343" s="109"/>
      <c r="U1343" s="121"/>
      <c r="V1343" s="121"/>
    </row>
    <row r="1344" spans="1:22" x14ac:dyDescent="0.3">
      <c r="A1344" s="122" t="s">
        <v>471</v>
      </c>
      <c r="B1344" s="35" t="str">
        <f>VLOOKUP(A1344,'Planning Periods'!$E$2:$N$540,10,FALSE)</f>
        <v>12/31/2015 - 12/31/2023</v>
      </c>
      <c r="C1344" s="121">
        <v>2015</v>
      </c>
      <c r="D1344" s="121" t="str">
        <f t="shared" si="19"/>
        <v>Monterey County - Unincorporated 2015</v>
      </c>
      <c r="E1344" s="121">
        <v>374</v>
      </c>
      <c r="F1344" s="120">
        <v>37</v>
      </c>
      <c r="G1344" s="121">
        <v>37</v>
      </c>
      <c r="H1344" s="121">
        <v>0</v>
      </c>
      <c r="I1344" s="109"/>
      <c r="J1344" s="121">
        <v>244</v>
      </c>
      <c r="K1344" s="120">
        <v>6</v>
      </c>
      <c r="L1344" s="121">
        <v>6</v>
      </c>
      <c r="M1344" s="121">
        <v>0</v>
      </c>
      <c r="N1344" s="109"/>
      <c r="O1344" s="121">
        <v>282</v>
      </c>
      <c r="P1344" s="121">
        <v>0</v>
      </c>
      <c r="Q1344" s="109"/>
      <c r="R1344" s="121">
        <v>651</v>
      </c>
      <c r="S1344" s="121">
        <v>162</v>
      </c>
      <c r="T1344" s="109"/>
      <c r="U1344" s="121">
        <v>1551</v>
      </c>
      <c r="V1344" s="121">
        <v>205</v>
      </c>
    </row>
    <row r="1345" spans="1:22" x14ac:dyDescent="0.3">
      <c r="A1345" s="122" t="s">
        <v>471</v>
      </c>
      <c r="B1345" s="35" t="str">
        <f>VLOOKUP(A1345,'Planning Periods'!$E$2:$N$540,10,FALSE)</f>
        <v>12/31/2015 - 12/31/2023</v>
      </c>
      <c r="C1345" s="121">
        <v>2016</v>
      </c>
      <c r="D1345" s="121" t="str">
        <f t="shared" si="19"/>
        <v>Monterey County - Unincorporated 2016</v>
      </c>
      <c r="E1345" s="121">
        <v>374</v>
      </c>
      <c r="F1345" s="120">
        <v>0</v>
      </c>
      <c r="G1345" s="121">
        <v>0</v>
      </c>
      <c r="H1345" s="121">
        <v>0</v>
      </c>
      <c r="I1345" s="109"/>
      <c r="J1345" s="121">
        <v>244</v>
      </c>
      <c r="K1345" s="120">
        <v>0</v>
      </c>
      <c r="L1345" s="121">
        <v>0</v>
      </c>
      <c r="M1345" s="121">
        <v>0</v>
      </c>
      <c r="N1345" s="109"/>
      <c r="O1345" s="121">
        <v>282</v>
      </c>
      <c r="P1345" s="121">
        <v>0</v>
      </c>
      <c r="Q1345" s="109"/>
      <c r="R1345" s="121">
        <v>651</v>
      </c>
      <c r="S1345" s="121">
        <v>221</v>
      </c>
      <c r="T1345" s="109"/>
      <c r="U1345" s="121">
        <v>1551</v>
      </c>
      <c r="V1345" s="121">
        <v>221</v>
      </c>
    </row>
    <row r="1346" spans="1:22" x14ac:dyDescent="0.3">
      <c r="A1346" s="122" t="s">
        <v>471</v>
      </c>
      <c r="B1346" s="35" t="str">
        <f>VLOOKUP(A1346,'Planning Periods'!$E$2:$N$540,10,FALSE)</f>
        <v>12/31/2015 - 12/31/2023</v>
      </c>
      <c r="C1346" s="121">
        <v>2017</v>
      </c>
      <c r="D1346" s="121" t="str">
        <f t="shared" si="19"/>
        <v>Monterey County - Unincorporated 2017</v>
      </c>
      <c r="E1346" s="121">
        <v>374</v>
      </c>
      <c r="F1346" s="120">
        <v>0</v>
      </c>
      <c r="G1346" s="121">
        <v>0</v>
      </c>
      <c r="H1346" s="121">
        <v>0</v>
      </c>
      <c r="I1346" s="109"/>
      <c r="J1346" s="121">
        <v>244</v>
      </c>
      <c r="K1346" s="120">
        <v>0</v>
      </c>
      <c r="L1346" s="121">
        <v>0</v>
      </c>
      <c r="M1346" s="121">
        <v>0</v>
      </c>
      <c r="N1346" s="109"/>
      <c r="O1346" s="121">
        <v>282</v>
      </c>
      <c r="P1346" s="121">
        <v>9</v>
      </c>
      <c r="Q1346" s="109"/>
      <c r="R1346" s="121">
        <v>651</v>
      </c>
      <c r="S1346" s="121">
        <v>322</v>
      </c>
      <c r="T1346" s="109"/>
      <c r="U1346" s="121">
        <v>1551</v>
      </c>
      <c r="V1346" s="121">
        <v>331</v>
      </c>
    </row>
    <row r="1347" spans="1:22" x14ac:dyDescent="0.3">
      <c r="A1347" s="122" t="s">
        <v>1079</v>
      </c>
      <c r="B1347" s="35"/>
      <c r="C1347" s="121">
        <v>2013</v>
      </c>
      <c r="D1347" s="121" t="str">
        <f t="shared" si="19"/>
        <v>Monterey Park 2013</v>
      </c>
      <c r="E1347" s="121"/>
      <c r="F1347" s="120"/>
      <c r="G1347" s="121"/>
      <c r="H1347" s="121"/>
      <c r="I1347" s="109"/>
      <c r="J1347" s="121"/>
      <c r="K1347" s="120"/>
      <c r="L1347" s="121"/>
      <c r="M1347" s="121"/>
      <c r="N1347" s="109"/>
      <c r="O1347" s="121"/>
      <c r="P1347" s="121"/>
      <c r="Q1347" s="109"/>
      <c r="R1347" s="121"/>
      <c r="S1347" s="121"/>
      <c r="T1347" s="109"/>
      <c r="U1347" s="121"/>
      <c r="V1347" s="121"/>
    </row>
    <row r="1348" spans="1:22" x14ac:dyDescent="0.3">
      <c r="A1348" s="122" t="s">
        <v>1079</v>
      </c>
      <c r="B1348" s="35" t="str">
        <f>VLOOKUP(A1348,'Planning Periods'!$E$2:$N$540,10,FALSE)</f>
        <v>10/15/2013 - 10/15/2021</v>
      </c>
      <c r="C1348" s="121">
        <v>2014</v>
      </c>
      <c r="D1348" s="121" t="str">
        <f t="shared" si="19"/>
        <v>Monterey Park 2014</v>
      </c>
      <c r="E1348" s="121"/>
      <c r="F1348" s="120"/>
      <c r="G1348" s="121"/>
      <c r="H1348" s="121"/>
      <c r="I1348" s="109"/>
      <c r="J1348" s="121"/>
      <c r="K1348" s="120"/>
      <c r="L1348" s="121"/>
      <c r="M1348" s="121"/>
      <c r="N1348" s="109"/>
      <c r="O1348" s="121"/>
      <c r="P1348" s="121"/>
      <c r="Q1348" s="109"/>
      <c r="R1348" s="121"/>
      <c r="S1348" s="121"/>
      <c r="T1348" s="109"/>
      <c r="U1348" s="121"/>
      <c r="V1348" s="121"/>
    </row>
    <row r="1349" spans="1:22" x14ac:dyDescent="0.3">
      <c r="A1349" s="122" t="s">
        <v>1079</v>
      </c>
      <c r="B1349" s="35" t="str">
        <f>VLOOKUP(A1349,'Planning Periods'!$E$2:$N$540,10,FALSE)</f>
        <v>10/15/2013 - 10/15/2021</v>
      </c>
      <c r="C1349" s="121">
        <v>2015</v>
      </c>
      <c r="D1349" s="121" t="str">
        <f t="shared" si="19"/>
        <v>Monterey Park 2015</v>
      </c>
      <c r="E1349" s="121"/>
      <c r="F1349" s="120"/>
      <c r="G1349" s="121"/>
      <c r="H1349" s="121"/>
      <c r="I1349" s="109"/>
      <c r="J1349" s="121"/>
      <c r="K1349" s="120"/>
      <c r="L1349" s="121"/>
      <c r="M1349" s="121"/>
      <c r="N1349" s="109"/>
      <c r="O1349" s="121"/>
      <c r="P1349" s="121"/>
      <c r="Q1349" s="109"/>
      <c r="R1349" s="121"/>
      <c r="S1349" s="121"/>
      <c r="T1349" s="109"/>
      <c r="U1349" s="121"/>
      <c r="V1349" s="121"/>
    </row>
    <row r="1350" spans="1:22" x14ac:dyDescent="0.3">
      <c r="A1350" s="122" t="s">
        <v>1079</v>
      </c>
      <c r="B1350" s="35" t="str">
        <f>VLOOKUP(A1350,'Planning Periods'!$E$2:$N$540,10,FALSE)</f>
        <v>10/15/2013 - 10/15/2021</v>
      </c>
      <c r="C1350" s="121">
        <v>2016</v>
      </c>
      <c r="D1350" s="121" t="str">
        <f t="shared" si="19"/>
        <v>Monterey Park 2016</v>
      </c>
      <c r="E1350" s="121"/>
      <c r="F1350" s="120"/>
      <c r="G1350" s="121"/>
      <c r="H1350" s="121"/>
      <c r="I1350" s="109"/>
      <c r="J1350" s="121"/>
      <c r="K1350" s="120"/>
      <c r="L1350" s="121"/>
      <c r="M1350" s="121"/>
      <c r="N1350" s="109"/>
      <c r="O1350" s="121"/>
      <c r="P1350" s="121"/>
      <c r="Q1350" s="109"/>
      <c r="R1350" s="121"/>
      <c r="S1350" s="121"/>
      <c r="T1350" s="109"/>
      <c r="U1350" s="121"/>
      <c r="V1350" s="121"/>
    </row>
    <row r="1351" spans="1:22" x14ac:dyDescent="0.3">
      <c r="A1351" s="122" t="s">
        <v>1079</v>
      </c>
      <c r="B1351" s="35" t="str">
        <f>VLOOKUP(A1351,'Planning Periods'!$E$2:$N$540,10,FALSE)</f>
        <v>10/15/2013 - 10/15/2021</v>
      </c>
      <c r="C1351" s="121">
        <v>2017</v>
      </c>
      <c r="D1351" s="121" t="str">
        <f t="shared" si="19"/>
        <v>Monterey Park 2017</v>
      </c>
      <c r="E1351" s="121">
        <v>205</v>
      </c>
      <c r="F1351" s="120">
        <v>0</v>
      </c>
      <c r="G1351" s="121">
        <v>0</v>
      </c>
      <c r="H1351" s="121">
        <v>0</v>
      </c>
      <c r="I1351" s="109"/>
      <c r="J1351" s="121">
        <v>123</v>
      </c>
      <c r="K1351" s="120">
        <v>0</v>
      </c>
      <c r="L1351" s="121">
        <v>0</v>
      </c>
      <c r="M1351" s="121">
        <v>0</v>
      </c>
      <c r="N1351" s="109"/>
      <c r="O1351" s="121">
        <v>137</v>
      </c>
      <c r="P1351" s="121">
        <v>0</v>
      </c>
      <c r="Q1351" s="109"/>
      <c r="R1351" s="121">
        <v>350</v>
      </c>
      <c r="S1351" s="121">
        <v>14</v>
      </c>
      <c r="T1351" s="109"/>
      <c r="U1351" s="121">
        <v>815</v>
      </c>
      <c r="V1351" s="121">
        <v>14</v>
      </c>
    </row>
    <row r="1352" spans="1:22" x14ac:dyDescent="0.3">
      <c r="A1352" s="122" t="s">
        <v>769</v>
      </c>
      <c r="B1352" s="35"/>
      <c r="C1352" s="121">
        <v>2013</v>
      </c>
      <c r="D1352" s="121" t="str">
        <f t="shared" si="19"/>
        <v>Moorpark 2013</v>
      </c>
      <c r="E1352" s="121"/>
      <c r="F1352" s="120"/>
      <c r="G1352" s="121"/>
      <c r="H1352" s="121"/>
      <c r="I1352" s="109"/>
      <c r="J1352" s="121"/>
      <c r="K1352" s="120"/>
      <c r="L1352" s="121"/>
      <c r="M1352" s="121"/>
      <c r="N1352" s="109"/>
      <c r="O1352" s="121"/>
      <c r="P1352" s="121"/>
      <c r="Q1352" s="109"/>
      <c r="R1352" s="121"/>
      <c r="S1352" s="121"/>
      <c r="T1352" s="109"/>
      <c r="U1352" s="121"/>
      <c r="V1352" s="121"/>
    </row>
    <row r="1353" spans="1:22" x14ac:dyDescent="0.3">
      <c r="A1353" s="122" t="s">
        <v>769</v>
      </c>
      <c r="B1353" s="35" t="str">
        <f>VLOOKUP(A1353,'Planning Periods'!$E$2:$N$540,10,FALSE)</f>
        <v>10/15/2013 - 10/15/2021</v>
      </c>
      <c r="C1353" s="121">
        <v>2014</v>
      </c>
      <c r="D1353" s="121" t="str">
        <f t="shared" si="19"/>
        <v>Moorpark 2014</v>
      </c>
      <c r="E1353" s="121">
        <v>289</v>
      </c>
      <c r="F1353" s="120">
        <v>0</v>
      </c>
      <c r="G1353" s="121">
        <v>0</v>
      </c>
      <c r="H1353" s="121">
        <v>0</v>
      </c>
      <c r="I1353" s="109"/>
      <c r="J1353" s="121">
        <v>197</v>
      </c>
      <c r="K1353" s="120">
        <v>3</v>
      </c>
      <c r="L1353" s="121">
        <v>3</v>
      </c>
      <c r="M1353" s="121">
        <v>0</v>
      </c>
      <c r="N1353" s="109"/>
      <c r="O1353" s="121">
        <v>216</v>
      </c>
      <c r="P1353" s="121">
        <v>0</v>
      </c>
      <c r="Q1353" s="109"/>
      <c r="R1353" s="121">
        <v>462</v>
      </c>
      <c r="S1353" s="121">
        <v>159</v>
      </c>
      <c r="T1353" s="109"/>
      <c r="U1353" s="121">
        <v>1164</v>
      </c>
      <c r="V1353" s="121">
        <v>162</v>
      </c>
    </row>
    <row r="1354" spans="1:22" x14ac:dyDescent="0.3">
      <c r="A1354" s="122" t="s">
        <v>769</v>
      </c>
      <c r="B1354" s="35" t="str">
        <f>VLOOKUP(A1354,'Planning Periods'!$E$2:$N$540,10,FALSE)</f>
        <v>10/15/2013 - 10/15/2021</v>
      </c>
      <c r="C1354" s="121">
        <v>2015</v>
      </c>
      <c r="D1354" s="121" t="str">
        <f t="shared" si="19"/>
        <v>Moorpark 2015</v>
      </c>
      <c r="E1354" s="121">
        <v>289</v>
      </c>
      <c r="F1354" s="120">
        <v>5</v>
      </c>
      <c r="G1354" s="121">
        <v>5</v>
      </c>
      <c r="H1354" s="121">
        <v>0</v>
      </c>
      <c r="I1354" s="109"/>
      <c r="J1354" s="121">
        <v>197</v>
      </c>
      <c r="K1354" s="120">
        <v>15</v>
      </c>
      <c r="L1354" s="121">
        <v>15</v>
      </c>
      <c r="M1354" s="121">
        <v>0</v>
      </c>
      <c r="N1354" s="109"/>
      <c r="O1354" s="121">
        <v>216</v>
      </c>
      <c r="P1354" s="121">
        <v>18</v>
      </c>
      <c r="Q1354" s="109"/>
      <c r="R1354" s="121">
        <v>462</v>
      </c>
      <c r="S1354" s="121">
        <v>288</v>
      </c>
      <c r="T1354" s="109"/>
      <c r="U1354" s="121">
        <v>1164</v>
      </c>
      <c r="V1354" s="121">
        <v>326</v>
      </c>
    </row>
    <row r="1355" spans="1:22" x14ac:dyDescent="0.3">
      <c r="A1355" s="122" t="s">
        <v>769</v>
      </c>
      <c r="B1355" s="35" t="str">
        <f>VLOOKUP(A1355,'Planning Periods'!$E$2:$N$540,10,FALSE)</f>
        <v>10/15/2013 - 10/15/2021</v>
      </c>
      <c r="C1355" s="121">
        <v>2016</v>
      </c>
      <c r="D1355" s="121" t="str">
        <f t="shared" si="19"/>
        <v>Moorpark 2016</v>
      </c>
      <c r="E1355" s="121">
        <v>289</v>
      </c>
      <c r="F1355" s="120">
        <v>0</v>
      </c>
      <c r="G1355" s="121">
        <v>0</v>
      </c>
      <c r="H1355" s="121">
        <v>0</v>
      </c>
      <c r="I1355" s="109"/>
      <c r="J1355" s="121">
        <v>197</v>
      </c>
      <c r="K1355" s="120">
        <v>0</v>
      </c>
      <c r="L1355" s="121">
        <v>0</v>
      </c>
      <c r="M1355" s="121">
        <v>0</v>
      </c>
      <c r="N1355" s="109"/>
      <c r="O1355" s="121">
        <v>216</v>
      </c>
      <c r="P1355" s="121">
        <v>0</v>
      </c>
      <c r="Q1355" s="109"/>
      <c r="R1355" s="121">
        <v>462</v>
      </c>
      <c r="S1355" s="121">
        <v>88</v>
      </c>
      <c r="T1355" s="109"/>
      <c r="U1355" s="121">
        <v>1164</v>
      </c>
      <c r="V1355" s="121">
        <v>88</v>
      </c>
    </row>
    <row r="1356" spans="1:22" x14ac:dyDescent="0.3">
      <c r="A1356" s="122" t="s">
        <v>769</v>
      </c>
      <c r="B1356" s="35" t="str">
        <f>VLOOKUP(A1356,'Planning Periods'!$E$2:$N$540,10,FALSE)</f>
        <v>10/15/2013 - 10/15/2021</v>
      </c>
      <c r="C1356" s="121">
        <v>2017</v>
      </c>
      <c r="D1356" s="121" t="str">
        <f t="shared" si="19"/>
        <v>Moorpark 2017</v>
      </c>
      <c r="E1356" s="121">
        <v>289</v>
      </c>
      <c r="F1356" s="120">
        <v>0</v>
      </c>
      <c r="G1356" s="121">
        <v>0</v>
      </c>
      <c r="H1356" s="121">
        <v>0</v>
      </c>
      <c r="I1356" s="109"/>
      <c r="J1356" s="121">
        <v>197</v>
      </c>
      <c r="K1356" s="120">
        <v>0</v>
      </c>
      <c r="L1356" s="121">
        <v>0</v>
      </c>
      <c r="M1356" s="121">
        <v>0</v>
      </c>
      <c r="N1356" s="109"/>
      <c r="O1356" s="121">
        <v>216</v>
      </c>
      <c r="P1356" s="121">
        <v>0</v>
      </c>
      <c r="Q1356" s="109"/>
      <c r="R1356" s="121">
        <v>462</v>
      </c>
      <c r="S1356" s="121">
        <v>88</v>
      </c>
      <c r="T1356" s="109"/>
      <c r="U1356" s="121">
        <v>1164</v>
      </c>
      <c r="V1356" s="121">
        <v>88</v>
      </c>
    </row>
    <row r="1357" spans="1:22" x14ac:dyDescent="0.3">
      <c r="A1357" s="122" t="s">
        <v>1206</v>
      </c>
      <c r="B1357" s="35" t="str">
        <f>VLOOKUP(A1357,'Planning Periods'!$E$2:$N$540,10,FALSE)</f>
        <v>01/31/2015 - 01/31/2023</v>
      </c>
      <c r="C1357" s="121">
        <v>2014</v>
      </c>
      <c r="D1357" s="121" t="str">
        <f t="shared" si="19"/>
        <v>Moraga 2014</v>
      </c>
      <c r="E1357" s="121">
        <v>75</v>
      </c>
      <c r="F1357" s="120">
        <v>0</v>
      </c>
      <c r="G1357" s="121">
        <v>0</v>
      </c>
      <c r="H1357" s="121">
        <v>0</v>
      </c>
      <c r="I1357" s="109"/>
      <c r="J1357" s="121">
        <v>44</v>
      </c>
      <c r="K1357" s="120">
        <v>0</v>
      </c>
      <c r="L1357" s="121">
        <v>0</v>
      </c>
      <c r="M1357" s="121">
        <v>0</v>
      </c>
      <c r="N1357" s="109"/>
      <c r="O1357" s="121">
        <v>50</v>
      </c>
      <c r="P1357" s="121">
        <v>0</v>
      </c>
      <c r="Q1357" s="109"/>
      <c r="R1357" s="121">
        <v>60</v>
      </c>
      <c r="S1357" s="121">
        <v>0</v>
      </c>
      <c r="T1357" s="109"/>
      <c r="U1357" s="121">
        <v>229</v>
      </c>
      <c r="V1357" s="121">
        <v>0</v>
      </c>
    </row>
    <row r="1358" spans="1:22" x14ac:dyDescent="0.3">
      <c r="A1358" s="122" t="s">
        <v>1206</v>
      </c>
      <c r="B1358" s="35" t="str">
        <f>VLOOKUP(A1358,'Planning Periods'!$E$2:$N$540,10,FALSE)</f>
        <v>01/31/2015 - 01/31/2023</v>
      </c>
      <c r="C1358" s="121">
        <v>2015</v>
      </c>
      <c r="D1358" s="121" t="str">
        <f t="shared" si="19"/>
        <v>Moraga 2015</v>
      </c>
      <c r="E1358" s="121">
        <v>75</v>
      </c>
      <c r="F1358" s="120">
        <v>0</v>
      </c>
      <c r="G1358" s="121">
        <v>0</v>
      </c>
      <c r="H1358" s="121">
        <v>0</v>
      </c>
      <c r="I1358" s="109"/>
      <c r="J1358" s="121">
        <v>44</v>
      </c>
      <c r="K1358" s="120">
        <v>0</v>
      </c>
      <c r="L1358" s="121">
        <v>0</v>
      </c>
      <c r="M1358" s="121">
        <v>0</v>
      </c>
      <c r="N1358" s="109"/>
      <c r="O1358" s="121">
        <v>50</v>
      </c>
      <c r="P1358" s="121">
        <v>0</v>
      </c>
      <c r="Q1358" s="109"/>
      <c r="R1358" s="121">
        <v>60</v>
      </c>
      <c r="S1358" s="121">
        <v>8</v>
      </c>
      <c r="T1358" s="109"/>
      <c r="U1358" s="121">
        <v>229</v>
      </c>
      <c r="V1358" s="121">
        <v>8</v>
      </c>
    </row>
    <row r="1359" spans="1:22" x14ac:dyDescent="0.3">
      <c r="A1359" s="122" t="s">
        <v>1206</v>
      </c>
      <c r="B1359" s="35" t="str">
        <f>VLOOKUP(A1359,'Planning Periods'!$E$2:$N$540,10,FALSE)</f>
        <v>01/31/2015 - 01/31/2023</v>
      </c>
      <c r="C1359" s="121">
        <v>2016</v>
      </c>
      <c r="D1359" s="121" t="str">
        <f t="shared" si="19"/>
        <v>Moraga 2016</v>
      </c>
      <c r="E1359" s="121">
        <v>75</v>
      </c>
      <c r="F1359" s="120">
        <v>0</v>
      </c>
      <c r="G1359" s="121">
        <v>0</v>
      </c>
      <c r="H1359" s="121">
        <v>0</v>
      </c>
      <c r="I1359" s="109"/>
      <c r="J1359" s="121">
        <v>44</v>
      </c>
      <c r="K1359" s="120">
        <v>0</v>
      </c>
      <c r="L1359" s="121">
        <v>0</v>
      </c>
      <c r="M1359" s="121">
        <v>0</v>
      </c>
      <c r="N1359" s="109"/>
      <c r="O1359" s="121">
        <v>50</v>
      </c>
      <c r="P1359" s="121">
        <v>0</v>
      </c>
      <c r="Q1359" s="109"/>
      <c r="R1359" s="121">
        <v>60</v>
      </c>
      <c r="S1359" s="121">
        <v>5</v>
      </c>
      <c r="T1359" s="109"/>
      <c r="U1359" s="121">
        <v>229</v>
      </c>
      <c r="V1359" s="121">
        <v>5</v>
      </c>
    </row>
    <row r="1360" spans="1:22" x14ac:dyDescent="0.3">
      <c r="A1360" s="122" t="s">
        <v>1206</v>
      </c>
      <c r="B1360" s="35" t="str">
        <f>VLOOKUP(A1360,'Planning Periods'!$E$2:$N$540,10,FALSE)</f>
        <v>01/31/2015 - 01/31/2023</v>
      </c>
      <c r="C1360" s="121">
        <v>2017</v>
      </c>
      <c r="D1360" s="121" t="str">
        <f t="shared" si="19"/>
        <v>Moraga 2017</v>
      </c>
      <c r="E1360" s="121">
        <v>75</v>
      </c>
      <c r="F1360" s="120">
        <v>0</v>
      </c>
      <c r="G1360" s="121">
        <v>0</v>
      </c>
      <c r="H1360" s="121">
        <v>0</v>
      </c>
      <c r="I1360" s="109"/>
      <c r="J1360" s="121">
        <v>44</v>
      </c>
      <c r="K1360" s="120">
        <v>0</v>
      </c>
      <c r="L1360" s="121">
        <v>0</v>
      </c>
      <c r="M1360" s="121">
        <v>0</v>
      </c>
      <c r="N1360" s="109"/>
      <c r="O1360" s="121">
        <v>50</v>
      </c>
      <c r="P1360" s="121">
        <v>0</v>
      </c>
      <c r="Q1360" s="109"/>
      <c r="R1360" s="121">
        <v>60</v>
      </c>
      <c r="S1360" s="121">
        <v>31</v>
      </c>
      <c r="T1360" s="109"/>
      <c r="U1360" s="121">
        <v>229</v>
      </c>
      <c r="V1360" s="121">
        <v>31</v>
      </c>
    </row>
    <row r="1361" spans="1:22" x14ac:dyDescent="0.3">
      <c r="A1361" s="122" t="s">
        <v>946</v>
      </c>
      <c r="B1361" s="35"/>
      <c r="C1361" s="121">
        <v>2013</v>
      </c>
      <c r="D1361" s="121" t="str">
        <f t="shared" si="19"/>
        <v>Moreno Valley 2013</v>
      </c>
      <c r="E1361" s="121"/>
      <c r="F1361" s="120"/>
      <c r="G1361" s="121"/>
      <c r="H1361" s="121"/>
      <c r="I1361" s="109"/>
      <c r="J1361" s="121"/>
      <c r="K1361" s="120"/>
      <c r="L1361" s="121"/>
      <c r="M1361" s="121"/>
      <c r="N1361" s="109"/>
      <c r="O1361" s="121"/>
      <c r="P1361" s="121"/>
      <c r="Q1361" s="109"/>
      <c r="R1361" s="121"/>
      <c r="S1361" s="121"/>
      <c r="T1361" s="109"/>
      <c r="U1361" s="121"/>
      <c r="V1361" s="121"/>
    </row>
    <row r="1362" spans="1:22" x14ac:dyDescent="0.3">
      <c r="A1362" s="122" t="s">
        <v>946</v>
      </c>
      <c r="B1362" s="35" t="str">
        <f>VLOOKUP(A1362,'Planning Periods'!$E$2:$N$540,10,FALSE)</f>
        <v>10/15/2013 - 10/15/2021</v>
      </c>
      <c r="C1362" s="121">
        <v>2014</v>
      </c>
      <c r="D1362" s="121" t="str">
        <f>CONCATENATE(A1362," ",C1362)</f>
        <v>Moreno Valley 2014</v>
      </c>
      <c r="E1362" s="121">
        <v>1500</v>
      </c>
      <c r="F1362" s="120">
        <v>0</v>
      </c>
      <c r="G1362" s="121">
        <v>0</v>
      </c>
      <c r="H1362" s="121">
        <v>0</v>
      </c>
      <c r="I1362" s="109"/>
      <c r="J1362" s="121">
        <v>993</v>
      </c>
      <c r="K1362" s="120">
        <v>0</v>
      </c>
      <c r="L1362" s="121">
        <v>0</v>
      </c>
      <c r="M1362" s="121">
        <v>0</v>
      </c>
      <c r="N1362" s="109"/>
      <c r="O1362" s="121">
        <v>1112</v>
      </c>
      <c r="P1362" s="121">
        <v>0</v>
      </c>
      <c r="Q1362" s="109"/>
      <c r="R1362" s="121">
        <v>2564</v>
      </c>
      <c r="S1362" s="121">
        <v>93</v>
      </c>
      <c r="T1362" s="109"/>
      <c r="U1362" s="121">
        <v>6169</v>
      </c>
      <c r="V1362" s="121">
        <v>93</v>
      </c>
    </row>
    <row r="1363" spans="1:22" x14ac:dyDescent="0.3">
      <c r="A1363" s="122" t="s">
        <v>946</v>
      </c>
      <c r="B1363" s="35" t="str">
        <f>VLOOKUP(A1363,'Planning Periods'!$E$2:$N$540,10,FALSE)</f>
        <v>10/15/2013 - 10/15/2021</v>
      </c>
      <c r="C1363" s="121">
        <v>2015</v>
      </c>
      <c r="D1363" s="121" t="str">
        <f t="shared" ref="D1363:D1425" si="20">CONCATENATE(A1363," ",C1363)</f>
        <v>Moreno Valley 2015</v>
      </c>
      <c r="E1363" s="121">
        <v>1500</v>
      </c>
      <c r="F1363" s="120">
        <v>0</v>
      </c>
      <c r="G1363" s="121">
        <v>0</v>
      </c>
      <c r="H1363" s="121">
        <v>0</v>
      </c>
      <c r="I1363" s="109"/>
      <c r="J1363" s="121">
        <v>993</v>
      </c>
      <c r="K1363" s="120">
        <v>0</v>
      </c>
      <c r="L1363" s="121">
        <v>0</v>
      </c>
      <c r="M1363" s="121">
        <v>0</v>
      </c>
      <c r="N1363" s="109"/>
      <c r="O1363" s="121">
        <v>1112</v>
      </c>
      <c r="P1363" s="121">
        <v>0</v>
      </c>
      <c r="Q1363" s="109"/>
      <c r="R1363" s="121">
        <v>2564</v>
      </c>
      <c r="S1363" s="121">
        <v>103</v>
      </c>
      <c r="T1363" s="109"/>
      <c r="U1363" s="121">
        <v>6169</v>
      </c>
      <c r="V1363" s="121">
        <v>103</v>
      </c>
    </row>
    <row r="1364" spans="1:22" x14ac:dyDescent="0.3">
      <c r="A1364" s="122" t="s">
        <v>946</v>
      </c>
      <c r="B1364" s="35" t="str">
        <f>VLOOKUP(A1364,'Planning Periods'!$E$2:$N$540,10,FALSE)</f>
        <v>10/15/2013 - 10/15/2021</v>
      </c>
      <c r="C1364" s="121">
        <v>2016</v>
      </c>
      <c r="D1364" s="121" t="str">
        <f t="shared" si="20"/>
        <v>Moreno Valley 2016</v>
      </c>
      <c r="E1364" s="121">
        <v>1500</v>
      </c>
      <c r="F1364" s="120">
        <v>0</v>
      </c>
      <c r="G1364" s="121">
        <v>0</v>
      </c>
      <c r="H1364" s="121">
        <v>0</v>
      </c>
      <c r="I1364" s="109"/>
      <c r="J1364" s="121">
        <v>993</v>
      </c>
      <c r="K1364" s="120">
        <v>0</v>
      </c>
      <c r="L1364" s="121">
        <v>0</v>
      </c>
      <c r="M1364" s="121">
        <v>0</v>
      </c>
      <c r="N1364" s="109"/>
      <c r="O1364" s="121">
        <v>1112</v>
      </c>
      <c r="P1364" s="121">
        <v>0</v>
      </c>
      <c r="Q1364" s="109"/>
      <c r="R1364" s="121">
        <v>2564</v>
      </c>
      <c r="S1364" s="121">
        <v>0</v>
      </c>
      <c r="T1364" s="109"/>
      <c r="U1364" s="121">
        <v>6169</v>
      </c>
      <c r="V1364" s="121">
        <v>0</v>
      </c>
    </row>
    <row r="1365" spans="1:22" x14ac:dyDescent="0.3">
      <c r="A1365" s="122" t="s">
        <v>946</v>
      </c>
      <c r="B1365" s="35" t="str">
        <f>VLOOKUP(A1365,'Planning Periods'!$E$2:$N$540,10,FALSE)</f>
        <v>10/15/2013 - 10/15/2021</v>
      </c>
      <c r="C1365" s="121">
        <v>2017</v>
      </c>
      <c r="D1365" s="121" t="str">
        <f t="shared" si="20"/>
        <v>Moreno Valley 2017</v>
      </c>
      <c r="E1365" s="121">
        <v>1500</v>
      </c>
      <c r="F1365" s="120">
        <v>0</v>
      </c>
      <c r="G1365" s="121">
        <v>0</v>
      </c>
      <c r="H1365" s="121">
        <v>0</v>
      </c>
      <c r="I1365" s="109"/>
      <c r="J1365" s="121">
        <v>993</v>
      </c>
      <c r="K1365" s="120">
        <v>0</v>
      </c>
      <c r="L1365" s="121">
        <v>0</v>
      </c>
      <c r="M1365" s="121">
        <v>0</v>
      </c>
      <c r="N1365" s="109"/>
      <c r="O1365" s="121">
        <v>1112</v>
      </c>
      <c r="P1365" s="121">
        <v>84</v>
      </c>
      <c r="Q1365" s="109"/>
      <c r="R1365" s="121">
        <v>2564</v>
      </c>
      <c r="S1365" s="121">
        <v>341</v>
      </c>
      <c r="T1365" s="109"/>
      <c r="U1365" s="121">
        <v>6169</v>
      </c>
      <c r="V1365" s="121">
        <v>425</v>
      </c>
    </row>
    <row r="1366" spans="1:22" x14ac:dyDescent="0.3">
      <c r="A1366" s="122" t="s">
        <v>840</v>
      </c>
      <c r="B1366" s="35" t="str">
        <f>VLOOKUP(A1366,'Planning Periods'!$E$2:$N$540,10,FALSE)</f>
        <v>01/31/2015 - 01/31/2023</v>
      </c>
      <c r="C1366" s="121">
        <v>2014</v>
      </c>
      <c r="D1366" s="121" t="str">
        <f t="shared" si="20"/>
        <v>Morgan Hill 2014</v>
      </c>
      <c r="E1366" s="121"/>
      <c r="F1366" s="120"/>
      <c r="G1366" s="121"/>
      <c r="H1366" s="121"/>
      <c r="I1366" s="109"/>
      <c r="J1366" s="121"/>
      <c r="K1366" s="120"/>
      <c r="L1366" s="121"/>
      <c r="M1366" s="121"/>
      <c r="N1366" s="109"/>
      <c r="O1366" s="121"/>
      <c r="P1366" s="121"/>
      <c r="Q1366" s="109"/>
      <c r="R1366" s="121"/>
      <c r="S1366" s="121"/>
      <c r="T1366" s="109"/>
      <c r="U1366" s="121"/>
      <c r="V1366" s="121"/>
    </row>
    <row r="1367" spans="1:22" x14ac:dyDescent="0.3">
      <c r="A1367" s="122" t="s">
        <v>840</v>
      </c>
      <c r="B1367" s="35" t="str">
        <f>VLOOKUP(A1367,'Planning Periods'!$E$2:$N$540,10,FALSE)</f>
        <v>01/31/2015 - 01/31/2023</v>
      </c>
      <c r="C1367" s="121">
        <v>2015</v>
      </c>
      <c r="D1367" s="121" t="str">
        <f t="shared" si="20"/>
        <v>Morgan Hill 2015</v>
      </c>
      <c r="E1367" s="121">
        <v>273</v>
      </c>
      <c r="F1367" s="120">
        <v>12</v>
      </c>
      <c r="G1367" s="121">
        <v>12</v>
      </c>
      <c r="H1367" s="121">
        <v>0</v>
      </c>
      <c r="I1367" s="109"/>
      <c r="J1367" s="121">
        <v>154</v>
      </c>
      <c r="K1367" s="120">
        <v>113</v>
      </c>
      <c r="L1367" s="121">
        <v>113</v>
      </c>
      <c r="M1367" s="121">
        <v>0</v>
      </c>
      <c r="N1367" s="109"/>
      <c r="O1367" s="121">
        <v>185</v>
      </c>
      <c r="P1367" s="121">
        <v>60</v>
      </c>
      <c r="Q1367" s="109"/>
      <c r="R1367" s="121">
        <v>316</v>
      </c>
      <c r="S1367" s="121">
        <v>577</v>
      </c>
      <c r="T1367" s="109"/>
      <c r="U1367" s="121">
        <v>928</v>
      </c>
      <c r="V1367" s="121">
        <v>762</v>
      </c>
    </row>
    <row r="1368" spans="1:22" x14ac:dyDescent="0.3">
      <c r="A1368" s="122" t="s">
        <v>840</v>
      </c>
      <c r="B1368" s="35" t="str">
        <f>VLOOKUP(A1368,'Planning Periods'!$E$2:$N$540,10,FALSE)</f>
        <v>01/31/2015 - 01/31/2023</v>
      </c>
      <c r="C1368" s="121">
        <v>2016</v>
      </c>
      <c r="D1368" s="121" t="str">
        <f t="shared" si="20"/>
        <v>Morgan Hill 2016</v>
      </c>
      <c r="E1368" s="121">
        <v>273</v>
      </c>
      <c r="F1368" s="120">
        <v>29</v>
      </c>
      <c r="G1368" s="121">
        <v>29</v>
      </c>
      <c r="H1368" s="121">
        <v>0</v>
      </c>
      <c r="I1368" s="109"/>
      <c r="J1368" s="121">
        <v>154</v>
      </c>
      <c r="K1368" s="120">
        <v>16</v>
      </c>
      <c r="L1368" s="121">
        <v>16</v>
      </c>
      <c r="M1368" s="121">
        <v>0</v>
      </c>
      <c r="N1368" s="109"/>
      <c r="O1368" s="121">
        <v>185</v>
      </c>
      <c r="P1368" s="121">
        <v>12</v>
      </c>
      <c r="Q1368" s="109"/>
      <c r="R1368" s="121">
        <v>316</v>
      </c>
      <c r="S1368" s="121">
        <v>238</v>
      </c>
      <c r="T1368" s="109"/>
      <c r="U1368" s="121">
        <v>928</v>
      </c>
      <c r="V1368" s="121">
        <v>295</v>
      </c>
    </row>
    <row r="1369" spans="1:22" x14ac:dyDescent="0.3">
      <c r="A1369" s="122" t="s">
        <v>840</v>
      </c>
      <c r="B1369" s="35" t="str">
        <f>VLOOKUP(A1369,'Planning Periods'!$E$2:$N$540,10,FALSE)</f>
        <v>01/31/2015 - 01/31/2023</v>
      </c>
      <c r="C1369" s="121">
        <v>2017</v>
      </c>
      <c r="D1369" s="121" t="str">
        <f t="shared" si="20"/>
        <v>Morgan Hill 2017</v>
      </c>
      <c r="E1369" s="121">
        <v>273</v>
      </c>
      <c r="F1369" s="120">
        <v>0</v>
      </c>
      <c r="G1369" s="121">
        <v>0</v>
      </c>
      <c r="H1369" s="121">
        <v>0</v>
      </c>
      <c r="I1369" s="109"/>
      <c r="J1369" s="121">
        <v>154</v>
      </c>
      <c r="K1369" s="120">
        <v>15</v>
      </c>
      <c r="L1369" s="121">
        <v>15</v>
      </c>
      <c r="M1369" s="121">
        <v>0</v>
      </c>
      <c r="N1369" s="109"/>
      <c r="O1369" s="121">
        <v>185</v>
      </c>
      <c r="P1369" s="121">
        <v>28</v>
      </c>
      <c r="Q1369" s="109"/>
      <c r="R1369" s="121">
        <v>316</v>
      </c>
      <c r="S1369" s="121">
        <v>343</v>
      </c>
      <c r="T1369" s="109"/>
      <c r="U1369" s="121">
        <v>928</v>
      </c>
      <c r="V1369" s="121">
        <v>386</v>
      </c>
    </row>
    <row r="1370" spans="1:22" x14ac:dyDescent="0.3">
      <c r="A1370" t="s">
        <v>873</v>
      </c>
      <c r="B1370" s="35" t="str">
        <f>VLOOKUP(A1370,'Planning Periods'!$E$2:$N$540,10,FALSE)</f>
        <v>06/30/2014 - 06/30/2019</v>
      </c>
      <c r="C1370" s="121">
        <v>2014</v>
      </c>
      <c r="D1370" s="121" t="str">
        <f t="shared" si="20"/>
        <v>Morro Bay 2014</v>
      </c>
      <c r="E1370" s="120">
        <v>0</v>
      </c>
      <c r="F1370" s="120">
        <v>0</v>
      </c>
      <c r="G1370" s="120">
        <v>0</v>
      </c>
      <c r="H1370" s="120">
        <v>0</v>
      </c>
      <c r="I1370" s="120">
        <v>0</v>
      </c>
      <c r="J1370" s="120">
        <v>0</v>
      </c>
      <c r="K1370" s="120">
        <v>0</v>
      </c>
      <c r="L1370" s="120">
        <v>0</v>
      </c>
      <c r="M1370" s="120">
        <v>0</v>
      </c>
      <c r="N1370" s="120">
        <v>0</v>
      </c>
      <c r="O1370" s="120">
        <v>0</v>
      </c>
      <c r="P1370" s="120">
        <v>0</v>
      </c>
      <c r="Q1370" s="120">
        <v>0</v>
      </c>
      <c r="R1370" s="120">
        <v>0</v>
      </c>
      <c r="S1370" s="120">
        <v>0</v>
      </c>
      <c r="T1370" s="120">
        <v>0</v>
      </c>
      <c r="U1370" s="120">
        <v>0</v>
      </c>
      <c r="V1370" s="120">
        <v>0</v>
      </c>
    </row>
    <row r="1371" spans="1:22" x14ac:dyDescent="0.3">
      <c r="A1371" t="s">
        <v>873</v>
      </c>
      <c r="B1371" s="35" t="str">
        <f>VLOOKUP(A1371,'Planning Periods'!$E$2:$N$540,10,FALSE)</f>
        <v>06/30/2014 - 06/30/2019</v>
      </c>
      <c r="C1371" s="121">
        <v>2015</v>
      </c>
      <c r="D1371" s="121" t="str">
        <f t="shared" si="20"/>
        <v>Morro Bay 2015</v>
      </c>
    </row>
    <row r="1372" spans="1:22" x14ac:dyDescent="0.3">
      <c r="A1372" t="s">
        <v>873</v>
      </c>
      <c r="B1372" s="35" t="str">
        <f>VLOOKUP(A1372,'Planning Periods'!$E$2:$N$540,10,FALSE)</f>
        <v>06/30/2014 - 06/30/2019</v>
      </c>
      <c r="C1372" s="121">
        <v>2016</v>
      </c>
      <c r="D1372" s="121" t="str">
        <f t="shared" si="20"/>
        <v>Morro Bay 2016</v>
      </c>
    </row>
    <row r="1373" spans="1:22" x14ac:dyDescent="0.3">
      <c r="A1373" t="s">
        <v>873</v>
      </c>
      <c r="B1373" s="35" t="str">
        <f>VLOOKUP(A1373,'Planning Periods'!$E$2:$N$540,10,FALSE)</f>
        <v>06/30/2014 - 06/30/2019</v>
      </c>
      <c r="C1373" s="121">
        <v>2017</v>
      </c>
      <c r="D1373" s="121" t="str">
        <f t="shared" si="20"/>
        <v>Morro Bay 2017</v>
      </c>
    </row>
    <row r="1374" spans="1:22" x14ac:dyDescent="0.3">
      <c r="A1374" s="122" t="s">
        <v>818</v>
      </c>
      <c r="B1374" s="35" t="str">
        <f>VLOOKUP(A1374,'Planning Periods'!$E$2:$N$540,10,FALSE)</f>
        <v>06/30/2014 - 06/30/2019</v>
      </c>
      <c r="C1374" s="121">
        <v>2014</v>
      </c>
      <c r="D1374" s="121" t="str">
        <f t="shared" si="20"/>
        <v>Mount Shasta 2014</v>
      </c>
      <c r="E1374" s="121">
        <v>11</v>
      </c>
      <c r="F1374" s="120">
        <v>0</v>
      </c>
      <c r="G1374" s="121">
        <v>0</v>
      </c>
      <c r="H1374" s="121">
        <v>0</v>
      </c>
      <c r="I1374" s="109"/>
      <c r="J1374" s="121">
        <v>7</v>
      </c>
      <c r="K1374" s="120">
        <v>0</v>
      </c>
      <c r="L1374" s="121">
        <v>0</v>
      </c>
      <c r="M1374" s="121">
        <v>0</v>
      </c>
      <c r="N1374" s="109"/>
      <c r="O1374" s="121">
        <v>8</v>
      </c>
      <c r="P1374" s="121">
        <v>0</v>
      </c>
      <c r="Q1374" s="109"/>
      <c r="R1374" s="121">
        <v>19</v>
      </c>
      <c r="S1374" s="121">
        <v>1</v>
      </c>
      <c r="T1374" s="109"/>
      <c r="U1374" s="121">
        <v>45</v>
      </c>
      <c r="V1374" s="121">
        <v>1</v>
      </c>
    </row>
    <row r="1375" spans="1:22" x14ac:dyDescent="0.3">
      <c r="A1375" s="122" t="s">
        <v>818</v>
      </c>
      <c r="B1375" s="35" t="str">
        <f>VLOOKUP(A1375,'Planning Periods'!$E$2:$N$540,10,FALSE)</f>
        <v>06/30/2014 - 06/30/2019</v>
      </c>
      <c r="C1375" s="121">
        <v>2015</v>
      </c>
      <c r="D1375" s="121" t="str">
        <f t="shared" si="20"/>
        <v>Mount Shasta 2015</v>
      </c>
      <c r="E1375" s="121"/>
      <c r="F1375" s="120"/>
      <c r="G1375" s="121"/>
      <c r="H1375" s="121"/>
      <c r="I1375" s="109"/>
      <c r="J1375" s="121"/>
      <c r="K1375" s="120"/>
      <c r="L1375" s="121"/>
      <c r="M1375" s="121"/>
      <c r="N1375" s="109"/>
      <c r="O1375" s="121"/>
      <c r="P1375" s="121"/>
      <c r="Q1375" s="109"/>
      <c r="R1375" s="121"/>
      <c r="S1375" s="121"/>
      <c r="T1375" s="109"/>
      <c r="U1375" s="121"/>
      <c r="V1375" s="121"/>
    </row>
    <row r="1376" spans="1:22" x14ac:dyDescent="0.3">
      <c r="A1376" s="122" t="s">
        <v>818</v>
      </c>
      <c r="B1376" s="35" t="str">
        <f>VLOOKUP(A1376,'Planning Periods'!$E$2:$N$540,10,FALSE)</f>
        <v>06/30/2014 - 06/30/2019</v>
      </c>
      <c r="C1376" s="121">
        <v>2016</v>
      </c>
      <c r="D1376" s="121" t="str">
        <f t="shared" si="20"/>
        <v>Mount Shasta 2016</v>
      </c>
      <c r="E1376" s="121"/>
      <c r="F1376" s="120"/>
      <c r="G1376" s="121"/>
      <c r="H1376" s="121"/>
      <c r="I1376" s="109"/>
      <c r="J1376" s="121"/>
      <c r="K1376" s="120"/>
      <c r="L1376" s="121"/>
      <c r="M1376" s="121"/>
      <c r="N1376" s="109"/>
      <c r="O1376" s="121"/>
      <c r="P1376" s="121"/>
      <c r="Q1376" s="109"/>
      <c r="R1376" s="121"/>
      <c r="S1376" s="121"/>
      <c r="T1376" s="109"/>
      <c r="U1376" s="121"/>
      <c r="V1376" s="121"/>
    </row>
    <row r="1377" spans="1:22" x14ac:dyDescent="0.3">
      <c r="A1377" s="122" t="s">
        <v>818</v>
      </c>
      <c r="B1377" s="35" t="str">
        <f>VLOOKUP(A1377,'Planning Periods'!$E$2:$N$540,10,FALSE)</f>
        <v>06/30/2014 - 06/30/2019</v>
      </c>
      <c r="C1377" s="121">
        <v>2017</v>
      </c>
      <c r="D1377" s="121" t="str">
        <f t="shared" si="20"/>
        <v>Mount Shasta 2017</v>
      </c>
      <c r="E1377" s="121"/>
      <c r="F1377" s="120"/>
      <c r="G1377" s="121"/>
      <c r="H1377" s="121"/>
      <c r="I1377" s="109"/>
      <c r="J1377" s="121"/>
      <c r="K1377" s="120"/>
      <c r="L1377" s="121"/>
      <c r="M1377" s="121"/>
      <c r="N1377" s="109"/>
      <c r="O1377" s="121"/>
      <c r="P1377" s="121"/>
      <c r="Q1377" s="109"/>
      <c r="R1377" s="121"/>
      <c r="S1377" s="121"/>
      <c r="T1377" s="109"/>
      <c r="U1377" s="121"/>
      <c r="V1377" s="121"/>
    </row>
    <row r="1378" spans="1:22" x14ac:dyDescent="0.3">
      <c r="A1378" s="122" t="s">
        <v>839</v>
      </c>
      <c r="B1378" s="35" t="str">
        <f>VLOOKUP(A1378,'Planning Periods'!$E$2:$N$540,10,FALSE)</f>
        <v>01/31/2015 - 01/31/2023</v>
      </c>
      <c r="C1378" s="121">
        <v>2014</v>
      </c>
      <c r="D1378" s="121" t="str">
        <f t="shared" si="20"/>
        <v>Mountain View 2014</v>
      </c>
      <c r="E1378" s="121">
        <v>814</v>
      </c>
      <c r="F1378" s="120">
        <v>26</v>
      </c>
      <c r="G1378" s="121">
        <v>26</v>
      </c>
      <c r="H1378" s="121">
        <v>0</v>
      </c>
      <c r="I1378" s="109"/>
      <c r="J1378" s="121">
        <v>492</v>
      </c>
      <c r="K1378" s="120">
        <v>19</v>
      </c>
      <c r="L1378" s="121">
        <v>18</v>
      </c>
      <c r="M1378" s="121">
        <v>1</v>
      </c>
      <c r="N1378" s="109"/>
      <c r="O1378" s="121">
        <v>527</v>
      </c>
      <c r="P1378" s="121">
        <v>0</v>
      </c>
      <c r="Q1378" s="109"/>
      <c r="R1378" s="121">
        <v>1093</v>
      </c>
      <c r="S1378" s="121">
        <v>598</v>
      </c>
      <c r="T1378" s="109"/>
      <c r="U1378" s="121">
        <v>2926</v>
      </c>
      <c r="V1378" s="121">
        <v>643</v>
      </c>
    </row>
    <row r="1379" spans="1:22" x14ac:dyDescent="0.3">
      <c r="A1379" s="122" t="s">
        <v>839</v>
      </c>
      <c r="B1379" s="35" t="str">
        <f>VLOOKUP(A1379,'Planning Periods'!$E$2:$N$540,10,FALSE)</f>
        <v>01/31/2015 - 01/31/2023</v>
      </c>
      <c r="C1379" s="121">
        <v>2015</v>
      </c>
      <c r="D1379" s="121" t="str">
        <f t="shared" si="20"/>
        <v>Mountain View 2015</v>
      </c>
      <c r="E1379" s="121">
        <v>814</v>
      </c>
      <c r="F1379" s="120">
        <v>0</v>
      </c>
      <c r="G1379" s="121">
        <v>0</v>
      </c>
      <c r="H1379" s="121">
        <v>0</v>
      </c>
      <c r="I1379" s="109"/>
      <c r="J1379" s="121">
        <v>492</v>
      </c>
      <c r="K1379" s="120">
        <v>9</v>
      </c>
      <c r="L1379" s="121">
        <v>9</v>
      </c>
      <c r="M1379" s="121">
        <v>0</v>
      </c>
      <c r="N1379" s="109"/>
      <c r="O1379" s="121">
        <v>527</v>
      </c>
      <c r="P1379" s="121">
        <v>0</v>
      </c>
      <c r="Q1379" s="109"/>
      <c r="R1379" s="121">
        <v>1093</v>
      </c>
      <c r="S1379" s="121">
        <v>278</v>
      </c>
      <c r="T1379" s="109"/>
      <c r="U1379" s="121">
        <v>2926</v>
      </c>
      <c r="V1379" s="121">
        <v>287</v>
      </c>
    </row>
    <row r="1380" spans="1:22" x14ac:dyDescent="0.3">
      <c r="A1380" s="122" t="s">
        <v>839</v>
      </c>
      <c r="B1380" s="35" t="str">
        <f>VLOOKUP(A1380,'Planning Periods'!$E$2:$N$540,10,FALSE)</f>
        <v>01/31/2015 - 01/31/2023</v>
      </c>
      <c r="C1380" s="121">
        <v>2016</v>
      </c>
      <c r="D1380" s="121" t="str">
        <f t="shared" si="20"/>
        <v>Mountain View 2016</v>
      </c>
      <c r="E1380" s="121">
        <v>814</v>
      </c>
      <c r="F1380" s="120">
        <v>17</v>
      </c>
      <c r="G1380" s="121">
        <v>17</v>
      </c>
      <c r="H1380" s="121">
        <v>0</v>
      </c>
      <c r="I1380" s="109"/>
      <c r="J1380" s="121">
        <v>492</v>
      </c>
      <c r="K1380" s="120">
        <v>109</v>
      </c>
      <c r="L1380" s="121">
        <v>109</v>
      </c>
      <c r="M1380" s="121">
        <v>0</v>
      </c>
      <c r="N1380" s="109"/>
      <c r="O1380" s="121">
        <v>527</v>
      </c>
      <c r="P1380" s="121">
        <v>0</v>
      </c>
      <c r="Q1380" s="109"/>
      <c r="R1380" s="121">
        <v>1093</v>
      </c>
      <c r="S1380" s="121">
        <v>376</v>
      </c>
      <c r="T1380" s="109"/>
      <c r="U1380" s="121">
        <v>2926</v>
      </c>
      <c r="V1380" s="121">
        <v>502</v>
      </c>
    </row>
    <row r="1381" spans="1:22" x14ac:dyDescent="0.3">
      <c r="A1381" s="122" t="s">
        <v>839</v>
      </c>
      <c r="B1381" s="35" t="str">
        <f>VLOOKUP(A1381,'Planning Periods'!$E$2:$N$540,10,FALSE)</f>
        <v>01/31/2015 - 01/31/2023</v>
      </c>
      <c r="C1381" s="121">
        <v>2017</v>
      </c>
      <c r="D1381" s="121" t="str">
        <f t="shared" si="20"/>
        <v>Mountain View 2017</v>
      </c>
      <c r="E1381" s="121">
        <v>814</v>
      </c>
      <c r="F1381" s="120">
        <v>98</v>
      </c>
      <c r="G1381" s="121">
        <v>98</v>
      </c>
      <c r="H1381" s="121">
        <v>0</v>
      </c>
      <c r="I1381" s="109"/>
      <c r="J1381" s="121">
        <v>492</v>
      </c>
      <c r="K1381" s="120">
        <v>23</v>
      </c>
      <c r="L1381" s="121">
        <v>23</v>
      </c>
      <c r="M1381" s="121">
        <v>0</v>
      </c>
      <c r="N1381" s="109"/>
      <c r="O1381" s="121">
        <v>527</v>
      </c>
      <c r="P1381" s="121">
        <v>0</v>
      </c>
      <c r="Q1381" s="109"/>
      <c r="R1381" s="121">
        <v>1093</v>
      </c>
      <c r="S1381" s="121">
        <v>1418</v>
      </c>
      <c r="T1381" s="109"/>
      <c r="U1381" s="121">
        <v>2926</v>
      </c>
      <c r="V1381" s="121">
        <v>1539</v>
      </c>
    </row>
    <row r="1382" spans="1:22" x14ac:dyDescent="0.3">
      <c r="A1382" s="122" t="s">
        <v>945</v>
      </c>
      <c r="B1382" s="35"/>
      <c r="C1382" s="121">
        <v>2013</v>
      </c>
      <c r="D1382" s="121" t="str">
        <f t="shared" si="20"/>
        <v>Murrieta 2013</v>
      </c>
      <c r="E1382" s="121"/>
      <c r="F1382" s="120"/>
      <c r="G1382" s="121"/>
      <c r="H1382" s="121"/>
      <c r="I1382" s="109"/>
      <c r="J1382" s="121"/>
      <c r="K1382" s="120"/>
      <c r="L1382" s="121"/>
      <c r="M1382" s="121"/>
      <c r="N1382" s="109"/>
      <c r="O1382" s="121"/>
      <c r="P1382" s="121"/>
      <c r="Q1382" s="109"/>
      <c r="R1382" s="121"/>
      <c r="S1382" s="121"/>
      <c r="T1382" s="109"/>
      <c r="U1382" s="121"/>
      <c r="V1382" s="121"/>
    </row>
    <row r="1383" spans="1:22" x14ac:dyDescent="0.3">
      <c r="A1383" s="122" t="s">
        <v>945</v>
      </c>
      <c r="B1383" s="35" t="str">
        <f>VLOOKUP(A1383,'Planning Periods'!$E$2:$N$540,10,FALSE)</f>
        <v>10/15/2013 - 10/15/2021</v>
      </c>
      <c r="C1383" s="121">
        <v>2014</v>
      </c>
      <c r="D1383" s="121" t="str">
        <f t="shared" si="20"/>
        <v>Murrieta 2014</v>
      </c>
      <c r="E1383" s="121">
        <v>395</v>
      </c>
      <c r="F1383" s="120">
        <v>0</v>
      </c>
      <c r="G1383" s="121">
        <v>0</v>
      </c>
      <c r="H1383" s="121">
        <v>0</v>
      </c>
      <c r="I1383" s="109"/>
      <c r="J1383" s="121">
        <v>262</v>
      </c>
      <c r="K1383" s="120">
        <v>0</v>
      </c>
      <c r="L1383" s="121">
        <v>0</v>
      </c>
      <c r="M1383" s="121">
        <v>0</v>
      </c>
      <c r="N1383" s="109"/>
      <c r="O1383" s="121">
        <v>289</v>
      </c>
      <c r="P1383" s="121">
        <v>0</v>
      </c>
      <c r="Q1383" s="109"/>
      <c r="R1383" s="121">
        <v>627</v>
      </c>
      <c r="S1383" s="121">
        <v>14</v>
      </c>
      <c r="T1383" s="109"/>
      <c r="U1383" s="121">
        <v>1573</v>
      </c>
      <c r="V1383" s="121">
        <v>14</v>
      </c>
    </row>
    <row r="1384" spans="1:22" x14ac:dyDescent="0.3">
      <c r="A1384" s="122" t="s">
        <v>945</v>
      </c>
      <c r="B1384" s="35" t="str">
        <f>VLOOKUP(A1384,'Planning Periods'!$E$2:$N$540,10,FALSE)</f>
        <v>10/15/2013 - 10/15/2021</v>
      </c>
      <c r="C1384" s="121">
        <v>2015</v>
      </c>
      <c r="D1384" s="121" t="str">
        <f t="shared" si="20"/>
        <v>Murrieta 2015</v>
      </c>
      <c r="E1384" s="121">
        <v>395</v>
      </c>
      <c r="F1384" s="120">
        <v>0</v>
      </c>
      <c r="G1384" s="121">
        <v>0</v>
      </c>
      <c r="H1384" s="121">
        <v>0</v>
      </c>
      <c r="I1384" s="109"/>
      <c r="J1384" s="121">
        <v>262</v>
      </c>
      <c r="K1384" s="120">
        <v>0</v>
      </c>
      <c r="L1384" s="121">
        <v>0</v>
      </c>
      <c r="M1384" s="121">
        <v>0</v>
      </c>
      <c r="N1384" s="109"/>
      <c r="O1384" s="121">
        <v>289</v>
      </c>
      <c r="P1384" s="121">
        <v>0</v>
      </c>
      <c r="Q1384" s="109"/>
      <c r="R1384" s="121">
        <v>627</v>
      </c>
      <c r="S1384" s="121">
        <v>0</v>
      </c>
      <c r="T1384" s="109"/>
      <c r="U1384" s="121">
        <v>1573</v>
      </c>
      <c r="V1384" s="121">
        <v>0</v>
      </c>
    </row>
    <row r="1385" spans="1:22" x14ac:dyDescent="0.3">
      <c r="A1385" s="122" t="s">
        <v>945</v>
      </c>
      <c r="B1385" s="35" t="str">
        <f>VLOOKUP(A1385,'Planning Periods'!$E$2:$N$540,10,FALSE)</f>
        <v>10/15/2013 - 10/15/2021</v>
      </c>
      <c r="C1385" s="121">
        <v>2016</v>
      </c>
      <c r="D1385" s="121" t="str">
        <f t="shared" si="20"/>
        <v>Murrieta 2016</v>
      </c>
      <c r="E1385" s="121">
        <v>395</v>
      </c>
      <c r="F1385" s="120">
        <v>0</v>
      </c>
      <c r="G1385" s="121">
        <v>0</v>
      </c>
      <c r="H1385" s="121">
        <v>0</v>
      </c>
      <c r="I1385" s="109"/>
      <c r="J1385" s="121">
        <v>262</v>
      </c>
      <c r="K1385" s="120">
        <v>0</v>
      </c>
      <c r="L1385" s="121">
        <v>0</v>
      </c>
      <c r="M1385" s="121">
        <v>0</v>
      </c>
      <c r="N1385" s="109"/>
      <c r="O1385" s="121">
        <v>289</v>
      </c>
      <c r="P1385" s="121">
        <v>0</v>
      </c>
      <c r="Q1385" s="109"/>
      <c r="R1385" s="121">
        <v>627</v>
      </c>
      <c r="S1385" s="121">
        <v>0</v>
      </c>
      <c r="T1385" s="109"/>
      <c r="U1385" s="121">
        <v>1573</v>
      </c>
      <c r="V1385" s="121">
        <v>0</v>
      </c>
    </row>
    <row r="1386" spans="1:22" x14ac:dyDescent="0.3">
      <c r="A1386" s="122" t="s">
        <v>945</v>
      </c>
      <c r="B1386" s="35" t="str">
        <f>VLOOKUP(A1386,'Planning Periods'!$E$2:$N$540,10,FALSE)</f>
        <v>10/15/2013 - 10/15/2021</v>
      </c>
      <c r="C1386" s="121">
        <v>2017</v>
      </c>
      <c r="D1386" s="121" t="str">
        <f t="shared" si="20"/>
        <v>Murrieta 2017</v>
      </c>
      <c r="E1386" s="121">
        <v>395</v>
      </c>
      <c r="F1386" s="120">
        <v>0</v>
      </c>
      <c r="G1386" s="121">
        <v>0</v>
      </c>
      <c r="H1386" s="121">
        <v>0</v>
      </c>
      <c r="I1386" s="109"/>
      <c r="J1386" s="121">
        <v>262</v>
      </c>
      <c r="K1386" s="120">
        <v>0</v>
      </c>
      <c r="L1386" s="121">
        <v>0</v>
      </c>
      <c r="M1386" s="121">
        <v>0</v>
      </c>
      <c r="N1386" s="109"/>
      <c r="O1386" s="121">
        <v>289</v>
      </c>
      <c r="P1386" s="121">
        <v>0</v>
      </c>
      <c r="Q1386" s="109"/>
      <c r="R1386" s="121">
        <v>627</v>
      </c>
      <c r="S1386" s="121">
        <v>0</v>
      </c>
      <c r="T1386" s="109"/>
      <c r="U1386" s="121">
        <v>1573</v>
      </c>
      <c r="V1386" s="121">
        <v>0</v>
      </c>
    </row>
    <row r="1387" spans="1:22" x14ac:dyDescent="0.3">
      <c r="A1387" s="122" t="s">
        <v>1007</v>
      </c>
      <c r="B1387" s="35" t="str">
        <f>VLOOKUP(A1387,'Planning Periods'!$E$2:$N$540,10,FALSE)</f>
        <v>01/31/2015 - 01/31/2023</v>
      </c>
      <c r="C1387" s="121">
        <v>2014</v>
      </c>
      <c r="D1387" s="121" t="str">
        <f t="shared" si="20"/>
        <v>Napa 2014</v>
      </c>
      <c r="E1387" s="121"/>
      <c r="F1387" s="120"/>
      <c r="G1387" s="121"/>
      <c r="H1387" s="121"/>
      <c r="I1387" s="109"/>
      <c r="J1387" s="121"/>
      <c r="K1387" s="120"/>
      <c r="L1387" s="121"/>
      <c r="M1387" s="121"/>
      <c r="N1387" s="109"/>
      <c r="O1387" s="121"/>
      <c r="P1387" s="121"/>
      <c r="Q1387" s="109"/>
      <c r="R1387" s="121"/>
      <c r="S1387" s="121"/>
      <c r="T1387" s="109"/>
      <c r="U1387" s="121"/>
      <c r="V1387" s="121"/>
    </row>
    <row r="1388" spans="1:22" x14ac:dyDescent="0.3">
      <c r="A1388" s="122" t="s">
        <v>1007</v>
      </c>
      <c r="B1388" s="35" t="str">
        <f>VLOOKUP(A1388,'Planning Periods'!$E$2:$N$540,10,FALSE)</f>
        <v>01/31/2015 - 01/31/2023</v>
      </c>
      <c r="C1388" s="121">
        <v>2015</v>
      </c>
      <c r="D1388" s="121" t="str">
        <f t="shared" si="20"/>
        <v>Napa 2015</v>
      </c>
      <c r="E1388" s="121">
        <v>185</v>
      </c>
      <c r="F1388" s="120">
        <v>0</v>
      </c>
      <c r="G1388" s="121">
        <v>0</v>
      </c>
      <c r="H1388" s="121">
        <v>0</v>
      </c>
      <c r="I1388" s="109"/>
      <c r="J1388" s="121">
        <v>106</v>
      </c>
      <c r="K1388" s="120">
        <v>0</v>
      </c>
      <c r="L1388" s="121">
        <v>0</v>
      </c>
      <c r="M1388" s="121">
        <v>0</v>
      </c>
      <c r="N1388" s="109"/>
      <c r="O1388" s="121">
        <v>141</v>
      </c>
      <c r="P1388" s="121">
        <v>0</v>
      </c>
      <c r="Q1388" s="109"/>
      <c r="R1388" s="121">
        <v>403</v>
      </c>
      <c r="S1388" s="121">
        <v>0</v>
      </c>
      <c r="T1388" s="109"/>
      <c r="U1388" s="121">
        <v>835</v>
      </c>
      <c r="V1388" s="121">
        <v>0</v>
      </c>
    </row>
    <row r="1389" spans="1:22" x14ac:dyDescent="0.3">
      <c r="A1389" s="122" t="s">
        <v>1007</v>
      </c>
      <c r="B1389" s="35" t="str">
        <f>VLOOKUP(A1389,'Planning Periods'!$E$2:$N$540,10,FALSE)</f>
        <v>01/31/2015 - 01/31/2023</v>
      </c>
      <c r="C1389" s="121">
        <v>2016</v>
      </c>
      <c r="D1389" s="121" t="str">
        <f t="shared" si="20"/>
        <v>Napa 2016</v>
      </c>
      <c r="E1389" s="121">
        <v>185</v>
      </c>
      <c r="F1389" s="120">
        <v>0</v>
      </c>
      <c r="G1389" s="121">
        <v>0</v>
      </c>
      <c r="H1389" s="121">
        <v>0</v>
      </c>
      <c r="I1389" s="109"/>
      <c r="J1389" s="121">
        <v>106</v>
      </c>
      <c r="K1389" s="120">
        <v>6</v>
      </c>
      <c r="L1389" s="121">
        <v>6</v>
      </c>
      <c r="M1389" s="121">
        <v>0</v>
      </c>
      <c r="N1389" s="109"/>
      <c r="O1389" s="121">
        <v>141</v>
      </c>
      <c r="P1389" s="121">
        <v>4</v>
      </c>
      <c r="Q1389" s="109"/>
      <c r="R1389" s="121">
        <v>403</v>
      </c>
      <c r="S1389" s="121">
        <v>135</v>
      </c>
      <c r="T1389" s="109"/>
      <c r="U1389" s="121">
        <v>835</v>
      </c>
      <c r="V1389" s="121">
        <v>145</v>
      </c>
    </row>
    <row r="1390" spans="1:22" x14ac:dyDescent="0.3">
      <c r="A1390" s="122" t="s">
        <v>1007</v>
      </c>
      <c r="B1390" s="35" t="str">
        <f>VLOOKUP(A1390,'Planning Periods'!$E$2:$N$540,10,FALSE)</f>
        <v>01/31/2015 - 01/31/2023</v>
      </c>
      <c r="C1390" s="121">
        <v>2017</v>
      </c>
      <c r="D1390" s="121" t="str">
        <f t="shared" si="20"/>
        <v>Napa 2017</v>
      </c>
      <c r="E1390" s="121">
        <v>185</v>
      </c>
      <c r="F1390" s="120">
        <v>0</v>
      </c>
      <c r="G1390" s="121">
        <v>0</v>
      </c>
      <c r="H1390" s="121">
        <v>0</v>
      </c>
      <c r="I1390" s="109"/>
      <c r="J1390" s="121">
        <v>106</v>
      </c>
      <c r="K1390" s="120">
        <v>1</v>
      </c>
      <c r="L1390" s="121">
        <v>1</v>
      </c>
      <c r="M1390" s="121">
        <v>0</v>
      </c>
      <c r="N1390" s="109"/>
      <c r="O1390" s="121">
        <v>141</v>
      </c>
      <c r="P1390" s="121">
        <v>0</v>
      </c>
      <c r="Q1390" s="109"/>
      <c r="R1390" s="121">
        <v>403</v>
      </c>
      <c r="S1390" s="121">
        <v>37</v>
      </c>
      <c r="T1390" s="109"/>
      <c r="U1390" s="121">
        <v>835</v>
      </c>
      <c r="V1390" s="121">
        <v>38</v>
      </c>
    </row>
    <row r="1391" spans="1:22" x14ac:dyDescent="0.3">
      <c r="A1391" s="122" t="s">
        <v>461</v>
      </c>
      <c r="B1391" s="35" t="str">
        <f>VLOOKUP(A1391,'Planning Periods'!$E$2:$N$540,10,FALSE)</f>
        <v>01/31/2015 - 01/31/2023</v>
      </c>
      <c r="C1391" s="121">
        <v>2014</v>
      </c>
      <c r="D1391" s="121" t="str">
        <f t="shared" si="20"/>
        <v>Napa County - Unincorporated 2014</v>
      </c>
      <c r="E1391" s="121">
        <v>51</v>
      </c>
      <c r="F1391" s="120">
        <v>0</v>
      </c>
      <c r="G1391" s="121">
        <v>0</v>
      </c>
      <c r="H1391" s="121">
        <v>0</v>
      </c>
      <c r="I1391" s="109"/>
      <c r="J1391" s="121">
        <v>30</v>
      </c>
      <c r="K1391" s="120">
        <v>0</v>
      </c>
      <c r="L1391" s="121">
        <v>0</v>
      </c>
      <c r="M1391" s="121">
        <v>0</v>
      </c>
      <c r="N1391" s="109"/>
      <c r="O1391" s="121">
        <v>32</v>
      </c>
      <c r="P1391" s="121">
        <v>9</v>
      </c>
      <c r="Q1391" s="109"/>
      <c r="R1391" s="121">
        <v>67</v>
      </c>
      <c r="S1391" s="121">
        <v>17</v>
      </c>
      <c r="T1391" s="109"/>
      <c r="U1391" s="121">
        <v>180</v>
      </c>
      <c r="V1391" s="121">
        <v>26</v>
      </c>
    </row>
    <row r="1392" spans="1:22" x14ac:dyDescent="0.3">
      <c r="A1392" s="122" t="s">
        <v>461</v>
      </c>
      <c r="B1392" s="35" t="str">
        <f>VLOOKUP(A1392,'Planning Periods'!$E$2:$N$540,10,FALSE)</f>
        <v>01/31/2015 - 01/31/2023</v>
      </c>
      <c r="C1392" s="121">
        <v>2015</v>
      </c>
      <c r="D1392" s="121" t="str">
        <f t="shared" si="20"/>
        <v>Napa County - Unincorporated 2015</v>
      </c>
      <c r="E1392" s="121">
        <v>51</v>
      </c>
      <c r="F1392" s="120">
        <v>0</v>
      </c>
      <c r="G1392" s="121">
        <v>0</v>
      </c>
      <c r="H1392" s="121">
        <v>0</v>
      </c>
      <c r="I1392" s="109"/>
      <c r="J1392" s="121">
        <v>30</v>
      </c>
      <c r="K1392" s="120">
        <v>0</v>
      </c>
      <c r="L1392" s="121">
        <v>0</v>
      </c>
      <c r="M1392" s="121">
        <v>0</v>
      </c>
      <c r="N1392" s="109"/>
      <c r="O1392" s="121">
        <v>32</v>
      </c>
      <c r="P1392" s="121">
        <v>8</v>
      </c>
      <c r="Q1392" s="109"/>
      <c r="R1392" s="121">
        <v>67</v>
      </c>
      <c r="S1392" s="121">
        <v>11</v>
      </c>
      <c r="T1392" s="109"/>
      <c r="U1392" s="121">
        <v>180</v>
      </c>
      <c r="V1392" s="121">
        <v>19</v>
      </c>
    </row>
    <row r="1393" spans="1:22" x14ac:dyDescent="0.3">
      <c r="A1393" s="122" t="s">
        <v>461</v>
      </c>
      <c r="B1393" s="35" t="str">
        <f>VLOOKUP(A1393,'Planning Periods'!$E$2:$N$540,10,FALSE)</f>
        <v>01/31/2015 - 01/31/2023</v>
      </c>
      <c r="C1393" s="121">
        <v>2016</v>
      </c>
      <c r="D1393" s="121" t="str">
        <f t="shared" si="20"/>
        <v>Napa County - Unincorporated 2016</v>
      </c>
      <c r="E1393" s="121">
        <v>51</v>
      </c>
      <c r="F1393" s="120">
        <v>0</v>
      </c>
      <c r="G1393" s="121">
        <v>0</v>
      </c>
      <c r="H1393" s="121">
        <v>0</v>
      </c>
      <c r="I1393" s="109"/>
      <c r="J1393" s="121">
        <v>30</v>
      </c>
      <c r="K1393" s="120">
        <v>1</v>
      </c>
      <c r="L1393" s="121">
        <v>0</v>
      </c>
      <c r="M1393" s="121">
        <v>1</v>
      </c>
      <c r="N1393" s="109"/>
      <c r="O1393" s="121">
        <v>32</v>
      </c>
      <c r="P1393" s="121">
        <v>13</v>
      </c>
      <c r="Q1393" s="109"/>
      <c r="R1393" s="121">
        <v>67</v>
      </c>
      <c r="S1393" s="121">
        <v>14</v>
      </c>
      <c r="T1393" s="109"/>
      <c r="U1393" s="121">
        <v>180</v>
      </c>
      <c r="V1393" s="121">
        <v>28</v>
      </c>
    </row>
    <row r="1394" spans="1:22" x14ac:dyDescent="0.3">
      <c r="A1394" s="122" t="s">
        <v>461</v>
      </c>
      <c r="B1394" s="35" t="str">
        <f>VLOOKUP(A1394,'Planning Periods'!$E$2:$N$540,10,FALSE)</f>
        <v>01/31/2015 - 01/31/2023</v>
      </c>
      <c r="C1394" s="121">
        <v>2017</v>
      </c>
      <c r="D1394" s="121" t="str">
        <f t="shared" si="20"/>
        <v>Napa County - Unincorporated 2017</v>
      </c>
      <c r="E1394" s="121">
        <v>51</v>
      </c>
      <c r="F1394" s="120">
        <v>0</v>
      </c>
      <c r="G1394" s="121">
        <v>0</v>
      </c>
      <c r="H1394" s="121">
        <v>0</v>
      </c>
      <c r="I1394" s="109"/>
      <c r="J1394" s="121">
        <v>30</v>
      </c>
      <c r="K1394" s="120">
        <v>0</v>
      </c>
      <c r="L1394" s="121">
        <v>0</v>
      </c>
      <c r="M1394" s="121">
        <v>0</v>
      </c>
      <c r="N1394" s="109"/>
      <c r="O1394" s="121">
        <v>32</v>
      </c>
      <c r="P1394" s="121">
        <v>16</v>
      </c>
      <c r="Q1394" s="109"/>
      <c r="R1394" s="121">
        <v>67</v>
      </c>
      <c r="S1394" s="121">
        <v>14</v>
      </c>
      <c r="T1394" s="109"/>
      <c r="U1394" s="121">
        <v>180</v>
      </c>
      <c r="V1394" s="121">
        <v>30</v>
      </c>
    </row>
    <row r="1395" spans="1:22" x14ac:dyDescent="0.3">
      <c r="A1395" s="122" t="s">
        <v>893</v>
      </c>
      <c r="B1395" s="35" t="str">
        <f>VLOOKUP(A1395,'Planning Periods'!$E$2:$N$540,10,FALSE)</f>
        <v>04/30/2013 - 04/30/2021</v>
      </c>
      <c r="C1395" s="121">
        <v>2013</v>
      </c>
      <c r="D1395" s="121" t="str">
        <f t="shared" si="20"/>
        <v>National City 2013</v>
      </c>
      <c r="E1395" s="121">
        <v>465</v>
      </c>
      <c r="F1395" s="120">
        <v>0</v>
      </c>
      <c r="G1395" s="121">
        <v>0</v>
      </c>
      <c r="H1395" s="121">
        <v>0</v>
      </c>
      <c r="I1395" s="109"/>
      <c r="J1395" s="121">
        <v>353</v>
      </c>
      <c r="K1395" s="120">
        <v>8</v>
      </c>
      <c r="L1395" s="121">
        <v>8</v>
      </c>
      <c r="M1395" s="121">
        <v>0</v>
      </c>
      <c r="N1395" s="109"/>
      <c r="O1395" s="121">
        <v>327</v>
      </c>
      <c r="P1395" s="121">
        <v>0</v>
      </c>
      <c r="Q1395" s="109"/>
      <c r="R1395" s="121">
        <v>718</v>
      </c>
      <c r="S1395" s="121">
        <v>67</v>
      </c>
      <c r="T1395" s="109"/>
      <c r="U1395" s="121">
        <v>1863</v>
      </c>
      <c r="V1395" s="121">
        <v>75</v>
      </c>
    </row>
    <row r="1396" spans="1:22" x14ac:dyDescent="0.3">
      <c r="A1396" s="122" t="s">
        <v>893</v>
      </c>
      <c r="B1396" s="35" t="str">
        <f>VLOOKUP(A1396,'Planning Periods'!$E$2:$N$540,10,FALSE)</f>
        <v>04/30/2013 - 04/30/2021</v>
      </c>
      <c r="C1396" s="121">
        <v>2014</v>
      </c>
      <c r="D1396" s="121" t="str">
        <f t="shared" si="20"/>
        <v>National City 2014</v>
      </c>
      <c r="E1396" s="121">
        <v>465</v>
      </c>
      <c r="F1396" s="120">
        <v>0</v>
      </c>
      <c r="G1396" s="121">
        <v>0</v>
      </c>
      <c r="H1396" s="121">
        <v>0</v>
      </c>
      <c r="I1396" s="109"/>
      <c r="J1396" s="121">
        <v>353</v>
      </c>
      <c r="K1396" s="120">
        <v>108</v>
      </c>
      <c r="L1396" s="121">
        <v>108</v>
      </c>
      <c r="M1396" s="121">
        <v>0</v>
      </c>
      <c r="N1396" s="109"/>
      <c r="O1396" s="121">
        <v>327</v>
      </c>
      <c r="P1396" s="121">
        <v>1</v>
      </c>
      <c r="Q1396" s="109"/>
      <c r="R1396" s="121">
        <v>718</v>
      </c>
      <c r="S1396" s="121">
        <v>16</v>
      </c>
      <c r="T1396" s="109"/>
      <c r="U1396" s="121">
        <v>1863</v>
      </c>
      <c r="V1396" s="121">
        <v>125</v>
      </c>
    </row>
    <row r="1397" spans="1:22" x14ac:dyDescent="0.3">
      <c r="A1397" s="122" t="s">
        <v>893</v>
      </c>
      <c r="B1397" s="35" t="str">
        <f>VLOOKUP(A1397,'Planning Periods'!$E$2:$N$540,10,FALSE)</f>
        <v>04/30/2013 - 04/30/2021</v>
      </c>
      <c r="C1397" s="121">
        <v>2015</v>
      </c>
      <c r="D1397" s="121" t="str">
        <f t="shared" si="20"/>
        <v>National City 2015</v>
      </c>
      <c r="E1397" s="121">
        <v>465</v>
      </c>
      <c r="F1397" s="120">
        <v>0</v>
      </c>
      <c r="G1397" s="121">
        <v>0</v>
      </c>
      <c r="H1397" s="121">
        <v>0</v>
      </c>
      <c r="I1397" s="109"/>
      <c r="J1397" s="121">
        <v>353</v>
      </c>
      <c r="K1397" s="120">
        <v>0</v>
      </c>
      <c r="L1397" s="121">
        <v>0</v>
      </c>
      <c r="M1397" s="121">
        <v>0</v>
      </c>
      <c r="N1397" s="109"/>
      <c r="O1397" s="121">
        <v>327</v>
      </c>
      <c r="P1397" s="121">
        <v>0</v>
      </c>
      <c r="Q1397" s="109"/>
      <c r="R1397" s="121">
        <v>718</v>
      </c>
      <c r="S1397" s="121">
        <v>143</v>
      </c>
      <c r="T1397" s="109"/>
      <c r="U1397" s="121">
        <v>1863</v>
      </c>
      <c r="V1397" s="121">
        <v>143</v>
      </c>
    </row>
    <row r="1398" spans="1:22" x14ac:dyDescent="0.3">
      <c r="A1398" s="122" t="s">
        <v>893</v>
      </c>
      <c r="B1398" s="35" t="str">
        <f>VLOOKUP(A1398,'Planning Periods'!$E$2:$N$540,10,FALSE)</f>
        <v>04/30/2013 - 04/30/2021</v>
      </c>
      <c r="C1398" s="121">
        <v>2016</v>
      </c>
      <c r="D1398" s="121" t="str">
        <f t="shared" si="20"/>
        <v>National City 2016</v>
      </c>
      <c r="E1398" s="121">
        <v>465</v>
      </c>
      <c r="F1398" s="120">
        <v>45</v>
      </c>
      <c r="G1398" s="121">
        <v>45</v>
      </c>
      <c r="H1398" s="121">
        <v>0</v>
      </c>
      <c r="I1398" s="109"/>
      <c r="J1398" s="121">
        <v>353</v>
      </c>
      <c r="K1398" s="120">
        <v>0</v>
      </c>
      <c r="L1398" s="121">
        <v>0</v>
      </c>
      <c r="M1398" s="121">
        <v>0</v>
      </c>
      <c r="N1398" s="109"/>
      <c r="O1398" s="121">
        <v>327</v>
      </c>
      <c r="P1398" s="121">
        <v>46</v>
      </c>
      <c r="Q1398" s="109"/>
      <c r="R1398" s="121">
        <v>718</v>
      </c>
      <c r="S1398" s="121">
        <v>12</v>
      </c>
      <c r="T1398" s="109"/>
      <c r="U1398" s="121">
        <v>1863</v>
      </c>
      <c r="V1398" s="121">
        <v>103</v>
      </c>
    </row>
    <row r="1399" spans="1:22" x14ac:dyDescent="0.3">
      <c r="A1399" s="122" t="s">
        <v>893</v>
      </c>
      <c r="B1399" s="35" t="str">
        <f>VLOOKUP(A1399,'Planning Periods'!$E$2:$N$540,10,FALSE)</f>
        <v>04/30/2013 - 04/30/2021</v>
      </c>
      <c r="C1399" s="121">
        <v>2017</v>
      </c>
      <c r="D1399" s="121" t="str">
        <f t="shared" si="20"/>
        <v>National City 2017</v>
      </c>
      <c r="E1399" s="121">
        <v>465</v>
      </c>
      <c r="F1399" s="120">
        <v>0</v>
      </c>
      <c r="G1399" s="121">
        <v>0</v>
      </c>
      <c r="H1399" s="121">
        <v>0</v>
      </c>
      <c r="I1399" s="109"/>
      <c r="J1399" s="121">
        <v>353</v>
      </c>
      <c r="K1399" s="120">
        <v>0</v>
      </c>
      <c r="L1399" s="121">
        <v>0</v>
      </c>
      <c r="M1399" s="121">
        <v>0</v>
      </c>
      <c r="N1399" s="109"/>
      <c r="O1399" s="121">
        <v>327</v>
      </c>
      <c r="P1399" s="121">
        <v>116</v>
      </c>
      <c r="Q1399" s="109"/>
      <c r="R1399" s="121">
        <v>718</v>
      </c>
      <c r="S1399" s="121">
        <v>7</v>
      </c>
      <c r="T1399" s="109"/>
      <c r="U1399" s="121">
        <v>1863</v>
      </c>
      <c r="V1399" s="121">
        <v>123</v>
      </c>
    </row>
    <row r="1400" spans="1:22" x14ac:dyDescent="0.3">
      <c r="A1400" s="122" t="s">
        <v>914</v>
      </c>
      <c r="B1400" s="35"/>
      <c r="C1400" s="121">
        <v>2013</v>
      </c>
      <c r="D1400" s="121" t="str">
        <f t="shared" si="20"/>
        <v>Needles 2013</v>
      </c>
      <c r="E1400" s="121"/>
      <c r="F1400" s="120"/>
      <c r="G1400" s="121"/>
      <c r="H1400" s="121"/>
      <c r="I1400" s="109"/>
      <c r="J1400" s="121"/>
      <c r="K1400" s="120"/>
      <c r="L1400" s="121"/>
      <c r="M1400" s="121"/>
      <c r="N1400" s="109"/>
      <c r="O1400" s="121"/>
      <c r="P1400" s="121"/>
      <c r="Q1400" s="109"/>
      <c r="R1400" s="121"/>
      <c r="S1400" s="121"/>
      <c r="T1400" s="109"/>
      <c r="U1400" s="121"/>
      <c r="V1400" s="121"/>
    </row>
    <row r="1401" spans="1:22" x14ac:dyDescent="0.3">
      <c r="A1401" s="122" t="s">
        <v>914</v>
      </c>
      <c r="B1401" s="35" t="str">
        <f>VLOOKUP(A1401,'Planning Periods'!$E$2:$N$540,10,FALSE)</f>
        <v>10/15/2013 - 10/15/2021</v>
      </c>
      <c r="C1401" s="121">
        <v>2014</v>
      </c>
      <c r="D1401" s="121" t="str">
        <f t="shared" si="20"/>
        <v>Needles 2014</v>
      </c>
      <c r="E1401" s="121">
        <v>38</v>
      </c>
      <c r="F1401" s="120">
        <v>0</v>
      </c>
      <c r="G1401" s="121">
        <v>0</v>
      </c>
      <c r="H1401" s="121">
        <v>0</v>
      </c>
      <c r="I1401" s="109"/>
      <c r="J1401" s="121">
        <v>29</v>
      </c>
      <c r="K1401" s="120">
        <v>0</v>
      </c>
      <c r="L1401" s="121">
        <v>0</v>
      </c>
      <c r="M1401" s="121">
        <v>0</v>
      </c>
      <c r="N1401" s="109"/>
      <c r="O1401" s="121">
        <v>34</v>
      </c>
      <c r="P1401" s="121">
        <v>4</v>
      </c>
      <c r="Q1401" s="109"/>
      <c r="R1401" s="121">
        <v>80</v>
      </c>
      <c r="S1401" s="121">
        <v>2</v>
      </c>
      <c r="T1401" s="109"/>
      <c r="U1401" s="121">
        <v>181</v>
      </c>
      <c r="V1401" s="121">
        <v>6</v>
      </c>
    </row>
    <row r="1402" spans="1:22" x14ac:dyDescent="0.3">
      <c r="A1402" s="122" t="s">
        <v>914</v>
      </c>
      <c r="B1402" s="35" t="str">
        <f>VLOOKUP(A1402,'Planning Periods'!$E$2:$N$540,10,FALSE)</f>
        <v>10/15/2013 - 10/15/2021</v>
      </c>
      <c r="C1402" s="121">
        <v>2015</v>
      </c>
      <c r="D1402" s="121" t="str">
        <f t="shared" si="20"/>
        <v>Needles 2015</v>
      </c>
      <c r="E1402" s="121">
        <v>38</v>
      </c>
      <c r="F1402" s="120">
        <v>0</v>
      </c>
      <c r="G1402" s="121">
        <v>0</v>
      </c>
      <c r="H1402" s="121">
        <v>0</v>
      </c>
      <c r="I1402" s="109"/>
      <c r="J1402" s="121">
        <v>29</v>
      </c>
      <c r="K1402" s="120">
        <v>0</v>
      </c>
      <c r="L1402" s="121">
        <v>0</v>
      </c>
      <c r="M1402" s="121">
        <v>0</v>
      </c>
      <c r="N1402" s="109"/>
      <c r="O1402" s="121">
        <v>34</v>
      </c>
      <c r="P1402" s="121">
        <v>0</v>
      </c>
      <c r="Q1402" s="109"/>
      <c r="R1402" s="121">
        <v>80</v>
      </c>
      <c r="S1402" s="121">
        <v>6</v>
      </c>
      <c r="T1402" s="109"/>
      <c r="U1402" s="121">
        <v>181</v>
      </c>
      <c r="V1402" s="121">
        <v>6</v>
      </c>
    </row>
    <row r="1403" spans="1:22" x14ac:dyDescent="0.3">
      <c r="A1403" s="122" t="s">
        <v>914</v>
      </c>
      <c r="B1403" s="35" t="str">
        <f>VLOOKUP(A1403,'Planning Periods'!$E$2:$N$540,10,FALSE)</f>
        <v>10/15/2013 - 10/15/2021</v>
      </c>
      <c r="C1403" s="121">
        <v>2016</v>
      </c>
      <c r="D1403" s="121" t="str">
        <f t="shared" si="20"/>
        <v>Needles 2016</v>
      </c>
      <c r="E1403" s="121">
        <v>38</v>
      </c>
      <c r="F1403" s="120">
        <v>0</v>
      </c>
      <c r="G1403" s="121">
        <v>0</v>
      </c>
      <c r="H1403" s="121">
        <v>0</v>
      </c>
      <c r="I1403" s="109"/>
      <c r="J1403" s="121">
        <v>29</v>
      </c>
      <c r="K1403" s="120">
        <v>0</v>
      </c>
      <c r="L1403" s="121">
        <v>0</v>
      </c>
      <c r="M1403" s="121">
        <v>0</v>
      </c>
      <c r="N1403" s="109"/>
      <c r="O1403" s="121">
        <v>34</v>
      </c>
      <c r="P1403" s="121">
        <v>6</v>
      </c>
      <c r="Q1403" s="109"/>
      <c r="R1403" s="121">
        <v>80</v>
      </c>
      <c r="S1403" s="121">
        <v>2</v>
      </c>
      <c r="T1403" s="109"/>
      <c r="U1403" s="121">
        <v>181</v>
      </c>
      <c r="V1403" s="121">
        <v>8</v>
      </c>
    </row>
    <row r="1404" spans="1:22" x14ac:dyDescent="0.3">
      <c r="A1404" s="122" t="s">
        <v>914</v>
      </c>
      <c r="B1404" s="35" t="str">
        <f>VLOOKUP(A1404,'Planning Periods'!$E$2:$N$540,10,FALSE)</f>
        <v>10/15/2013 - 10/15/2021</v>
      </c>
      <c r="C1404" s="121">
        <v>2017</v>
      </c>
      <c r="D1404" s="121" t="str">
        <f t="shared" si="20"/>
        <v>Needles 2017</v>
      </c>
      <c r="E1404" s="121">
        <v>38</v>
      </c>
      <c r="F1404" s="120">
        <v>0</v>
      </c>
      <c r="G1404" s="121">
        <v>0</v>
      </c>
      <c r="H1404" s="121">
        <v>0</v>
      </c>
      <c r="I1404" s="109"/>
      <c r="J1404" s="121">
        <v>29</v>
      </c>
      <c r="K1404" s="120">
        <v>0</v>
      </c>
      <c r="L1404" s="121">
        <v>0</v>
      </c>
      <c r="M1404" s="121">
        <v>0</v>
      </c>
      <c r="N1404" s="109"/>
      <c r="O1404" s="121">
        <v>34</v>
      </c>
      <c r="P1404" s="121">
        <v>0</v>
      </c>
      <c r="Q1404" s="109"/>
      <c r="R1404" s="121">
        <v>80</v>
      </c>
      <c r="S1404" s="121">
        <v>3</v>
      </c>
      <c r="T1404" s="109"/>
      <c r="U1404" s="121">
        <v>181</v>
      </c>
      <c r="V1404" s="121">
        <v>3</v>
      </c>
    </row>
    <row r="1405" spans="1:22" x14ac:dyDescent="0.3">
      <c r="A1405" t="s">
        <v>1005</v>
      </c>
      <c r="B1405" s="35" t="str">
        <f>VLOOKUP(A1405,'Planning Periods'!$E$2:$N$540,10,FALSE)</f>
        <v>06/30/2014 - 06/30/2019</v>
      </c>
      <c r="C1405" s="121">
        <v>2014</v>
      </c>
      <c r="D1405" s="121" t="str">
        <f t="shared" si="20"/>
        <v>Nevada City 2014</v>
      </c>
      <c r="E1405" s="120">
        <v>0</v>
      </c>
      <c r="F1405" s="120">
        <v>0</v>
      </c>
      <c r="G1405" s="120">
        <v>0</v>
      </c>
      <c r="H1405" s="120">
        <v>0</v>
      </c>
      <c r="I1405" s="120">
        <v>0</v>
      </c>
      <c r="J1405" s="120">
        <v>0</v>
      </c>
      <c r="K1405" s="120">
        <v>0</v>
      </c>
      <c r="L1405" s="120">
        <v>0</v>
      </c>
      <c r="M1405" s="120">
        <v>0</v>
      </c>
      <c r="N1405" s="120">
        <v>0</v>
      </c>
      <c r="O1405" s="120">
        <v>0</v>
      </c>
      <c r="P1405" s="120">
        <v>0</v>
      </c>
      <c r="Q1405" s="120">
        <v>0</v>
      </c>
      <c r="R1405" s="120">
        <v>0</v>
      </c>
      <c r="S1405" s="120">
        <v>0</v>
      </c>
      <c r="T1405" s="120">
        <v>0</v>
      </c>
      <c r="U1405" s="120">
        <v>0</v>
      </c>
      <c r="V1405" s="120">
        <v>0</v>
      </c>
    </row>
    <row r="1406" spans="1:22" x14ac:dyDescent="0.3">
      <c r="A1406" t="s">
        <v>1005</v>
      </c>
      <c r="B1406" s="35" t="str">
        <f>VLOOKUP(A1406,'Planning Periods'!$E$2:$N$540,10,FALSE)</f>
        <v>06/30/2014 - 06/30/2019</v>
      </c>
      <c r="C1406" s="121">
        <v>2015</v>
      </c>
      <c r="D1406" s="121" t="str">
        <f t="shared" si="20"/>
        <v>Nevada City 2015</v>
      </c>
    </row>
    <row r="1407" spans="1:22" x14ac:dyDescent="0.3">
      <c r="A1407" t="s">
        <v>1005</v>
      </c>
      <c r="B1407" s="35" t="str">
        <f>VLOOKUP(A1407,'Planning Periods'!$E$2:$N$540,10,FALSE)</f>
        <v>06/30/2014 - 06/30/2019</v>
      </c>
      <c r="C1407" s="121">
        <v>2016</v>
      </c>
      <c r="D1407" s="121" t="str">
        <f t="shared" si="20"/>
        <v>Nevada City 2016</v>
      </c>
    </row>
    <row r="1408" spans="1:22" x14ac:dyDescent="0.3">
      <c r="A1408" t="s">
        <v>1005</v>
      </c>
      <c r="B1408" s="35" t="str">
        <f>VLOOKUP(A1408,'Planning Periods'!$E$2:$N$540,10,FALSE)</f>
        <v>06/30/2014 - 06/30/2019</v>
      </c>
      <c r="C1408" s="121">
        <v>2017</v>
      </c>
      <c r="D1408" s="121" t="str">
        <f t="shared" si="20"/>
        <v>Nevada City 2017</v>
      </c>
    </row>
    <row r="1409" spans="1:22" x14ac:dyDescent="0.3">
      <c r="A1409" s="122" t="s">
        <v>456</v>
      </c>
      <c r="B1409" s="35" t="str">
        <f>VLOOKUP(A1409,'Planning Periods'!$E$2:$N$540,10,FALSE)</f>
        <v>06/30/2014 - 06/30/2019</v>
      </c>
      <c r="C1409" s="121">
        <v>2014</v>
      </c>
      <c r="D1409" s="121" t="str">
        <f t="shared" si="20"/>
        <v>Nevada County - Unincorporated 2014</v>
      </c>
      <c r="E1409" s="121">
        <v>174</v>
      </c>
      <c r="F1409" s="120">
        <v>7</v>
      </c>
      <c r="G1409" s="121">
        <v>7</v>
      </c>
      <c r="H1409" s="121">
        <v>0</v>
      </c>
      <c r="I1409" s="109"/>
      <c r="J1409" s="121">
        <v>126</v>
      </c>
      <c r="K1409" s="120">
        <v>17</v>
      </c>
      <c r="L1409" s="121">
        <v>17</v>
      </c>
      <c r="M1409" s="121">
        <v>0</v>
      </c>
      <c r="N1409" s="109"/>
      <c r="O1409" s="121">
        <v>150</v>
      </c>
      <c r="P1409" s="121">
        <v>32</v>
      </c>
      <c r="Q1409" s="109"/>
      <c r="R1409" s="121">
        <v>314</v>
      </c>
      <c r="S1409" s="121">
        <v>75</v>
      </c>
      <c r="T1409" s="109"/>
      <c r="U1409" s="121">
        <v>764</v>
      </c>
      <c r="V1409" s="121">
        <v>131</v>
      </c>
    </row>
    <row r="1410" spans="1:22" x14ac:dyDescent="0.3">
      <c r="A1410" s="122" t="s">
        <v>456</v>
      </c>
      <c r="B1410" s="35" t="str">
        <f>VLOOKUP(A1410,'Planning Periods'!$E$2:$N$540,10,FALSE)</f>
        <v>06/30/2014 - 06/30/2019</v>
      </c>
      <c r="C1410" s="121">
        <v>2015</v>
      </c>
      <c r="D1410" s="121" t="str">
        <f t="shared" si="20"/>
        <v>Nevada County - Unincorporated 2015</v>
      </c>
      <c r="E1410" s="121">
        <v>174</v>
      </c>
      <c r="F1410" s="120">
        <v>27</v>
      </c>
      <c r="G1410" s="121">
        <v>27</v>
      </c>
      <c r="H1410" s="121">
        <v>0</v>
      </c>
      <c r="I1410" s="109"/>
      <c r="J1410" s="121">
        <v>126</v>
      </c>
      <c r="K1410" s="120">
        <v>20</v>
      </c>
      <c r="L1410" s="121">
        <v>20</v>
      </c>
      <c r="M1410" s="121">
        <v>0</v>
      </c>
      <c r="N1410" s="109"/>
      <c r="O1410" s="121">
        <v>150</v>
      </c>
      <c r="P1410" s="121">
        <v>29</v>
      </c>
      <c r="Q1410" s="109"/>
      <c r="R1410" s="121">
        <v>314</v>
      </c>
      <c r="S1410" s="121">
        <v>70</v>
      </c>
      <c r="T1410" s="109"/>
      <c r="U1410" s="121">
        <v>764</v>
      </c>
      <c r="V1410" s="121">
        <v>146</v>
      </c>
    </row>
    <row r="1411" spans="1:22" x14ac:dyDescent="0.3">
      <c r="A1411" s="122" t="s">
        <v>456</v>
      </c>
      <c r="B1411" s="35" t="str">
        <f>VLOOKUP(A1411,'Planning Periods'!$E$2:$N$540,10,FALSE)</f>
        <v>06/30/2014 - 06/30/2019</v>
      </c>
      <c r="C1411" s="121">
        <v>2016</v>
      </c>
      <c r="D1411" s="121" t="str">
        <f t="shared" si="20"/>
        <v>Nevada County - Unincorporated 2016</v>
      </c>
      <c r="E1411" s="121">
        <v>174</v>
      </c>
      <c r="F1411" s="120">
        <v>7</v>
      </c>
      <c r="G1411" s="121">
        <v>7</v>
      </c>
      <c r="H1411" s="121">
        <v>0</v>
      </c>
      <c r="I1411" s="109"/>
      <c r="J1411" s="121">
        <v>126</v>
      </c>
      <c r="K1411" s="120">
        <v>18</v>
      </c>
      <c r="L1411" s="121">
        <v>18</v>
      </c>
      <c r="M1411" s="121">
        <v>0</v>
      </c>
      <c r="N1411" s="109"/>
      <c r="O1411" s="121">
        <v>150</v>
      </c>
      <c r="P1411" s="121">
        <v>22</v>
      </c>
      <c r="Q1411" s="109"/>
      <c r="R1411" s="121">
        <v>314</v>
      </c>
      <c r="S1411" s="121">
        <v>54</v>
      </c>
      <c r="T1411" s="109"/>
      <c r="U1411" s="121">
        <v>764</v>
      </c>
      <c r="V1411" s="121">
        <v>101</v>
      </c>
    </row>
    <row r="1412" spans="1:22" x14ac:dyDescent="0.3">
      <c r="A1412" s="122" t="s">
        <v>456</v>
      </c>
      <c r="B1412" s="35" t="str">
        <f>VLOOKUP(A1412,'Planning Periods'!$E$2:$N$540,10,FALSE)</f>
        <v>06/30/2014 - 06/30/2019</v>
      </c>
      <c r="C1412" s="121">
        <v>2017</v>
      </c>
      <c r="D1412" s="121" t="str">
        <f t="shared" si="20"/>
        <v>Nevada County - Unincorporated 2017</v>
      </c>
      <c r="E1412" s="121">
        <v>174</v>
      </c>
      <c r="F1412" s="120">
        <v>8</v>
      </c>
      <c r="G1412" s="121">
        <v>0</v>
      </c>
      <c r="H1412" s="121">
        <v>8</v>
      </c>
      <c r="I1412" s="109"/>
      <c r="J1412" s="121">
        <v>126</v>
      </c>
      <c r="K1412" s="120">
        <v>18</v>
      </c>
      <c r="L1412" s="121">
        <v>0</v>
      </c>
      <c r="M1412" s="121">
        <v>18</v>
      </c>
      <c r="N1412" s="109"/>
      <c r="O1412" s="121">
        <v>150</v>
      </c>
      <c r="P1412" s="121">
        <v>27</v>
      </c>
      <c r="Q1412" s="109"/>
      <c r="R1412" s="121">
        <v>314</v>
      </c>
      <c r="S1412" s="121">
        <v>60</v>
      </c>
      <c r="T1412" s="109"/>
      <c r="U1412" s="121">
        <v>764</v>
      </c>
      <c r="V1412" s="121">
        <v>113</v>
      </c>
    </row>
    <row r="1413" spans="1:22" x14ac:dyDescent="0.3">
      <c r="A1413" s="122" t="s">
        <v>1235</v>
      </c>
      <c r="B1413" s="35" t="str">
        <f>VLOOKUP(A1413,'Planning Periods'!$E$2:$N$540,10,FALSE)</f>
        <v>01/31/2015 - 01/31/2023</v>
      </c>
      <c r="C1413" s="121">
        <v>2014</v>
      </c>
      <c r="D1413" s="121" t="str">
        <f t="shared" si="20"/>
        <v>Newark 2014</v>
      </c>
      <c r="E1413" s="121">
        <v>330</v>
      </c>
      <c r="F1413" s="120">
        <v>0</v>
      </c>
      <c r="G1413" s="121">
        <v>0</v>
      </c>
      <c r="H1413" s="121">
        <v>0</v>
      </c>
      <c r="I1413" s="109"/>
      <c r="J1413" s="121">
        <v>167</v>
      </c>
      <c r="K1413" s="120">
        <v>0</v>
      </c>
      <c r="L1413" s="121">
        <v>0</v>
      </c>
      <c r="M1413" s="121">
        <v>0</v>
      </c>
      <c r="N1413" s="109"/>
      <c r="O1413" s="121">
        <v>158</v>
      </c>
      <c r="P1413" s="121">
        <v>0</v>
      </c>
      <c r="Q1413" s="109"/>
      <c r="R1413" s="121">
        <v>423</v>
      </c>
      <c r="S1413" s="121">
        <v>14</v>
      </c>
      <c r="T1413" s="109"/>
      <c r="U1413" s="121">
        <v>1078</v>
      </c>
      <c r="V1413" s="121">
        <v>14</v>
      </c>
    </row>
    <row r="1414" spans="1:22" x14ac:dyDescent="0.3">
      <c r="A1414" s="122" t="s">
        <v>1235</v>
      </c>
      <c r="B1414" s="35" t="str">
        <f>VLOOKUP(A1414,'Planning Periods'!$E$2:$N$540,10,FALSE)</f>
        <v>01/31/2015 - 01/31/2023</v>
      </c>
      <c r="C1414" s="121">
        <v>2015</v>
      </c>
      <c r="D1414" s="121" t="str">
        <f t="shared" si="20"/>
        <v>Newark 2015</v>
      </c>
      <c r="E1414" s="121">
        <v>330</v>
      </c>
      <c r="F1414" s="120">
        <v>0</v>
      </c>
      <c r="G1414" s="121">
        <v>0</v>
      </c>
      <c r="H1414" s="121">
        <v>0</v>
      </c>
      <c r="I1414" s="109"/>
      <c r="J1414" s="121">
        <v>167</v>
      </c>
      <c r="K1414" s="120">
        <v>0</v>
      </c>
      <c r="L1414" s="121">
        <v>0</v>
      </c>
      <c r="M1414" s="121">
        <v>0</v>
      </c>
      <c r="N1414" s="109"/>
      <c r="O1414" s="121">
        <v>158</v>
      </c>
      <c r="P1414" s="121">
        <v>36</v>
      </c>
      <c r="Q1414" s="109"/>
      <c r="R1414" s="121">
        <v>423</v>
      </c>
      <c r="S1414" s="121">
        <v>40</v>
      </c>
      <c r="T1414" s="109"/>
      <c r="U1414" s="121">
        <v>1078</v>
      </c>
      <c r="V1414" s="121">
        <v>76</v>
      </c>
    </row>
    <row r="1415" spans="1:22" x14ac:dyDescent="0.3">
      <c r="A1415" s="122" t="s">
        <v>1235</v>
      </c>
      <c r="B1415" s="35" t="str">
        <f>VLOOKUP(A1415,'Planning Periods'!$E$2:$N$540,10,FALSE)</f>
        <v>01/31/2015 - 01/31/2023</v>
      </c>
      <c r="C1415" s="121">
        <v>2016</v>
      </c>
      <c r="D1415" s="121" t="str">
        <f t="shared" si="20"/>
        <v>Newark 2016</v>
      </c>
      <c r="E1415" s="121">
        <v>330</v>
      </c>
      <c r="F1415" s="120">
        <v>0</v>
      </c>
      <c r="G1415" s="121">
        <v>0</v>
      </c>
      <c r="H1415" s="121">
        <v>0</v>
      </c>
      <c r="I1415" s="109"/>
      <c r="J1415" s="121">
        <v>167</v>
      </c>
      <c r="K1415" s="120">
        <v>0</v>
      </c>
      <c r="L1415" s="121">
        <v>0</v>
      </c>
      <c r="M1415" s="121">
        <v>0</v>
      </c>
      <c r="N1415" s="109"/>
      <c r="O1415" s="121">
        <v>158</v>
      </c>
      <c r="P1415" s="121">
        <v>0</v>
      </c>
      <c r="Q1415" s="109"/>
      <c r="R1415" s="121">
        <v>423</v>
      </c>
      <c r="S1415" s="121">
        <v>0</v>
      </c>
      <c r="T1415" s="109"/>
      <c r="U1415" s="121">
        <v>1078</v>
      </c>
      <c r="V1415" s="121">
        <v>0</v>
      </c>
    </row>
    <row r="1416" spans="1:22" x14ac:dyDescent="0.3">
      <c r="A1416" s="122" t="s">
        <v>1235</v>
      </c>
      <c r="B1416" s="35" t="str">
        <f>VLOOKUP(A1416,'Planning Periods'!$E$2:$N$540,10,FALSE)</f>
        <v>01/31/2015 - 01/31/2023</v>
      </c>
      <c r="C1416" s="121">
        <v>2017</v>
      </c>
      <c r="D1416" s="121" t="str">
        <f t="shared" si="20"/>
        <v>Newark 2017</v>
      </c>
      <c r="E1416" s="121">
        <v>330</v>
      </c>
      <c r="F1416" s="120">
        <v>0</v>
      </c>
      <c r="G1416" s="121">
        <v>0</v>
      </c>
      <c r="H1416" s="121">
        <v>0</v>
      </c>
      <c r="I1416" s="109"/>
      <c r="J1416" s="121">
        <v>167</v>
      </c>
      <c r="K1416" s="120">
        <v>0</v>
      </c>
      <c r="L1416" s="121">
        <v>0</v>
      </c>
      <c r="M1416" s="121">
        <v>0</v>
      </c>
      <c r="N1416" s="109"/>
      <c r="O1416" s="121">
        <v>158</v>
      </c>
      <c r="P1416" s="121">
        <v>0</v>
      </c>
      <c r="Q1416" s="109"/>
      <c r="R1416" s="121">
        <v>423</v>
      </c>
      <c r="S1416" s="121">
        <v>0</v>
      </c>
      <c r="T1416" s="109"/>
      <c r="U1416" s="121">
        <v>1078</v>
      </c>
      <c r="V1416" s="121">
        <v>0</v>
      </c>
    </row>
    <row r="1417" spans="1:22" x14ac:dyDescent="0.3">
      <c r="A1417" t="s">
        <v>794</v>
      </c>
      <c r="B1417" s="35" t="str">
        <f>VLOOKUP(A1417,'Planning Periods'!$E$2:$N$540,10,FALSE)</f>
        <v>12/31/2015 - 12/31/2023</v>
      </c>
      <c r="C1417" s="121">
        <v>2014</v>
      </c>
      <c r="D1417" s="121" t="str">
        <f t="shared" si="20"/>
        <v>Newman 2014</v>
      </c>
      <c r="E1417" s="120">
        <v>0</v>
      </c>
      <c r="F1417" s="120">
        <v>0</v>
      </c>
      <c r="G1417" s="120">
        <v>0</v>
      </c>
      <c r="H1417" s="120">
        <v>0</v>
      </c>
      <c r="I1417" s="120">
        <v>0</v>
      </c>
      <c r="J1417" s="120">
        <v>0</v>
      </c>
      <c r="K1417" s="120">
        <v>0</v>
      </c>
      <c r="L1417" s="120">
        <v>0</v>
      </c>
      <c r="M1417" s="120">
        <v>0</v>
      </c>
      <c r="N1417" s="120">
        <v>0</v>
      </c>
      <c r="O1417" s="120">
        <v>0</v>
      </c>
      <c r="P1417" s="120">
        <v>0</v>
      </c>
      <c r="Q1417" s="120">
        <v>0</v>
      </c>
      <c r="R1417" s="120">
        <v>0</v>
      </c>
      <c r="S1417" s="120">
        <v>0</v>
      </c>
      <c r="T1417" s="120">
        <v>0</v>
      </c>
      <c r="U1417" s="120">
        <v>0</v>
      </c>
      <c r="V1417" s="120">
        <v>0</v>
      </c>
    </row>
    <row r="1418" spans="1:22" x14ac:dyDescent="0.3">
      <c r="A1418" t="s">
        <v>794</v>
      </c>
      <c r="B1418" s="35" t="str">
        <f>VLOOKUP(A1418,'Planning Periods'!$E$2:$N$540,10,FALSE)</f>
        <v>12/31/2015 - 12/31/2023</v>
      </c>
      <c r="C1418" s="121">
        <v>2015</v>
      </c>
      <c r="D1418" s="121" t="str">
        <f t="shared" si="20"/>
        <v>Newman 2015</v>
      </c>
    </row>
    <row r="1419" spans="1:22" x14ac:dyDescent="0.3">
      <c r="A1419" t="s">
        <v>794</v>
      </c>
      <c r="B1419" s="35" t="str">
        <f>VLOOKUP(A1419,'Planning Periods'!$E$2:$N$540,10,FALSE)</f>
        <v>12/31/2015 - 12/31/2023</v>
      </c>
      <c r="C1419" s="121">
        <v>2016</v>
      </c>
      <c r="D1419" s="121" t="str">
        <f t="shared" si="20"/>
        <v>Newman 2016</v>
      </c>
    </row>
    <row r="1420" spans="1:22" x14ac:dyDescent="0.3">
      <c r="A1420" t="s">
        <v>794</v>
      </c>
      <c r="B1420" s="35" t="str">
        <f>VLOOKUP(A1420,'Planning Periods'!$E$2:$N$540,10,FALSE)</f>
        <v>12/31/2015 - 12/31/2023</v>
      </c>
      <c r="C1420" s="121">
        <v>2017</v>
      </c>
      <c r="D1420" s="121" t="str">
        <f t="shared" si="20"/>
        <v>Newman 2017</v>
      </c>
    </row>
    <row r="1421" spans="1:22" x14ac:dyDescent="0.3">
      <c r="A1421" s="122" t="s">
        <v>981</v>
      </c>
      <c r="B1421" s="35"/>
      <c r="C1421" s="121">
        <v>2013</v>
      </c>
      <c r="D1421" s="121" t="str">
        <f t="shared" si="20"/>
        <v>Newport Beach 2013</v>
      </c>
    </row>
    <row r="1422" spans="1:22" x14ac:dyDescent="0.3">
      <c r="A1422" s="122" t="s">
        <v>981</v>
      </c>
      <c r="B1422" s="35" t="str">
        <f>VLOOKUP(A1422,'Planning Periods'!$E$2:$N$540,10,FALSE)</f>
        <v>10/15/2013 - 10/15/2021</v>
      </c>
      <c r="C1422" s="121">
        <v>2014</v>
      </c>
      <c r="D1422" s="121" t="str">
        <f t="shared" si="20"/>
        <v>Newport Beach 2014</v>
      </c>
      <c r="E1422" s="121">
        <v>1</v>
      </c>
      <c r="F1422" s="120">
        <v>0</v>
      </c>
      <c r="G1422" s="121">
        <v>0</v>
      </c>
      <c r="H1422" s="121">
        <v>0</v>
      </c>
      <c r="I1422" s="109"/>
      <c r="J1422" s="121">
        <v>1</v>
      </c>
      <c r="K1422" s="120">
        <v>0</v>
      </c>
      <c r="L1422" s="121">
        <v>0</v>
      </c>
      <c r="M1422" s="121">
        <v>0</v>
      </c>
      <c r="N1422" s="109"/>
      <c r="O1422" s="121">
        <v>1</v>
      </c>
      <c r="P1422" s="121">
        <v>0</v>
      </c>
      <c r="Q1422" s="109"/>
      <c r="R1422" s="121">
        <v>2</v>
      </c>
      <c r="S1422" s="121">
        <v>115</v>
      </c>
      <c r="T1422" s="109"/>
      <c r="U1422" s="121">
        <v>5</v>
      </c>
      <c r="V1422" s="121">
        <v>115</v>
      </c>
    </row>
    <row r="1423" spans="1:22" x14ac:dyDescent="0.3">
      <c r="A1423" s="122" t="s">
        <v>981</v>
      </c>
      <c r="B1423" s="35" t="str">
        <f>VLOOKUP(A1423,'Planning Periods'!$E$2:$N$540,10,FALSE)</f>
        <v>10/15/2013 - 10/15/2021</v>
      </c>
      <c r="C1423" s="121">
        <v>2015</v>
      </c>
      <c r="D1423" s="121" t="str">
        <f t="shared" si="20"/>
        <v>Newport Beach 2015</v>
      </c>
      <c r="E1423" s="121">
        <v>1</v>
      </c>
      <c r="F1423" s="120">
        <v>0</v>
      </c>
      <c r="G1423" s="121">
        <v>0</v>
      </c>
      <c r="H1423" s="121">
        <v>0</v>
      </c>
      <c r="I1423" s="109"/>
      <c r="J1423" s="121">
        <v>1</v>
      </c>
      <c r="K1423" s="120">
        <v>0</v>
      </c>
      <c r="L1423" s="121">
        <v>0</v>
      </c>
      <c r="M1423" s="121">
        <v>0</v>
      </c>
      <c r="N1423" s="109"/>
      <c r="O1423" s="121">
        <v>1</v>
      </c>
      <c r="P1423" s="121">
        <v>0</v>
      </c>
      <c r="Q1423" s="109"/>
      <c r="R1423" s="121">
        <v>2</v>
      </c>
      <c r="S1423" s="121">
        <v>197</v>
      </c>
      <c r="T1423" s="109"/>
      <c r="U1423" s="121">
        <v>5</v>
      </c>
      <c r="V1423" s="121">
        <v>197</v>
      </c>
    </row>
    <row r="1424" spans="1:22" x14ac:dyDescent="0.3">
      <c r="A1424" s="122" t="s">
        <v>981</v>
      </c>
      <c r="B1424" s="35" t="str">
        <f>VLOOKUP(A1424,'Planning Periods'!$E$2:$N$540,10,FALSE)</f>
        <v>10/15/2013 - 10/15/2021</v>
      </c>
      <c r="C1424" s="121">
        <v>2016</v>
      </c>
      <c r="D1424" s="121" t="str">
        <f t="shared" si="20"/>
        <v>Newport Beach 2016</v>
      </c>
      <c r="E1424" s="121">
        <v>1</v>
      </c>
      <c r="F1424" s="120">
        <v>0</v>
      </c>
      <c r="G1424" s="121">
        <v>0</v>
      </c>
      <c r="H1424" s="121">
        <v>0</v>
      </c>
      <c r="I1424" s="109"/>
      <c r="J1424" s="121">
        <v>1</v>
      </c>
      <c r="K1424" s="120">
        <v>0</v>
      </c>
      <c r="L1424" s="121">
        <v>0</v>
      </c>
      <c r="M1424" s="121">
        <v>0</v>
      </c>
      <c r="N1424" s="109"/>
      <c r="O1424" s="121">
        <v>1</v>
      </c>
      <c r="P1424" s="121">
        <v>0</v>
      </c>
      <c r="Q1424" s="109"/>
      <c r="R1424" s="121">
        <v>2</v>
      </c>
      <c r="S1424" s="121">
        <v>186</v>
      </c>
      <c r="T1424" s="109"/>
      <c r="U1424" s="121">
        <v>5</v>
      </c>
      <c r="V1424" s="121">
        <v>186</v>
      </c>
    </row>
    <row r="1425" spans="1:22" x14ac:dyDescent="0.3">
      <c r="A1425" s="122" t="s">
        <v>981</v>
      </c>
      <c r="B1425" s="35" t="str">
        <f>VLOOKUP(A1425,'Planning Periods'!$E$2:$N$540,10,FALSE)</f>
        <v>10/15/2013 - 10/15/2021</v>
      </c>
      <c r="C1425" s="121">
        <v>2017</v>
      </c>
      <c r="D1425" s="121" t="str">
        <f t="shared" si="20"/>
        <v>Newport Beach 2017</v>
      </c>
      <c r="E1425" s="121">
        <v>1</v>
      </c>
      <c r="F1425" s="120">
        <v>0</v>
      </c>
      <c r="G1425" s="121">
        <v>0</v>
      </c>
      <c r="H1425" s="121">
        <v>0</v>
      </c>
      <c r="I1425" s="109"/>
      <c r="J1425" s="121">
        <v>1</v>
      </c>
      <c r="K1425" s="120">
        <v>0</v>
      </c>
      <c r="L1425" s="121">
        <v>0</v>
      </c>
      <c r="M1425" s="121">
        <v>0</v>
      </c>
      <c r="N1425" s="109"/>
      <c r="O1425" s="121">
        <v>1</v>
      </c>
      <c r="P1425" s="121">
        <v>0</v>
      </c>
      <c r="Q1425" s="109"/>
      <c r="R1425" s="121">
        <v>2</v>
      </c>
      <c r="S1425" s="121">
        <v>716</v>
      </c>
      <c r="T1425" s="109"/>
      <c r="U1425" s="121">
        <v>5</v>
      </c>
      <c r="V1425" s="121">
        <v>716</v>
      </c>
    </row>
    <row r="1426" spans="1:22" x14ac:dyDescent="0.3">
      <c r="A1426" s="122" t="s">
        <v>944</v>
      </c>
      <c r="B1426" s="35"/>
      <c r="C1426" s="121">
        <v>2013</v>
      </c>
      <c r="D1426" s="121" t="str">
        <f>CONCATENATE(A1426," ",C1426)</f>
        <v>Norco 2013</v>
      </c>
      <c r="E1426" s="121"/>
      <c r="F1426" s="120"/>
      <c r="G1426" s="121"/>
      <c r="H1426" s="121"/>
      <c r="I1426" s="109"/>
      <c r="J1426" s="121"/>
      <c r="K1426" s="120"/>
      <c r="L1426" s="121"/>
      <c r="M1426" s="121"/>
      <c r="N1426" s="109"/>
      <c r="O1426" s="121"/>
      <c r="P1426" s="121"/>
      <c r="Q1426" s="109"/>
      <c r="R1426" s="121"/>
      <c r="S1426" s="121"/>
      <c r="T1426" s="109"/>
      <c r="U1426" s="121"/>
      <c r="V1426" s="121"/>
    </row>
    <row r="1427" spans="1:22" x14ac:dyDescent="0.3">
      <c r="A1427" s="122" t="s">
        <v>944</v>
      </c>
      <c r="B1427" s="35" t="str">
        <f>VLOOKUP(A1427,'Planning Periods'!$E$2:$N$540,10,FALSE)</f>
        <v>10/15/2013 - 10/15/2021</v>
      </c>
      <c r="C1427" s="121">
        <v>2014</v>
      </c>
      <c r="D1427" s="121" t="str">
        <f>CONCATENATE(A1427," ",C1427)</f>
        <v>Norco 2014</v>
      </c>
      <c r="E1427" s="121"/>
      <c r="F1427" s="120"/>
      <c r="G1427" s="121"/>
      <c r="H1427" s="121"/>
      <c r="I1427" s="109"/>
      <c r="J1427" s="121"/>
      <c r="K1427" s="120"/>
      <c r="L1427" s="121"/>
      <c r="M1427" s="121"/>
      <c r="N1427" s="109"/>
      <c r="O1427" s="121"/>
      <c r="P1427" s="121"/>
      <c r="Q1427" s="109"/>
      <c r="R1427" s="121"/>
      <c r="S1427" s="121"/>
      <c r="T1427" s="109"/>
      <c r="U1427" s="121"/>
      <c r="V1427" s="121"/>
    </row>
    <row r="1428" spans="1:22" x14ac:dyDescent="0.3">
      <c r="A1428" s="122" t="s">
        <v>944</v>
      </c>
      <c r="B1428" s="35" t="str">
        <f>VLOOKUP(A1428,'Planning Periods'!$E$2:$N$540,10,FALSE)</f>
        <v>10/15/2013 - 10/15/2021</v>
      </c>
      <c r="C1428" s="121">
        <v>2015</v>
      </c>
      <c r="D1428" s="121" t="str">
        <f t="shared" ref="D1428:D1494" si="21">CONCATENATE(A1428," ",C1428)</f>
        <v>Norco 2015</v>
      </c>
      <c r="E1428" s="121"/>
      <c r="F1428" s="120"/>
      <c r="G1428" s="121"/>
      <c r="H1428" s="121"/>
      <c r="I1428" s="109"/>
      <c r="J1428" s="121"/>
      <c r="K1428" s="120"/>
      <c r="L1428" s="121"/>
      <c r="M1428" s="121"/>
      <c r="N1428" s="109"/>
      <c r="O1428" s="121"/>
      <c r="P1428" s="121"/>
      <c r="Q1428" s="109"/>
      <c r="R1428" s="121"/>
      <c r="S1428" s="121"/>
      <c r="T1428" s="109"/>
      <c r="U1428" s="121"/>
      <c r="V1428" s="121"/>
    </row>
    <row r="1429" spans="1:22" x14ac:dyDescent="0.3">
      <c r="A1429" s="122" t="s">
        <v>944</v>
      </c>
      <c r="B1429" s="35" t="str">
        <f>VLOOKUP(A1429,'Planning Periods'!$E$2:$N$540,10,FALSE)</f>
        <v>10/15/2013 - 10/15/2021</v>
      </c>
      <c r="C1429" s="121">
        <v>2016</v>
      </c>
      <c r="D1429" s="121" t="str">
        <f t="shared" si="21"/>
        <v>Norco 2016</v>
      </c>
      <c r="E1429" s="121"/>
      <c r="F1429" s="120"/>
      <c r="G1429" s="121"/>
      <c r="H1429" s="121"/>
      <c r="I1429" s="109"/>
      <c r="J1429" s="121"/>
      <c r="K1429" s="120"/>
      <c r="L1429" s="121"/>
      <c r="M1429" s="121"/>
      <c r="N1429" s="109"/>
      <c r="O1429" s="121"/>
      <c r="P1429" s="121"/>
      <c r="Q1429" s="109"/>
      <c r="R1429" s="121"/>
      <c r="S1429" s="121"/>
      <c r="T1429" s="109"/>
      <c r="U1429" s="121"/>
      <c r="V1429" s="121"/>
    </row>
    <row r="1430" spans="1:22" x14ac:dyDescent="0.3">
      <c r="A1430" s="122" t="s">
        <v>944</v>
      </c>
      <c r="B1430" s="35" t="str">
        <f>VLOOKUP(A1430,'Planning Periods'!$E$2:$N$540,10,FALSE)</f>
        <v>10/15/2013 - 10/15/2021</v>
      </c>
      <c r="C1430" s="121">
        <v>2017</v>
      </c>
      <c r="D1430" s="121" t="str">
        <f t="shared" si="21"/>
        <v>Norco 2017</v>
      </c>
      <c r="E1430" s="121">
        <v>103</v>
      </c>
      <c r="F1430" s="120">
        <v>0</v>
      </c>
      <c r="G1430" s="121">
        <v>0</v>
      </c>
      <c r="H1430" s="121">
        <v>0</v>
      </c>
      <c r="I1430" s="109"/>
      <c r="J1430" s="121">
        <v>102</v>
      </c>
      <c r="K1430" s="120">
        <v>0</v>
      </c>
      <c r="L1430" s="121">
        <v>0</v>
      </c>
      <c r="M1430" s="121">
        <v>0</v>
      </c>
      <c r="N1430" s="109"/>
      <c r="O1430" s="121">
        <v>136</v>
      </c>
      <c r="P1430" s="121">
        <v>0</v>
      </c>
      <c r="Q1430" s="109"/>
      <c r="R1430" s="121">
        <v>151</v>
      </c>
      <c r="S1430" s="121">
        <v>2</v>
      </c>
      <c r="T1430" s="109"/>
      <c r="U1430" s="121">
        <v>492</v>
      </c>
      <c r="V1430" s="121">
        <v>2</v>
      </c>
    </row>
    <row r="1431" spans="1:22" x14ac:dyDescent="0.3">
      <c r="A1431" s="122" t="s">
        <v>1078</v>
      </c>
      <c r="B1431" s="35"/>
      <c r="C1431" s="121">
        <v>2013</v>
      </c>
      <c r="D1431" s="121" t="str">
        <f t="shared" si="21"/>
        <v>Norwalk 2013</v>
      </c>
      <c r="E1431" s="121"/>
      <c r="F1431" s="120"/>
      <c r="G1431" s="121"/>
      <c r="H1431" s="121"/>
      <c r="I1431" s="109"/>
      <c r="J1431" s="121"/>
      <c r="K1431" s="120"/>
      <c r="L1431" s="121"/>
      <c r="M1431" s="121"/>
      <c r="N1431" s="109"/>
      <c r="O1431" s="121"/>
      <c r="P1431" s="121"/>
      <c r="Q1431" s="109"/>
      <c r="R1431" s="121"/>
      <c r="S1431" s="121"/>
      <c r="T1431" s="109"/>
      <c r="U1431" s="121"/>
      <c r="V1431" s="121"/>
    </row>
    <row r="1432" spans="1:22" x14ac:dyDescent="0.3">
      <c r="A1432" s="122" t="s">
        <v>1078</v>
      </c>
      <c r="B1432" s="35" t="str">
        <f>VLOOKUP(A1432,'Planning Periods'!$E$2:$N$540,10,FALSE)</f>
        <v>10/15/2013 - 10/15/2021</v>
      </c>
      <c r="C1432" s="121">
        <v>2014</v>
      </c>
      <c r="D1432" s="121" t="str">
        <f t="shared" si="21"/>
        <v>Norwalk 2014</v>
      </c>
      <c r="E1432" s="121">
        <v>52</v>
      </c>
      <c r="F1432" s="120">
        <v>0</v>
      </c>
      <c r="G1432" s="121">
        <v>0</v>
      </c>
      <c r="H1432" s="121">
        <v>0</v>
      </c>
      <c r="I1432" s="109"/>
      <c r="J1432" s="121">
        <v>31</v>
      </c>
      <c r="K1432" s="120">
        <v>0</v>
      </c>
      <c r="L1432" s="121">
        <v>0</v>
      </c>
      <c r="M1432" s="121">
        <v>0</v>
      </c>
      <c r="N1432" s="109"/>
      <c r="O1432" s="121">
        <v>33</v>
      </c>
      <c r="P1432" s="121">
        <v>0</v>
      </c>
      <c r="Q1432" s="109"/>
      <c r="R1432" s="121">
        <v>85</v>
      </c>
      <c r="S1432" s="121">
        <v>2</v>
      </c>
      <c r="T1432" s="109"/>
      <c r="U1432" s="121">
        <v>201</v>
      </c>
      <c r="V1432" s="121">
        <v>2</v>
      </c>
    </row>
    <row r="1433" spans="1:22" x14ac:dyDescent="0.3">
      <c r="A1433" s="122" t="s">
        <v>1078</v>
      </c>
      <c r="B1433" s="35" t="str">
        <f>VLOOKUP(A1433,'Planning Periods'!$E$2:$N$540,10,FALSE)</f>
        <v>10/15/2013 - 10/15/2021</v>
      </c>
      <c r="C1433" s="121">
        <v>2015</v>
      </c>
      <c r="D1433" s="121" t="str">
        <f t="shared" si="21"/>
        <v>Norwalk 2015</v>
      </c>
      <c r="E1433" s="121">
        <v>52</v>
      </c>
      <c r="F1433" s="120">
        <v>0</v>
      </c>
      <c r="G1433" s="121">
        <v>0</v>
      </c>
      <c r="H1433" s="121">
        <v>0</v>
      </c>
      <c r="I1433" s="109"/>
      <c r="J1433" s="121">
        <v>31</v>
      </c>
      <c r="K1433" s="120">
        <v>0</v>
      </c>
      <c r="L1433" s="121">
        <v>0</v>
      </c>
      <c r="M1433" s="121">
        <v>0</v>
      </c>
      <c r="N1433" s="109"/>
      <c r="O1433" s="121">
        <v>33</v>
      </c>
      <c r="P1433" s="121">
        <v>0</v>
      </c>
      <c r="Q1433" s="109"/>
      <c r="R1433" s="121">
        <v>85</v>
      </c>
      <c r="S1433" s="121">
        <v>4</v>
      </c>
      <c r="T1433" s="109"/>
      <c r="U1433" s="121">
        <v>201</v>
      </c>
      <c r="V1433" s="121">
        <v>4</v>
      </c>
    </row>
    <row r="1434" spans="1:22" x14ac:dyDescent="0.3">
      <c r="A1434" s="122" t="s">
        <v>1078</v>
      </c>
      <c r="B1434" s="35" t="str">
        <f>VLOOKUP(A1434,'Planning Periods'!$E$2:$N$540,10,FALSE)</f>
        <v>10/15/2013 - 10/15/2021</v>
      </c>
      <c r="C1434" s="121">
        <v>2016</v>
      </c>
      <c r="D1434" s="121" t="str">
        <f t="shared" si="21"/>
        <v>Norwalk 2016</v>
      </c>
      <c r="E1434" s="121">
        <v>52</v>
      </c>
      <c r="F1434" s="120">
        <v>0</v>
      </c>
      <c r="G1434" s="121">
        <v>0</v>
      </c>
      <c r="H1434" s="121">
        <v>0</v>
      </c>
      <c r="I1434" s="109"/>
      <c r="J1434" s="121">
        <v>31</v>
      </c>
      <c r="K1434" s="120">
        <v>0</v>
      </c>
      <c r="L1434" s="121">
        <v>0</v>
      </c>
      <c r="M1434" s="121">
        <v>0</v>
      </c>
      <c r="N1434" s="109"/>
      <c r="O1434" s="121">
        <v>33</v>
      </c>
      <c r="P1434" s="121">
        <v>8</v>
      </c>
      <c r="Q1434" s="109"/>
      <c r="R1434" s="121">
        <v>85</v>
      </c>
      <c r="S1434" s="121">
        <v>5</v>
      </c>
      <c r="T1434" s="109"/>
      <c r="U1434" s="121">
        <v>201</v>
      </c>
      <c r="V1434" s="121">
        <v>13</v>
      </c>
    </row>
    <row r="1435" spans="1:22" x14ac:dyDescent="0.3">
      <c r="A1435" s="122" t="s">
        <v>1078</v>
      </c>
      <c r="B1435" s="35" t="str">
        <f>VLOOKUP(A1435,'Planning Periods'!$E$2:$N$540,10,FALSE)</f>
        <v>10/15/2013 - 10/15/2021</v>
      </c>
      <c r="C1435" s="121">
        <v>2017</v>
      </c>
      <c r="D1435" s="121" t="str">
        <f t="shared" si="21"/>
        <v>Norwalk 2017</v>
      </c>
      <c r="E1435" s="121">
        <v>52</v>
      </c>
      <c r="F1435" s="120">
        <v>1</v>
      </c>
      <c r="G1435" s="121">
        <v>0</v>
      </c>
      <c r="H1435" s="121">
        <v>1</v>
      </c>
      <c r="I1435" s="109"/>
      <c r="J1435" s="121">
        <v>31</v>
      </c>
      <c r="K1435" s="120">
        <v>0</v>
      </c>
      <c r="L1435" s="121">
        <v>0</v>
      </c>
      <c r="M1435" s="121">
        <v>0</v>
      </c>
      <c r="N1435" s="109"/>
      <c r="O1435" s="121">
        <v>33</v>
      </c>
      <c r="P1435" s="121">
        <v>7</v>
      </c>
      <c r="Q1435" s="109"/>
      <c r="R1435" s="121">
        <v>85</v>
      </c>
      <c r="S1435" s="121">
        <v>49</v>
      </c>
      <c r="T1435" s="109"/>
      <c r="U1435" s="121">
        <v>201</v>
      </c>
      <c r="V1435" s="121">
        <v>57</v>
      </c>
    </row>
    <row r="1436" spans="1:22" x14ac:dyDescent="0.3">
      <c r="A1436" s="122" t="s">
        <v>1040</v>
      </c>
      <c r="B1436" s="35" t="str">
        <f>VLOOKUP(A1436,'Planning Periods'!$E$2:$N$540,10,FALSE)</f>
        <v>01/31/2015 - 01/31/2023</v>
      </c>
      <c r="C1436" s="121">
        <v>2014</v>
      </c>
      <c r="D1436" s="121" t="str">
        <f t="shared" si="21"/>
        <v>Novato 2014</v>
      </c>
      <c r="E1436" s="121">
        <v>111</v>
      </c>
      <c r="F1436" s="120">
        <v>1</v>
      </c>
      <c r="G1436" s="121">
        <v>1</v>
      </c>
      <c r="H1436" s="121">
        <v>0</v>
      </c>
      <c r="I1436" s="109"/>
      <c r="J1436" s="121">
        <v>65</v>
      </c>
      <c r="K1436" s="120">
        <v>10</v>
      </c>
      <c r="L1436" s="121">
        <v>10</v>
      </c>
      <c r="M1436" s="121">
        <v>0</v>
      </c>
      <c r="N1436" s="109"/>
      <c r="O1436" s="121">
        <v>72</v>
      </c>
      <c r="P1436" s="121">
        <v>1</v>
      </c>
      <c r="Q1436" s="109"/>
      <c r="R1436" s="121">
        <v>167</v>
      </c>
      <c r="S1436" s="121">
        <v>19</v>
      </c>
      <c r="T1436" s="109"/>
      <c r="U1436" s="121">
        <v>415</v>
      </c>
      <c r="V1436" s="121">
        <v>31</v>
      </c>
    </row>
    <row r="1437" spans="1:22" x14ac:dyDescent="0.3">
      <c r="A1437" s="122" t="s">
        <v>1040</v>
      </c>
      <c r="B1437" s="35" t="str">
        <f>VLOOKUP(A1437,'Planning Periods'!$E$2:$N$540,10,FALSE)</f>
        <v>01/31/2015 - 01/31/2023</v>
      </c>
      <c r="C1437" s="121">
        <v>2015</v>
      </c>
      <c r="D1437" s="121" t="str">
        <f t="shared" si="21"/>
        <v>Novato 2015</v>
      </c>
      <c r="E1437" s="121">
        <v>111</v>
      </c>
      <c r="F1437" s="120">
        <v>16</v>
      </c>
      <c r="G1437" s="121">
        <v>16</v>
      </c>
      <c r="H1437" s="121">
        <v>0</v>
      </c>
      <c r="I1437" s="109"/>
      <c r="J1437" s="121">
        <v>65</v>
      </c>
      <c r="K1437" s="120">
        <v>0</v>
      </c>
      <c r="L1437" s="121">
        <v>0</v>
      </c>
      <c r="M1437" s="121">
        <v>0</v>
      </c>
      <c r="N1437" s="109"/>
      <c r="O1437" s="121">
        <v>72</v>
      </c>
      <c r="P1437" s="121">
        <v>1</v>
      </c>
      <c r="Q1437" s="109"/>
      <c r="R1437" s="121">
        <v>167</v>
      </c>
      <c r="S1437" s="121">
        <v>15</v>
      </c>
      <c r="T1437" s="109"/>
      <c r="U1437" s="121">
        <v>415</v>
      </c>
      <c r="V1437" s="121">
        <v>32</v>
      </c>
    </row>
    <row r="1438" spans="1:22" x14ac:dyDescent="0.3">
      <c r="A1438" s="122" t="s">
        <v>1040</v>
      </c>
      <c r="B1438" s="35" t="str">
        <f>VLOOKUP(A1438,'Planning Periods'!$E$2:$N$540,10,FALSE)</f>
        <v>01/31/2015 - 01/31/2023</v>
      </c>
      <c r="C1438" s="121">
        <v>2016</v>
      </c>
      <c r="D1438" s="121" t="str">
        <f t="shared" si="21"/>
        <v>Novato 2016</v>
      </c>
      <c r="E1438" s="121">
        <v>111</v>
      </c>
      <c r="F1438" s="120">
        <v>1</v>
      </c>
      <c r="G1438" s="121">
        <v>1</v>
      </c>
      <c r="H1438" s="121">
        <v>0</v>
      </c>
      <c r="I1438" s="109"/>
      <c r="J1438" s="121">
        <v>65</v>
      </c>
      <c r="K1438" s="120">
        <v>2</v>
      </c>
      <c r="L1438" s="121">
        <v>2</v>
      </c>
      <c r="M1438" s="121">
        <v>0</v>
      </c>
      <c r="N1438" s="109"/>
      <c r="O1438" s="121">
        <v>72</v>
      </c>
      <c r="P1438" s="121">
        <v>0</v>
      </c>
      <c r="Q1438" s="109"/>
      <c r="R1438" s="121">
        <v>167</v>
      </c>
      <c r="S1438" s="121">
        <v>5</v>
      </c>
      <c r="T1438" s="109"/>
      <c r="U1438" s="121">
        <v>415</v>
      </c>
      <c r="V1438" s="121">
        <v>8</v>
      </c>
    </row>
    <row r="1439" spans="1:22" x14ac:dyDescent="0.3">
      <c r="A1439" s="122" t="s">
        <v>1040</v>
      </c>
      <c r="B1439" s="35" t="str">
        <f>VLOOKUP(A1439,'Planning Periods'!$E$2:$N$540,10,FALSE)</f>
        <v>01/31/2015 - 01/31/2023</v>
      </c>
      <c r="C1439" s="121">
        <v>2017</v>
      </c>
      <c r="D1439" s="121" t="str">
        <f t="shared" si="21"/>
        <v>Novato 2017</v>
      </c>
      <c r="E1439" s="121">
        <v>111</v>
      </c>
      <c r="F1439" s="120">
        <v>2</v>
      </c>
      <c r="G1439" s="121">
        <v>0</v>
      </c>
      <c r="H1439" s="121">
        <v>2</v>
      </c>
      <c r="I1439" s="109"/>
      <c r="J1439" s="121">
        <v>65</v>
      </c>
      <c r="K1439" s="120">
        <v>1</v>
      </c>
      <c r="L1439" s="121">
        <v>0</v>
      </c>
      <c r="M1439" s="121">
        <v>1</v>
      </c>
      <c r="N1439" s="109"/>
      <c r="O1439" s="121">
        <v>72</v>
      </c>
      <c r="P1439" s="121">
        <v>0</v>
      </c>
      <c r="Q1439" s="109"/>
      <c r="R1439" s="121">
        <v>167</v>
      </c>
      <c r="S1439" s="121">
        <v>6</v>
      </c>
      <c r="T1439" s="109"/>
      <c r="U1439" s="121">
        <v>415</v>
      </c>
      <c r="V1439" s="121">
        <v>9</v>
      </c>
    </row>
    <row r="1440" spans="1:22" x14ac:dyDescent="0.3">
      <c r="A1440" s="122" t="s">
        <v>793</v>
      </c>
      <c r="B1440" s="35" t="str">
        <f>VLOOKUP(A1440,'Planning Periods'!$E$2:$N$540,10,FALSE)</f>
        <v>12/31/2015 - 12/31/2023</v>
      </c>
      <c r="C1440" s="121">
        <v>2014</v>
      </c>
      <c r="D1440" s="121" t="str">
        <f t="shared" si="21"/>
        <v>Oakdale 2014</v>
      </c>
      <c r="E1440" s="121"/>
      <c r="F1440" s="120"/>
      <c r="G1440" s="121"/>
      <c r="H1440" s="121"/>
      <c r="I1440" s="109"/>
      <c r="J1440" s="121"/>
      <c r="K1440" s="120"/>
      <c r="L1440" s="121"/>
      <c r="M1440" s="121"/>
      <c r="N1440" s="109"/>
      <c r="O1440" s="121"/>
      <c r="P1440" s="121"/>
      <c r="Q1440" s="109"/>
      <c r="R1440" s="121"/>
      <c r="S1440" s="121"/>
      <c r="T1440" s="109"/>
      <c r="U1440" s="121"/>
      <c r="V1440" s="121"/>
    </row>
    <row r="1441" spans="1:22" x14ac:dyDescent="0.3">
      <c r="A1441" s="122" t="s">
        <v>793</v>
      </c>
      <c r="B1441" s="35" t="str">
        <f>VLOOKUP(A1441,'Planning Periods'!$E$2:$N$540,10,FALSE)</f>
        <v>12/31/2015 - 12/31/2023</v>
      </c>
      <c r="C1441" s="121">
        <v>2015</v>
      </c>
      <c r="D1441" s="121" t="str">
        <f t="shared" si="21"/>
        <v>Oakdale 2015</v>
      </c>
      <c r="E1441" s="121"/>
      <c r="F1441" s="120"/>
      <c r="G1441" s="121"/>
      <c r="H1441" s="121"/>
      <c r="I1441" s="109"/>
      <c r="J1441" s="121"/>
      <c r="K1441" s="120"/>
      <c r="L1441" s="121"/>
      <c r="M1441" s="121"/>
      <c r="N1441" s="109"/>
      <c r="O1441" s="121"/>
      <c r="P1441" s="121"/>
      <c r="Q1441" s="109"/>
      <c r="R1441" s="121"/>
      <c r="S1441" s="121"/>
      <c r="T1441" s="109"/>
      <c r="U1441" s="121"/>
      <c r="V1441" s="121"/>
    </row>
    <row r="1442" spans="1:22" x14ac:dyDescent="0.3">
      <c r="A1442" s="122" t="s">
        <v>793</v>
      </c>
      <c r="B1442" s="35" t="str">
        <f>VLOOKUP(A1442,'Planning Periods'!$E$2:$N$540,10,FALSE)</f>
        <v>12/31/2015 - 12/31/2023</v>
      </c>
      <c r="C1442" s="121">
        <v>2016</v>
      </c>
      <c r="D1442" s="121" t="str">
        <f t="shared" si="21"/>
        <v>Oakdale 2016</v>
      </c>
      <c r="E1442" s="121">
        <v>315</v>
      </c>
      <c r="F1442" s="120">
        <v>0</v>
      </c>
      <c r="G1442" s="121">
        <v>0</v>
      </c>
      <c r="H1442" s="121">
        <v>0</v>
      </c>
      <c r="I1442" s="109"/>
      <c r="J1442" s="121">
        <v>202</v>
      </c>
      <c r="K1442" s="120">
        <v>0</v>
      </c>
      <c r="L1442" s="121">
        <v>0</v>
      </c>
      <c r="M1442" s="121">
        <v>0</v>
      </c>
      <c r="N1442" s="109"/>
      <c r="O1442" s="121">
        <v>210</v>
      </c>
      <c r="P1442" s="121">
        <v>4</v>
      </c>
      <c r="Q1442" s="109"/>
      <c r="R1442" s="121">
        <v>520</v>
      </c>
      <c r="S1442" s="121">
        <v>101</v>
      </c>
      <c r="T1442" s="109"/>
      <c r="U1442" s="121">
        <v>1247</v>
      </c>
      <c r="V1442" s="121">
        <v>105</v>
      </c>
    </row>
    <row r="1443" spans="1:22" x14ac:dyDescent="0.3">
      <c r="A1443" s="122" t="s">
        <v>793</v>
      </c>
      <c r="B1443" s="35" t="str">
        <f>VLOOKUP(A1443,'Planning Periods'!$E$2:$N$540,10,FALSE)</f>
        <v>12/31/2015 - 12/31/2023</v>
      </c>
      <c r="C1443" s="121">
        <v>2017</v>
      </c>
      <c r="D1443" s="121" t="str">
        <f t="shared" si="21"/>
        <v>Oakdale 2017</v>
      </c>
      <c r="E1443" s="121">
        <v>315</v>
      </c>
      <c r="F1443" s="120">
        <v>0</v>
      </c>
      <c r="G1443" s="121">
        <v>0</v>
      </c>
      <c r="H1443" s="121">
        <v>0</v>
      </c>
      <c r="I1443" s="109"/>
      <c r="J1443" s="121">
        <v>202</v>
      </c>
      <c r="K1443" s="120">
        <v>0</v>
      </c>
      <c r="L1443" s="121">
        <v>0</v>
      </c>
      <c r="M1443" s="121">
        <v>0</v>
      </c>
      <c r="N1443" s="109"/>
      <c r="O1443" s="121">
        <v>210</v>
      </c>
      <c r="P1443" s="121">
        <v>76</v>
      </c>
      <c r="Q1443" s="109"/>
      <c r="R1443" s="121">
        <v>520</v>
      </c>
      <c r="S1443" s="121">
        <v>34</v>
      </c>
      <c r="T1443" s="109"/>
      <c r="U1443" s="121">
        <v>1247</v>
      </c>
      <c r="V1443" s="121">
        <v>110</v>
      </c>
    </row>
    <row r="1444" spans="1:22" x14ac:dyDescent="0.3">
      <c r="A1444" s="122" t="s">
        <v>1234</v>
      </c>
      <c r="B1444" s="35" t="str">
        <f>VLOOKUP(A1444,'Planning Periods'!$E$2:$N$540,10,FALSE)</f>
        <v>01/31/2015 - 01/31/2023</v>
      </c>
      <c r="C1444" s="121">
        <v>2014</v>
      </c>
      <c r="D1444" s="121" t="str">
        <f t="shared" si="21"/>
        <v>Oakland 2014</v>
      </c>
      <c r="E1444" s="121"/>
      <c r="F1444" s="120"/>
      <c r="G1444" s="121"/>
      <c r="H1444" s="121"/>
      <c r="I1444" s="109"/>
      <c r="J1444" s="121"/>
      <c r="K1444" s="120"/>
      <c r="L1444" s="121"/>
      <c r="M1444" s="121"/>
      <c r="N1444" s="109"/>
      <c r="O1444" s="121"/>
      <c r="P1444" s="121"/>
      <c r="Q1444" s="109"/>
      <c r="R1444" s="121"/>
      <c r="S1444" s="121"/>
      <c r="T1444" s="109"/>
      <c r="U1444" s="121"/>
      <c r="V1444" s="121"/>
    </row>
    <row r="1445" spans="1:22" x14ac:dyDescent="0.3">
      <c r="A1445" s="122" t="s">
        <v>1234</v>
      </c>
      <c r="B1445" s="35" t="str">
        <f>VLOOKUP(A1445,'Planning Periods'!$E$2:$N$540,10,FALSE)</f>
        <v>01/31/2015 - 01/31/2023</v>
      </c>
      <c r="C1445" s="121">
        <v>2015</v>
      </c>
      <c r="D1445" s="121" t="str">
        <f t="shared" si="21"/>
        <v>Oakland 2015</v>
      </c>
      <c r="E1445" s="121">
        <v>2059</v>
      </c>
      <c r="F1445" s="120">
        <v>98</v>
      </c>
      <c r="G1445" s="121">
        <v>98</v>
      </c>
      <c r="H1445" s="121">
        <v>0</v>
      </c>
      <c r="I1445" s="109"/>
      <c r="J1445" s="121">
        <v>2075</v>
      </c>
      <c r="K1445" s="120">
        <v>30</v>
      </c>
      <c r="L1445" s="121">
        <v>30</v>
      </c>
      <c r="M1445" s="121">
        <v>0</v>
      </c>
      <c r="N1445" s="109"/>
      <c r="O1445" s="121">
        <v>2815</v>
      </c>
      <c r="P1445" s="121">
        <v>0</v>
      </c>
      <c r="Q1445" s="109"/>
      <c r="R1445" s="121">
        <v>7816</v>
      </c>
      <c r="S1445" s="121">
        <v>643</v>
      </c>
      <c r="T1445" s="109"/>
      <c r="U1445" s="121">
        <v>14765</v>
      </c>
      <c r="V1445" s="121">
        <v>771</v>
      </c>
    </row>
    <row r="1446" spans="1:22" x14ac:dyDescent="0.3">
      <c r="A1446" s="122" t="s">
        <v>1234</v>
      </c>
      <c r="B1446" s="35" t="str">
        <f>VLOOKUP(A1446,'Planning Periods'!$E$2:$N$540,10,FALSE)</f>
        <v>01/31/2015 - 01/31/2023</v>
      </c>
      <c r="C1446" s="121">
        <v>2016</v>
      </c>
      <c r="D1446" s="121" t="str">
        <f t="shared" si="21"/>
        <v>Oakland 2016</v>
      </c>
      <c r="E1446" s="121">
        <v>2059</v>
      </c>
      <c r="F1446" s="120">
        <v>26</v>
      </c>
      <c r="G1446" s="121">
        <v>26</v>
      </c>
      <c r="H1446" s="121">
        <v>0</v>
      </c>
      <c r="I1446" s="109"/>
      <c r="J1446" s="121">
        <v>2075</v>
      </c>
      <c r="K1446" s="120">
        <v>13</v>
      </c>
      <c r="L1446" s="121">
        <v>13</v>
      </c>
      <c r="M1446" s="121">
        <v>0</v>
      </c>
      <c r="N1446" s="109"/>
      <c r="O1446" s="121">
        <v>2815</v>
      </c>
      <c r="P1446" s="121">
        <v>0</v>
      </c>
      <c r="Q1446" s="109"/>
      <c r="R1446" s="121">
        <v>7816</v>
      </c>
      <c r="S1446" s="121">
        <v>2082</v>
      </c>
      <c r="T1446" s="109"/>
      <c r="U1446" s="121">
        <v>14765</v>
      </c>
      <c r="V1446" s="121">
        <v>2121</v>
      </c>
    </row>
    <row r="1447" spans="1:22" x14ac:dyDescent="0.3">
      <c r="A1447" s="122" t="s">
        <v>1234</v>
      </c>
      <c r="B1447" s="35" t="str">
        <f>VLOOKUP(A1447,'Planning Periods'!$E$2:$N$540,10,FALSE)</f>
        <v>01/31/2015 - 01/31/2023</v>
      </c>
      <c r="C1447" s="121">
        <v>2017</v>
      </c>
      <c r="D1447" s="121" t="str">
        <f t="shared" si="21"/>
        <v>Oakland 2017</v>
      </c>
      <c r="E1447" s="121">
        <v>2059</v>
      </c>
      <c r="F1447" s="120">
        <v>247</v>
      </c>
      <c r="G1447" s="121">
        <v>247</v>
      </c>
      <c r="H1447" s="121">
        <v>0</v>
      </c>
      <c r="I1447" s="109"/>
      <c r="J1447" s="121">
        <v>2075</v>
      </c>
      <c r="K1447" s="120">
        <v>66</v>
      </c>
      <c r="L1447" s="121">
        <v>66</v>
      </c>
      <c r="M1447" s="121">
        <v>0</v>
      </c>
      <c r="N1447" s="109"/>
      <c r="O1447" s="121">
        <v>2815</v>
      </c>
      <c r="P1447" s="121">
        <v>11</v>
      </c>
      <c r="Q1447" s="109"/>
      <c r="R1447" s="121">
        <v>7816</v>
      </c>
      <c r="S1447" s="121">
        <v>4019</v>
      </c>
      <c r="T1447" s="109"/>
      <c r="U1447" s="121">
        <v>14765</v>
      </c>
      <c r="V1447" s="121">
        <v>4343</v>
      </c>
    </row>
    <row r="1448" spans="1:22" x14ac:dyDescent="0.3">
      <c r="A1448" s="122" t="s">
        <v>1205</v>
      </c>
      <c r="B1448" s="35" t="str">
        <f>VLOOKUP(A1448,'Planning Periods'!$E$2:$N$540,10,FALSE)</f>
        <v>01/31/2015 - 01/31/2023</v>
      </c>
      <c r="C1448" s="121">
        <v>2014</v>
      </c>
      <c r="D1448" s="121" t="str">
        <f t="shared" si="21"/>
        <v>Oakley 2014</v>
      </c>
      <c r="E1448" s="121"/>
      <c r="F1448" s="120"/>
      <c r="G1448" s="121"/>
      <c r="H1448" s="121"/>
      <c r="I1448" s="109"/>
      <c r="J1448" s="121"/>
      <c r="K1448" s="120"/>
      <c r="L1448" s="121"/>
      <c r="M1448" s="121"/>
      <c r="N1448" s="109"/>
      <c r="O1448" s="121"/>
      <c r="P1448" s="121"/>
      <c r="Q1448" s="109"/>
      <c r="R1448" s="121"/>
      <c r="S1448" s="121"/>
      <c r="T1448" s="109"/>
      <c r="U1448" s="121"/>
      <c r="V1448" s="121"/>
    </row>
    <row r="1449" spans="1:22" x14ac:dyDescent="0.3">
      <c r="A1449" s="122" t="s">
        <v>1205</v>
      </c>
      <c r="B1449" s="35" t="str">
        <f>VLOOKUP(A1449,'Planning Periods'!$E$2:$N$540,10,FALSE)</f>
        <v>01/31/2015 - 01/31/2023</v>
      </c>
      <c r="C1449" s="121">
        <v>2015</v>
      </c>
      <c r="D1449" s="121" t="str">
        <f t="shared" si="21"/>
        <v>Oakley 2015</v>
      </c>
      <c r="E1449" s="121">
        <v>297</v>
      </c>
      <c r="F1449" s="120">
        <v>0</v>
      </c>
      <c r="G1449" s="121">
        <v>0</v>
      </c>
      <c r="H1449" s="121">
        <v>0</v>
      </c>
      <c r="I1449" s="109"/>
      <c r="J1449" s="121">
        <v>163</v>
      </c>
      <c r="K1449" s="120">
        <v>0</v>
      </c>
      <c r="L1449" s="121">
        <v>0</v>
      </c>
      <c r="M1449" s="121">
        <v>0</v>
      </c>
      <c r="N1449" s="109"/>
      <c r="O1449" s="121">
        <v>142</v>
      </c>
      <c r="P1449" s="121">
        <v>70</v>
      </c>
      <c r="Q1449" s="109"/>
      <c r="R1449" s="121">
        <v>446</v>
      </c>
      <c r="S1449" s="121">
        <v>164</v>
      </c>
      <c r="T1449" s="109"/>
      <c r="U1449" s="121">
        <v>1048</v>
      </c>
      <c r="V1449" s="121">
        <v>234</v>
      </c>
    </row>
    <row r="1450" spans="1:22" x14ac:dyDescent="0.3">
      <c r="A1450" s="122" t="s">
        <v>1205</v>
      </c>
      <c r="B1450" s="35" t="str">
        <f>VLOOKUP(A1450,'Planning Periods'!$E$2:$N$540,10,FALSE)</f>
        <v>01/31/2015 - 01/31/2023</v>
      </c>
      <c r="C1450" s="121">
        <v>2016</v>
      </c>
      <c r="D1450" s="121" t="str">
        <f t="shared" si="21"/>
        <v>Oakley 2016</v>
      </c>
      <c r="E1450" s="121">
        <v>297</v>
      </c>
      <c r="F1450" s="120">
        <v>0</v>
      </c>
      <c r="G1450" s="121">
        <v>0</v>
      </c>
      <c r="H1450" s="121">
        <v>0</v>
      </c>
      <c r="I1450" s="109"/>
      <c r="J1450" s="121">
        <v>163</v>
      </c>
      <c r="K1450" s="120">
        <v>0</v>
      </c>
      <c r="L1450" s="121">
        <v>0</v>
      </c>
      <c r="M1450" s="121">
        <v>0</v>
      </c>
      <c r="N1450" s="109"/>
      <c r="O1450" s="121">
        <v>142</v>
      </c>
      <c r="P1450" s="121">
        <v>88</v>
      </c>
      <c r="Q1450" s="109"/>
      <c r="R1450" s="121">
        <v>446</v>
      </c>
      <c r="S1450" s="121">
        <v>208</v>
      </c>
      <c r="T1450" s="109"/>
      <c r="U1450" s="121">
        <v>1048</v>
      </c>
      <c r="V1450" s="121">
        <v>296</v>
      </c>
    </row>
    <row r="1451" spans="1:22" x14ac:dyDescent="0.3">
      <c r="A1451" s="122" t="s">
        <v>1205</v>
      </c>
      <c r="B1451" s="35" t="str">
        <f>VLOOKUP(A1451,'Planning Periods'!$E$2:$N$540,10,FALSE)</f>
        <v>01/31/2015 - 01/31/2023</v>
      </c>
      <c r="C1451" s="121">
        <v>2017</v>
      </c>
      <c r="D1451" s="121" t="str">
        <f t="shared" si="21"/>
        <v>Oakley 2017</v>
      </c>
      <c r="E1451" s="121">
        <v>297</v>
      </c>
      <c r="F1451" s="120">
        <v>8</v>
      </c>
      <c r="G1451" s="121">
        <v>8</v>
      </c>
      <c r="H1451" s="121">
        <v>0</v>
      </c>
      <c r="I1451" s="109"/>
      <c r="J1451" s="121">
        <v>163</v>
      </c>
      <c r="K1451" s="120">
        <v>66</v>
      </c>
      <c r="L1451" s="121">
        <v>66</v>
      </c>
      <c r="M1451" s="121">
        <v>0</v>
      </c>
      <c r="N1451" s="109"/>
      <c r="O1451" s="121">
        <v>142</v>
      </c>
      <c r="P1451" s="121">
        <v>51</v>
      </c>
      <c r="Q1451" s="109"/>
      <c r="R1451" s="121">
        <v>446</v>
      </c>
      <c r="S1451" s="121">
        <v>117</v>
      </c>
      <c r="T1451" s="109"/>
      <c r="U1451" s="121">
        <v>1048</v>
      </c>
      <c r="V1451" s="121">
        <v>242</v>
      </c>
    </row>
    <row r="1452" spans="1:22" x14ac:dyDescent="0.3">
      <c r="A1452" s="122" t="s">
        <v>892</v>
      </c>
      <c r="B1452" s="35" t="str">
        <f>VLOOKUP(A1452,'Planning Periods'!$E$2:$N$540,10,FALSE)</f>
        <v>04/30/2013 - 04/30/2021</v>
      </c>
      <c r="C1452" s="121">
        <v>2013</v>
      </c>
      <c r="D1452" s="121" t="str">
        <f t="shared" si="21"/>
        <v>Oceanside 2013</v>
      </c>
      <c r="E1452" s="121">
        <v>1549</v>
      </c>
      <c r="F1452" s="120">
        <v>267</v>
      </c>
      <c r="G1452" s="121">
        <v>244</v>
      </c>
      <c r="H1452" s="121">
        <v>23</v>
      </c>
      <c r="I1452" s="109"/>
      <c r="J1452" s="121">
        <v>1178</v>
      </c>
      <c r="K1452" s="120">
        <v>57</v>
      </c>
      <c r="L1452" s="121">
        <v>55</v>
      </c>
      <c r="M1452" s="121">
        <v>2</v>
      </c>
      <c r="N1452" s="109"/>
      <c r="O1452" s="121">
        <v>1090</v>
      </c>
      <c r="P1452" s="121">
        <v>102</v>
      </c>
      <c r="Q1452" s="109"/>
      <c r="R1452" s="121">
        <v>2393</v>
      </c>
      <c r="S1452" s="121">
        <v>362</v>
      </c>
      <c r="T1452" s="109"/>
      <c r="U1452" s="121">
        <v>6210</v>
      </c>
      <c r="V1452" s="121">
        <v>788</v>
      </c>
    </row>
    <row r="1453" spans="1:22" x14ac:dyDescent="0.3">
      <c r="A1453" s="122" t="s">
        <v>892</v>
      </c>
      <c r="B1453" s="35" t="str">
        <f>VLOOKUP(A1453,'Planning Periods'!$E$2:$N$540,10,FALSE)</f>
        <v>04/30/2013 - 04/30/2021</v>
      </c>
      <c r="C1453" s="121">
        <v>2014</v>
      </c>
      <c r="D1453" s="121" t="str">
        <f t="shared" si="21"/>
        <v>Oceanside 2014</v>
      </c>
      <c r="E1453" s="121">
        <v>1549</v>
      </c>
      <c r="F1453" s="120">
        <v>0</v>
      </c>
      <c r="G1453" s="121">
        <v>0</v>
      </c>
      <c r="H1453" s="121">
        <v>0</v>
      </c>
      <c r="I1453" s="109"/>
      <c r="J1453" s="121">
        <v>1178</v>
      </c>
      <c r="K1453" s="120">
        <v>0</v>
      </c>
      <c r="L1453" s="121">
        <v>0</v>
      </c>
      <c r="M1453" s="121">
        <v>0</v>
      </c>
      <c r="N1453" s="109"/>
      <c r="O1453" s="121">
        <v>1090</v>
      </c>
      <c r="P1453" s="121">
        <v>20</v>
      </c>
      <c r="Q1453" s="109"/>
      <c r="R1453" s="121">
        <v>2393</v>
      </c>
      <c r="S1453" s="121">
        <v>92</v>
      </c>
      <c r="T1453" s="109"/>
      <c r="U1453" s="121">
        <v>6210</v>
      </c>
      <c r="V1453" s="121">
        <v>112</v>
      </c>
    </row>
    <row r="1454" spans="1:22" x14ac:dyDescent="0.3">
      <c r="A1454" s="122" t="s">
        <v>892</v>
      </c>
      <c r="B1454" s="35" t="str">
        <f>VLOOKUP(A1454,'Planning Periods'!$E$2:$N$540,10,FALSE)</f>
        <v>04/30/2013 - 04/30/2021</v>
      </c>
      <c r="C1454" s="121">
        <v>2015</v>
      </c>
      <c r="D1454" s="121" t="str">
        <f t="shared" si="21"/>
        <v>Oceanside 2015</v>
      </c>
      <c r="E1454" s="121">
        <v>1549</v>
      </c>
      <c r="F1454" s="120">
        <v>0</v>
      </c>
      <c r="G1454" s="121">
        <v>0</v>
      </c>
      <c r="H1454" s="121">
        <v>0</v>
      </c>
      <c r="I1454" s="109"/>
      <c r="J1454" s="121">
        <v>1178</v>
      </c>
      <c r="K1454" s="120">
        <v>0</v>
      </c>
      <c r="L1454" s="121">
        <v>0</v>
      </c>
      <c r="M1454" s="121">
        <v>0</v>
      </c>
      <c r="N1454" s="109"/>
      <c r="O1454" s="121">
        <v>1090</v>
      </c>
      <c r="P1454" s="121">
        <v>27</v>
      </c>
      <c r="Q1454" s="109"/>
      <c r="R1454" s="121">
        <v>2393</v>
      </c>
      <c r="S1454" s="121">
        <v>73</v>
      </c>
      <c r="T1454" s="109"/>
      <c r="U1454" s="121">
        <v>6210</v>
      </c>
      <c r="V1454" s="121">
        <v>100</v>
      </c>
    </row>
    <row r="1455" spans="1:22" x14ac:dyDescent="0.3">
      <c r="A1455" s="109" t="s">
        <v>892</v>
      </c>
      <c r="B1455" s="35" t="str">
        <f>VLOOKUP(A1455,'Planning Periods'!$E$2:$N$540,10,FALSE)</f>
        <v>04/30/2013 - 04/30/2021</v>
      </c>
      <c r="C1455" s="123">
        <v>2016</v>
      </c>
      <c r="D1455" s="121" t="str">
        <f t="shared" si="21"/>
        <v>Oceanside 2016</v>
      </c>
      <c r="E1455" s="123">
        <v>1549</v>
      </c>
      <c r="F1455" s="120">
        <v>0</v>
      </c>
      <c r="G1455" s="123">
        <v>0</v>
      </c>
      <c r="H1455" s="123">
        <v>0</v>
      </c>
      <c r="I1455" s="109"/>
      <c r="J1455" s="123">
        <v>1178</v>
      </c>
      <c r="K1455" s="120">
        <v>0</v>
      </c>
      <c r="L1455" s="123">
        <v>0</v>
      </c>
      <c r="M1455" s="123">
        <v>0</v>
      </c>
      <c r="N1455" s="109"/>
      <c r="O1455" s="123">
        <v>1090</v>
      </c>
      <c r="P1455" s="123">
        <v>0</v>
      </c>
      <c r="Q1455" s="109"/>
      <c r="R1455" s="123">
        <v>2393</v>
      </c>
      <c r="S1455" s="123">
        <v>0</v>
      </c>
      <c r="T1455" s="109"/>
      <c r="U1455" s="123">
        <v>6210</v>
      </c>
      <c r="V1455" s="123">
        <v>0</v>
      </c>
    </row>
    <row r="1456" spans="1:22" x14ac:dyDescent="0.3">
      <c r="A1456" s="122" t="s">
        <v>892</v>
      </c>
      <c r="B1456" s="35" t="str">
        <f>VLOOKUP(A1456,'Planning Periods'!$E$2:$N$540,10,FALSE)</f>
        <v>04/30/2013 - 04/30/2021</v>
      </c>
      <c r="C1456" s="121">
        <v>2017</v>
      </c>
      <c r="D1456" s="121" t="str">
        <f t="shared" si="21"/>
        <v>Oceanside 2017</v>
      </c>
      <c r="E1456" s="121">
        <v>1549</v>
      </c>
      <c r="F1456" s="120">
        <v>43</v>
      </c>
      <c r="G1456" s="121">
        <v>43</v>
      </c>
      <c r="H1456" s="121">
        <v>0</v>
      </c>
      <c r="I1456" s="109"/>
      <c r="J1456" s="121">
        <v>1178</v>
      </c>
      <c r="K1456" s="120">
        <v>117</v>
      </c>
      <c r="L1456" s="121">
        <v>117</v>
      </c>
      <c r="M1456" s="121">
        <v>0</v>
      </c>
      <c r="N1456" s="109"/>
      <c r="O1456" s="121">
        <v>1090</v>
      </c>
      <c r="P1456" s="121">
        <v>0</v>
      </c>
      <c r="Q1456" s="109"/>
      <c r="R1456" s="121">
        <v>2393</v>
      </c>
      <c r="S1456" s="121">
        <v>39</v>
      </c>
      <c r="T1456" s="109"/>
      <c r="U1456" s="121">
        <v>6210</v>
      </c>
      <c r="V1456" s="121">
        <v>199</v>
      </c>
    </row>
    <row r="1457" spans="1:22" x14ac:dyDescent="0.3">
      <c r="A1457" s="122" t="s">
        <v>768</v>
      </c>
      <c r="B1457" s="35"/>
      <c r="C1457" s="121">
        <v>2013</v>
      </c>
      <c r="D1457" s="121" t="str">
        <f t="shared" si="21"/>
        <v>Ojai 2013</v>
      </c>
      <c r="E1457" s="121"/>
      <c r="F1457" s="120"/>
      <c r="G1457" s="121"/>
      <c r="H1457" s="121"/>
      <c r="I1457" s="109"/>
      <c r="J1457" s="121"/>
      <c r="K1457" s="120"/>
      <c r="L1457" s="121"/>
      <c r="M1457" s="121"/>
      <c r="N1457" s="109"/>
      <c r="O1457" s="121"/>
      <c r="P1457" s="121"/>
      <c r="Q1457" s="109"/>
      <c r="R1457" s="121"/>
      <c r="S1457" s="121"/>
      <c r="T1457" s="109"/>
      <c r="U1457" s="121"/>
      <c r="V1457" s="121"/>
    </row>
    <row r="1458" spans="1:22" x14ac:dyDescent="0.3">
      <c r="A1458" s="122" t="s">
        <v>768</v>
      </c>
      <c r="B1458" s="35" t="str">
        <f>VLOOKUP(A1458,'Planning Periods'!$E$2:$N$540,10,FALSE)</f>
        <v>10/15/2013 - 10/15/2021</v>
      </c>
      <c r="C1458" s="121">
        <v>2014</v>
      </c>
      <c r="D1458" s="121" t="str">
        <f t="shared" si="21"/>
        <v>Ojai 2014</v>
      </c>
      <c r="E1458" s="121"/>
      <c r="F1458" s="120"/>
      <c r="G1458" s="121"/>
      <c r="H1458" s="121"/>
      <c r="I1458" s="109"/>
      <c r="J1458" s="121"/>
      <c r="K1458" s="120"/>
      <c r="L1458" s="121"/>
      <c r="M1458" s="121"/>
      <c r="N1458" s="109"/>
      <c r="O1458" s="121"/>
      <c r="P1458" s="121"/>
      <c r="Q1458" s="109"/>
      <c r="R1458" s="121"/>
      <c r="S1458" s="121"/>
      <c r="T1458" s="109"/>
      <c r="U1458" s="121"/>
      <c r="V1458" s="121"/>
    </row>
    <row r="1459" spans="1:22" x14ac:dyDescent="0.3">
      <c r="A1459" s="122" t="s">
        <v>768</v>
      </c>
      <c r="B1459" s="35" t="str">
        <f>VLOOKUP(A1459,'Planning Periods'!$E$2:$N$540,10,FALSE)</f>
        <v>10/15/2013 - 10/15/2021</v>
      </c>
      <c r="C1459" s="121">
        <v>2015</v>
      </c>
      <c r="D1459" s="121" t="str">
        <f t="shared" si="21"/>
        <v>Ojai 2015</v>
      </c>
      <c r="E1459" s="121">
        <v>87</v>
      </c>
      <c r="F1459" s="120">
        <v>0</v>
      </c>
      <c r="G1459" s="121">
        <v>0</v>
      </c>
      <c r="H1459" s="121">
        <v>0</v>
      </c>
      <c r="I1459" s="109"/>
      <c r="J1459" s="121">
        <v>59</v>
      </c>
      <c r="K1459" s="120">
        <v>0</v>
      </c>
      <c r="L1459" s="121">
        <v>0</v>
      </c>
      <c r="M1459" s="121">
        <v>0</v>
      </c>
      <c r="N1459" s="109"/>
      <c r="O1459" s="121">
        <v>70</v>
      </c>
      <c r="P1459" s="121">
        <v>3</v>
      </c>
      <c r="Q1459" s="109"/>
      <c r="R1459" s="121">
        <v>155</v>
      </c>
      <c r="S1459" s="121">
        <v>1</v>
      </c>
      <c r="T1459" s="109"/>
      <c r="U1459" s="121">
        <v>371</v>
      </c>
      <c r="V1459" s="121">
        <v>4</v>
      </c>
    </row>
    <row r="1460" spans="1:22" x14ac:dyDescent="0.3">
      <c r="A1460" s="122" t="s">
        <v>768</v>
      </c>
      <c r="B1460" s="35" t="str">
        <f>VLOOKUP(A1460,'Planning Periods'!$E$2:$N$540,10,FALSE)</f>
        <v>10/15/2013 - 10/15/2021</v>
      </c>
      <c r="C1460" s="121">
        <v>2016</v>
      </c>
      <c r="D1460" s="121" t="str">
        <f t="shared" si="21"/>
        <v>Ojai 2016</v>
      </c>
      <c r="E1460" s="121">
        <v>87</v>
      </c>
      <c r="F1460" s="120">
        <v>0</v>
      </c>
      <c r="G1460" s="121">
        <v>0</v>
      </c>
      <c r="H1460" s="121">
        <v>0</v>
      </c>
      <c r="I1460" s="109"/>
      <c r="J1460" s="121">
        <v>59</v>
      </c>
      <c r="K1460" s="120">
        <v>0</v>
      </c>
      <c r="L1460" s="121">
        <v>0</v>
      </c>
      <c r="M1460" s="121">
        <v>0</v>
      </c>
      <c r="N1460" s="109"/>
      <c r="O1460" s="121">
        <v>70</v>
      </c>
      <c r="P1460" s="121">
        <v>8</v>
      </c>
      <c r="Q1460" s="109"/>
      <c r="R1460" s="121">
        <v>155</v>
      </c>
      <c r="S1460" s="121">
        <v>0</v>
      </c>
      <c r="T1460" s="109"/>
      <c r="U1460" s="121">
        <v>371</v>
      </c>
      <c r="V1460" s="121">
        <v>8</v>
      </c>
    </row>
    <row r="1461" spans="1:22" x14ac:dyDescent="0.3">
      <c r="A1461" s="122" t="s">
        <v>768</v>
      </c>
      <c r="B1461" s="35" t="str">
        <f>VLOOKUP(A1461,'Planning Periods'!$E$2:$N$540,10,FALSE)</f>
        <v>10/15/2013 - 10/15/2021</v>
      </c>
      <c r="C1461" s="121">
        <v>2017</v>
      </c>
      <c r="D1461" s="121" t="str">
        <f t="shared" si="21"/>
        <v>Ojai 2017</v>
      </c>
      <c r="E1461" s="121">
        <v>87</v>
      </c>
      <c r="F1461" s="120">
        <v>0</v>
      </c>
      <c r="G1461" s="121">
        <v>0</v>
      </c>
      <c r="H1461" s="121">
        <v>0</v>
      </c>
      <c r="I1461" s="109"/>
      <c r="J1461" s="121">
        <v>59</v>
      </c>
      <c r="K1461" s="120">
        <v>0</v>
      </c>
      <c r="L1461" s="121">
        <v>0</v>
      </c>
      <c r="M1461" s="121">
        <v>0</v>
      </c>
      <c r="N1461" s="109"/>
      <c r="O1461" s="121">
        <v>70</v>
      </c>
      <c r="P1461" s="121">
        <v>2</v>
      </c>
      <c r="Q1461" s="109"/>
      <c r="R1461" s="121">
        <v>155</v>
      </c>
      <c r="S1461" s="121">
        <v>9</v>
      </c>
      <c r="T1461" s="109"/>
      <c r="U1461" s="121">
        <v>371</v>
      </c>
      <c r="V1461" s="121">
        <v>11</v>
      </c>
    </row>
    <row r="1462" spans="1:22" x14ac:dyDescent="0.3">
      <c r="A1462" s="122" t="s">
        <v>913</v>
      </c>
      <c r="B1462" s="35"/>
      <c r="C1462" s="121">
        <v>2013</v>
      </c>
      <c r="D1462" s="121" t="str">
        <f t="shared" si="21"/>
        <v>Ontario 2013</v>
      </c>
      <c r="E1462" s="121"/>
      <c r="F1462" s="120"/>
      <c r="G1462" s="121"/>
      <c r="H1462" s="121"/>
      <c r="I1462" s="109"/>
      <c r="J1462" s="121"/>
      <c r="K1462" s="120"/>
      <c r="L1462" s="121"/>
      <c r="M1462" s="121"/>
      <c r="N1462" s="109"/>
      <c r="O1462" s="121"/>
      <c r="P1462" s="121"/>
      <c r="Q1462" s="109"/>
      <c r="R1462" s="121"/>
      <c r="S1462" s="121"/>
      <c r="T1462" s="109"/>
      <c r="U1462" s="121"/>
      <c r="V1462" s="121"/>
    </row>
    <row r="1463" spans="1:22" x14ac:dyDescent="0.3">
      <c r="A1463" s="122" t="s">
        <v>913</v>
      </c>
      <c r="B1463" s="35" t="str">
        <f>VLOOKUP(A1463,'Planning Periods'!$E$2:$N$540,10,FALSE)</f>
        <v>10/15/2013 - 10/15/2021</v>
      </c>
      <c r="C1463" s="121">
        <v>2014</v>
      </c>
      <c r="D1463" s="121" t="str">
        <f t="shared" si="21"/>
        <v>Ontario 2014</v>
      </c>
      <c r="E1463" s="121">
        <v>2592</v>
      </c>
      <c r="F1463" s="120">
        <v>0</v>
      </c>
      <c r="G1463" s="121">
        <v>0</v>
      </c>
      <c r="H1463" s="121">
        <v>0</v>
      </c>
      <c r="I1463" s="109"/>
      <c r="J1463" s="121">
        <v>1745</v>
      </c>
      <c r="K1463" s="120">
        <v>0</v>
      </c>
      <c r="L1463" s="121">
        <v>0</v>
      </c>
      <c r="M1463" s="121">
        <v>0</v>
      </c>
      <c r="N1463" s="109"/>
      <c r="O1463" s="121">
        <v>1977</v>
      </c>
      <c r="P1463" s="121">
        <v>364</v>
      </c>
      <c r="Q1463" s="109"/>
      <c r="R1463" s="121">
        <v>4547</v>
      </c>
      <c r="S1463" s="121">
        <v>163</v>
      </c>
      <c r="T1463" s="109"/>
      <c r="U1463" s="121">
        <v>10861</v>
      </c>
      <c r="V1463" s="121">
        <v>527</v>
      </c>
    </row>
    <row r="1464" spans="1:22" x14ac:dyDescent="0.3">
      <c r="A1464" s="122" t="s">
        <v>913</v>
      </c>
      <c r="B1464" s="35" t="str">
        <f>VLOOKUP(A1464,'Planning Periods'!$E$2:$N$540,10,FALSE)</f>
        <v>10/15/2013 - 10/15/2021</v>
      </c>
      <c r="C1464" s="121">
        <v>2015</v>
      </c>
      <c r="D1464" s="121" t="str">
        <f t="shared" si="21"/>
        <v>Ontario 2015</v>
      </c>
      <c r="E1464" s="121">
        <v>2592</v>
      </c>
      <c r="F1464" s="120">
        <v>0</v>
      </c>
      <c r="G1464" s="121">
        <v>0</v>
      </c>
      <c r="H1464" s="121">
        <v>0</v>
      </c>
      <c r="I1464" s="109"/>
      <c r="J1464" s="121">
        <v>1745</v>
      </c>
      <c r="K1464" s="120">
        <v>0</v>
      </c>
      <c r="L1464" s="121">
        <v>0</v>
      </c>
      <c r="M1464" s="121">
        <v>0</v>
      </c>
      <c r="N1464" s="109"/>
      <c r="O1464" s="121">
        <v>1977</v>
      </c>
      <c r="P1464" s="121">
        <v>138</v>
      </c>
      <c r="Q1464" s="109"/>
      <c r="R1464" s="121">
        <v>4547</v>
      </c>
      <c r="S1464" s="121">
        <v>420</v>
      </c>
      <c r="T1464" s="109"/>
      <c r="U1464" s="121">
        <v>10861</v>
      </c>
      <c r="V1464" s="121">
        <v>558</v>
      </c>
    </row>
    <row r="1465" spans="1:22" x14ac:dyDescent="0.3">
      <c r="A1465" s="122" t="s">
        <v>913</v>
      </c>
      <c r="B1465" s="35" t="str">
        <f>VLOOKUP(A1465,'Planning Periods'!$E$2:$N$540,10,FALSE)</f>
        <v>10/15/2013 - 10/15/2021</v>
      </c>
      <c r="C1465" s="121">
        <v>2016</v>
      </c>
      <c r="D1465" s="121" t="str">
        <f t="shared" si="21"/>
        <v>Ontario 2016</v>
      </c>
      <c r="E1465" s="121">
        <v>2592</v>
      </c>
      <c r="F1465" s="120">
        <v>0</v>
      </c>
      <c r="G1465" s="121">
        <v>0</v>
      </c>
      <c r="H1465" s="121">
        <v>0</v>
      </c>
      <c r="I1465" s="109"/>
      <c r="J1465" s="121">
        <v>1745</v>
      </c>
      <c r="K1465" s="120">
        <v>0</v>
      </c>
      <c r="L1465" s="121">
        <v>0</v>
      </c>
      <c r="M1465" s="121">
        <v>0</v>
      </c>
      <c r="N1465" s="109"/>
      <c r="O1465" s="121">
        <v>1977</v>
      </c>
      <c r="P1465" s="121">
        <v>340</v>
      </c>
      <c r="Q1465" s="109"/>
      <c r="R1465" s="121">
        <v>4547</v>
      </c>
      <c r="S1465" s="121">
        <v>287</v>
      </c>
      <c r="T1465" s="109"/>
      <c r="U1465" s="121">
        <v>10861</v>
      </c>
      <c r="V1465" s="121">
        <v>627</v>
      </c>
    </row>
    <row r="1466" spans="1:22" x14ac:dyDescent="0.3">
      <c r="A1466" s="122" t="s">
        <v>913</v>
      </c>
      <c r="B1466" s="35" t="str">
        <f>VLOOKUP(A1466,'Planning Periods'!$E$2:$N$540,10,FALSE)</f>
        <v>10/15/2013 - 10/15/2021</v>
      </c>
      <c r="C1466" s="121">
        <v>2017</v>
      </c>
      <c r="D1466" s="121" t="str">
        <f t="shared" si="21"/>
        <v>Ontario 2017</v>
      </c>
      <c r="E1466" s="121">
        <v>2592</v>
      </c>
      <c r="F1466" s="120">
        <v>0</v>
      </c>
      <c r="G1466" s="121">
        <v>0</v>
      </c>
      <c r="H1466" s="121">
        <v>0</v>
      </c>
      <c r="I1466" s="109"/>
      <c r="J1466" s="121">
        <v>1745</v>
      </c>
      <c r="K1466" s="120">
        <v>0</v>
      </c>
      <c r="L1466" s="121">
        <v>0</v>
      </c>
      <c r="M1466" s="121">
        <v>0</v>
      </c>
      <c r="N1466" s="109"/>
      <c r="O1466" s="121">
        <v>1977</v>
      </c>
      <c r="P1466" s="121">
        <v>520</v>
      </c>
      <c r="Q1466" s="109"/>
      <c r="R1466" s="121">
        <v>4547</v>
      </c>
      <c r="S1466" s="121">
        <v>1136</v>
      </c>
      <c r="T1466" s="109"/>
      <c r="U1466" s="121">
        <v>10861</v>
      </c>
      <c r="V1466" s="121">
        <v>1656</v>
      </c>
    </row>
    <row r="1467" spans="1:22" x14ac:dyDescent="0.3">
      <c r="A1467" s="122" t="s">
        <v>970</v>
      </c>
      <c r="B1467" s="35"/>
      <c r="C1467" s="121">
        <v>2013</v>
      </c>
      <c r="D1467" s="121" t="str">
        <f t="shared" si="21"/>
        <v>Orange 2013</v>
      </c>
      <c r="E1467" s="121"/>
      <c r="F1467" s="120"/>
      <c r="G1467" s="121"/>
      <c r="H1467" s="121"/>
      <c r="I1467" s="109"/>
      <c r="J1467" s="121"/>
      <c r="K1467" s="120"/>
      <c r="L1467" s="121"/>
      <c r="M1467" s="121"/>
      <c r="N1467" s="109"/>
      <c r="O1467" s="121"/>
      <c r="P1467" s="121"/>
      <c r="Q1467" s="109"/>
      <c r="R1467" s="121"/>
      <c r="S1467" s="121"/>
      <c r="T1467" s="109"/>
      <c r="U1467" s="121"/>
      <c r="V1467" s="121"/>
    </row>
    <row r="1468" spans="1:22" x14ac:dyDescent="0.3">
      <c r="A1468" s="122" t="s">
        <v>970</v>
      </c>
      <c r="B1468" s="35" t="str">
        <f>VLOOKUP(A1468,'Planning Periods'!$E$2:$N$540,10,FALSE)</f>
        <v>10/15/2013 - 10/15/2021</v>
      </c>
      <c r="C1468" s="121">
        <v>2014</v>
      </c>
      <c r="D1468" s="121" t="str">
        <f t="shared" si="21"/>
        <v>Orange 2014</v>
      </c>
      <c r="E1468" s="121">
        <v>83</v>
      </c>
      <c r="F1468" s="120">
        <v>0</v>
      </c>
      <c r="G1468" s="121">
        <v>0</v>
      </c>
      <c r="H1468" s="121">
        <v>0</v>
      </c>
      <c r="I1468" s="109"/>
      <c r="J1468" s="121">
        <v>59</v>
      </c>
      <c r="K1468" s="120">
        <v>0</v>
      </c>
      <c r="L1468" s="121">
        <v>0</v>
      </c>
      <c r="M1468" s="121">
        <v>0</v>
      </c>
      <c r="N1468" s="109"/>
      <c r="O1468" s="121">
        <v>66</v>
      </c>
      <c r="P1468" s="121">
        <v>2</v>
      </c>
      <c r="Q1468" s="109"/>
      <c r="R1468" s="121">
        <v>155</v>
      </c>
      <c r="S1468" s="121">
        <v>1</v>
      </c>
      <c r="T1468" s="109"/>
      <c r="U1468" s="121">
        <v>363</v>
      </c>
      <c r="V1468" s="121">
        <v>3</v>
      </c>
    </row>
    <row r="1469" spans="1:22" x14ac:dyDescent="0.3">
      <c r="A1469" s="122" t="s">
        <v>970</v>
      </c>
      <c r="B1469" s="35" t="str">
        <f>VLOOKUP(A1469,'Planning Periods'!$E$2:$N$540,10,FALSE)</f>
        <v>10/15/2013 - 10/15/2021</v>
      </c>
      <c r="C1469" s="121">
        <v>2015</v>
      </c>
      <c r="D1469" s="121" t="str">
        <f t="shared" si="21"/>
        <v>Orange 2015</v>
      </c>
      <c r="E1469" s="121">
        <v>83</v>
      </c>
      <c r="F1469" s="120">
        <v>0</v>
      </c>
      <c r="G1469" s="121">
        <v>0</v>
      </c>
      <c r="H1469" s="121">
        <v>0</v>
      </c>
      <c r="I1469" s="109"/>
      <c r="J1469" s="121">
        <v>59</v>
      </c>
      <c r="K1469" s="120">
        <v>1</v>
      </c>
      <c r="L1469" s="121">
        <v>1</v>
      </c>
      <c r="M1469" s="121">
        <v>0</v>
      </c>
      <c r="N1469" s="109"/>
      <c r="O1469" s="121">
        <v>66</v>
      </c>
      <c r="P1469" s="121">
        <v>7</v>
      </c>
      <c r="Q1469" s="109"/>
      <c r="R1469" s="121">
        <v>155</v>
      </c>
      <c r="S1469" s="121">
        <v>1</v>
      </c>
      <c r="T1469" s="109"/>
      <c r="U1469" s="121">
        <v>363</v>
      </c>
      <c r="V1469" s="121">
        <v>9</v>
      </c>
    </row>
    <row r="1470" spans="1:22" x14ac:dyDescent="0.3">
      <c r="A1470" s="122" t="s">
        <v>970</v>
      </c>
      <c r="B1470" s="35" t="str">
        <f>VLOOKUP(A1470,'Planning Periods'!$E$2:$N$540,10,FALSE)</f>
        <v>10/15/2013 - 10/15/2021</v>
      </c>
      <c r="C1470" s="121">
        <v>2016</v>
      </c>
      <c r="D1470" s="121" t="str">
        <f t="shared" si="21"/>
        <v>Orange 2016</v>
      </c>
      <c r="E1470" s="121">
        <v>83</v>
      </c>
      <c r="F1470" s="120">
        <v>0</v>
      </c>
      <c r="G1470" s="121">
        <v>0</v>
      </c>
      <c r="H1470" s="121">
        <v>0</v>
      </c>
      <c r="I1470" s="109"/>
      <c r="J1470" s="121">
        <v>59</v>
      </c>
      <c r="K1470" s="120">
        <v>0</v>
      </c>
      <c r="L1470" s="121">
        <v>0</v>
      </c>
      <c r="M1470" s="121">
        <v>0</v>
      </c>
      <c r="N1470" s="109"/>
      <c r="O1470" s="121">
        <v>66</v>
      </c>
      <c r="P1470" s="121">
        <v>0</v>
      </c>
      <c r="Q1470" s="109"/>
      <c r="R1470" s="121">
        <v>155</v>
      </c>
      <c r="S1470" s="121">
        <v>5</v>
      </c>
      <c r="T1470" s="109"/>
      <c r="U1470" s="121">
        <v>363</v>
      </c>
      <c r="V1470" s="121">
        <v>5</v>
      </c>
    </row>
    <row r="1471" spans="1:22" x14ac:dyDescent="0.3">
      <c r="A1471" s="122" t="s">
        <v>970</v>
      </c>
      <c r="B1471" s="35" t="str">
        <f>VLOOKUP(A1471,'Planning Periods'!$E$2:$N$540,10,FALSE)</f>
        <v>10/15/2013 - 10/15/2021</v>
      </c>
      <c r="C1471" s="121">
        <v>2017</v>
      </c>
      <c r="D1471" s="121" t="str">
        <f t="shared" si="21"/>
        <v>Orange 2017</v>
      </c>
      <c r="E1471" s="121">
        <v>83</v>
      </c>
      <c r="F1471" s="120">
        <v>7</v>
      </c>
      <c r="G1471" s="121">
        <v>7</v>
      </c>
      <c r="H1471" s="121">
        <v>0</v>
      </c>
      <c r="I1471" s="109"/>
      <c r="J1471" s="121">
        <v>59</v>
      </c>
      <c r="K1471" s="120">
        <v>2</v>
      </c>
      <c r="L1471" s="121">
        <v>2</v>
      </c>
      <c r="M1471" s="121">
        <v>0</v>
      </c>
      <c r="N1471" s="109"/>
      <c r="O1471" s="121">
        <v>66</v>
      </c>
      <c r="P1471" s="121">
        <v>72</v>
      </c>
      <c r="Q1471" s="109"/>
      <c r="R1471" s="121">
        <v>155</v>
      </c>
      <c r="S1471" s="121">
        <v>393</v>
      </c>
      <c r="T1471" s="109"/>
      <c r="U1471" s="121">
        <v>363</v>
      </c>
      <c r="V1471" s="121">
        <v>474</v>
      </c>
    </row>
    <row r="1472" spans="1:22" x14ac:dyDescent="0.3">
      <c r="A1472" s="122" t="s">
        <v>430</v>
      </c>
      <c r="B1472" s="35"/>
      <c r="C1472" s="121">
        <v>2013</v>
      </c>
      <c r="D1472" s="121" t="str">
        <f t="shared" si="21"/>
        <v>Orange County - Unincorporated 2013</v>
      </c>
      <c r="E1472" s="121"/>
      <c r="F1472" s="120"/>
      <c r="G1472" s="121"/>
      <c r="H1472" s="121"/>
      <c r="I1472" s="109"/>
      <c r="J1472" s="121"/>
      <c r="K1472" s="120"/>
      <c r="L1472" s="121"/>
      <c r="M1472" s="121"/>
      <c r="N1472" s="109"/>
      <c r="O1472" s="121"/>
      <c r="P1472" s="121"/>
      <c r="Q1472" s="109"/>
      <c r="R1472" s="121"/>
      <c r="S1472" s="121"/>
      <c r="T1472" s="109"/>
      <c r="U1472" s="121"/>
      <c r="V1472" s="121"/>
    </row>
    <row r="1473" spans="1:22" x14ac:dyDescent="0.3">
      <c r="A1473" s="122" t="s">
        <v>430</v>
      </c>
      <c r="B1473" s="35" t="str">
        <f>VLOOKUP(A1473,'Planning Periods'!$E$2:$N$540,10,FALSE)</f>
        <v>10/15/2013 - 10/15/2021</v>
      </c>
      <c r="C1473" s="121">
        <v>2014</v>
      </c>
      <c r="D1473" s="121" t="str">
        <f t="shared" si="21"/>
        <v>Orange County - Unincorporated 2014</v>
      </c>
      <c r="E1473" s="121">
        <v>1240</v>
      </c>
      <c r="F1473" s="120">
        <v>0</v>
      </c>
      <c r="G1473" s="121">
        <v>0</v>
      </c>
      <c r="H1473" s="121">
        <v>0</v>
      </c>
      <c r="I1473" s="109"/>
      <c r="J1473" s="121">
        <v>879</v>
      </c>
      <c r="K1473" s="120">
        <v>0</v>
      </c>
      <c r="L1473" s="121">
        <v>0</v>
      </c>
      <c r="M1473" s="121">
        <v>0</v>
      </c>
      <c r="N1473" s="109"/>
      <c r="O1473" s="121">
        <v>979</v>
      </c>
      <c r="P1473" s="121">
        <v>180</v>
      </c>
      <c r="Q1473" s="109"/>
      <c r="R1473" s="121">
        <v>2174</v>
      </c>
      <c r="S1473" s="121">
        <v>593</v>
      </c>
      <c r="T1473" s="109"/>
      <c r="U1473" s="121">
        <v>5272</v>
      </c>
      <c r="V1473" s="121">
        <v>773</v>
      </c>
    </row>
    <row r="1474" spans="1:22" x14ac:dyDescent="0.3">
      <c r="A1474" s="122" t="s">
        <v>430</v>
      </c>
      <c r="B1474" s="35" t="str">
        <f>VLOOKUP(A1474,'Planning Periods'!$E$2:$N$540,10,FALSE)</f>
        <v>10/15/2013 - 10/15/2021</v>
      </c>
      <c r="C1474" s="121">
        <v>2015</v>
      </c>
      <c r="D1474" s="121" t="str">
        <f t="shared" si="21"/>
        <v>Orange County - Unincorporated 2015</v>
      </c>
      <c r="E1474" s="121">
        <v>1240</v>
      </c>
      <c r="F1474" s="120">
        <v>0</v>
      </c>
      <c r="G1474" s="121">
        <v>0</v>
      </c>
      <c r="H1474" s="121">
        <v>0</v>
      </c>
      <c r="I1474" s="109"/>
      <c r="J1474" s="121">
        <v>879</v>
      </c>
      <c r="K1474" s="120">
        <v>0</v>
      </c>
      <c r="L1474" s="121">
        <v>0</v>
      </c>
      <c r="M1474" s="121">
        <v>0</v>
      </c>
      <c r="N1474" s="109"/>
      <c r="O1474" s="121">
        <v>979</v>
      </c>
      <c r="P1474" s="121">
        <v>0</v>
      </c>
      <c r="Q1474" s="109"/>
      <c r="R1474" s="121">
        <v>2174</v>
      </c>
      <c r="S1474" s="121">
        <v>513</v>
      </c>
      <c r="T1474" s="109"/>
      <c r="U1474" s="121">
        <v>5272</v>
      </c>
      <c r="V1474" s="121">
        <v>513</v>
      </c>
    </row>
    <row r="1475" spans="1:22" x14ac:dyDescent="0.3">
      <c r="A1475" s="122" t="s">
        <v>430</v>
      </c>
      <c r="B1475" s="35" t="str">
        <f>VLOOKUP(A1475,'Planning Periods'!$E$2:$N$540,10,FALSE)</f>
        <v>10/15/2013 - 10/15/2021</v>
      </c>
      <c r="C1475" s="121">
        <v>2016</v>
      </c>
      <c r="D1475" s="121" t="str">
        <f t="shared" si="21"/>
        <v>Orange County - Unincorporated 2016</v>
      </c>
      <c r="E1475" s="121">
        <v>1240</v>
      </c>
      <c r="F1475" s="120">
        <v>81</v>
      </c>
      <c r="G1475" s="121">
        <v>81</v>
      </c>
      <c r="H1475" s="121">
        <v>0</v>
      </c>
      <c r="I1475" s="109"/>
      <c r="J1475" s="121">
        <v>879</v>
      </c>
      <c r="K1475" s="120">
        <v>151</v>
      </c>
      <c r="L1475" s="121">
        <v>151</v>
      </c>
      <c r="M1475" s="121">
        <v>0</v>
      </c>
      <c r="N1475" s="109"/>
      <c r="O1475" s="121">
        <v>979</v>
      </c>
      <c r="P1475" s="121">
        <v>0</v>
      </c>
      <c r="Q1475" s="109"/>
      <c r="R1475" s="121">
        <v>2174</v>
      </c>
      <c r="S1475" s="121">
        <v>780</v>
      </c>
      <c r="T1475" s="109"/>
      <c r="U1475" s="121">
        <v>5272</v>
      </c>
      <c r="V1475" s="121">
        <v>1012</v>
      </c>
    </row>
    <row r="1476" spans="1:22" x14ac:dyDescent="0.3">
      <c r="A1476" s="122" t="s">
        <v>430</v>
      </c>
      <c r="B1476" s="35" t="str">
        <f>VLOOKUP(A1476,'Planning Periods'!$E$2:$N$540,10,FALSE)</f>
        <v>10/15/2013 - 10/15/2021</v>
      </c>
      <c r="C1476" s="121">
        <v>2017</v>
      </c>
      <c r="D1476" s="121" t="str">
        <f t="shared" si="21"/>
        <v>Orange County - Unincorporated 2017</v>
      </c>
      <c r="E1476" s="121">
        <v>1240</v>
      </c>
      <c r="F1476" s="120">
        <v>0</v>
      </c>
      <c r="G1476" s="121">
        <v>0</v>
      </c>
      <c r="H1476" s="121">
        <v>0</v>
      </c>
      <c r="I1476" s="109"/>
      <c r="J1476" s="121">
        <v>879</v>
      </c>
      <c r="K1476" s="120">
        <v>0</v>
      </c>
      <c r="L1476" s="121">
        <v>0</v>
      </c>
      <c r="M1476" s="121">
        <v>0</v>
      </c>
      <c r="N1476" s="109"/>
      <c r="O1476" s="121">
        <v>979</v>
      </c>
      <c r="P1476" s="121">
        <v>0</v>
      </c>
      <c r="Q1476" s="109"/>
      <c r="R1476" s="121">
        <v>2174</v>
      </c>
      <c r="S1476" s="121">
        <v>1397</v>
      </c>
      <c r="T1476" s="109"/>
      <c r="U1476" s="121">
        <v>5272</v>
      </c>
      <c r="V1476" s="121">
        <v>1397</v>
      </c>
    </row>
    <row r="1477" spans="1:22" x14ac:dyDescent="0.3">
      <c r="A1477" t="s">
        <v>1182</v>
      </c>
      <c r="B1477" s="35" t="str">
        <f>VLOOKUP(A1477,'Planning Periods'!$E$2:$N$540,10,FALSE)</f>
        <v>12/31/2015 - 12/31/2023</v>
      </c>
      <c r="C1477" s="121">
        <v>2013</v>
      </c>
      <c r="D1477" s="121" t="str">
        <f t="shared" si="21"/>
        <v>Orange Cove 2013</v>
      </c>
      <c r="E1477" s="121"/>
      <c r="F1477" s="120"/>
      <c r="G1477" s="121"/>
      <c r="H1477" s="121"/>
      <c r="I1477" s="109"/>
      <c r="J1477" s="121"/>
      <c r="K1477" s="120"/>
      <c r="L1477" s="121"/>
      <c r="M1477" s="121"/>
      <c r="N1477" s="109"/>
      <c r="O1477" s="121"/>
      <c r="P1477" s="121"/>
      <c r="Q1477" s="109"/>
      <c r="R1477" s="121"/>
      <c r="S1477" s="121"/>
      <c r="T1477" s="109"/>
      <c r="U1477" s="121"/>
      <c r="V1477" s="121"/>
    </row>
    <row r="1478" spans="1:22" x14ac:dyDescent="0.3">
      <c r="A1478" t="s">
        <v>1182</v>
      </c>
      <c r="B1478" s="35" t="str">
        <f>VLOOKUP(A1478,'Planning Periods'!$E$2:$N$540,10,FALSE)</f>
        <v>12/31/2015 - 12/31/2023</v>
      </c>
      <c r="C1478" s="121">
        <v>2014</v>
      </c>
      <c r="D1478" s="121" t="str">
        <f t="shared" si="21"/>
        <v>Orange Cove 2014</v>
      </c>
      <c r="E1478" s="120">
        <v>0</v>
      </c>
      <c r="F1478" s="120">
        <v>0</v>
      </c>
      <c r="G1478" s="120">
        <v>0</v>
      </c>
      <c r="H1478" s="120">
        <v>0</v>
      </c>
      <c r="I1478" s="120">
        <v>0</v>
      </c>
      <c r="J1478" s="120">
        <v>0</v>
      </c>
      <c r="K1478" s="120">
        <v>0</v>
      </c>
      <c r="L1478" s="120">
        <v>0</v>
      </c>
      <c r="M1478" s="120">
        <v>0</v>
      </c>
      <c r="N1478" s="120">
        <v>0</v>
      </c>
      <c r="O1478" s="120">
        <v>0</v>
      </c>
      <c r="P1478" s="120">
        <v>0</v>
      </c>
      <c r="Q1478" s="120">
        <v>0</v>
      </c>
      <c r="R1478" s="120">
        <v>0</v>
      </c>
      <c r="S1478" s="120">
        <v>0</v>
      </c>
      <c r="T1478" s="120">
        <v>0</v>
      </c>
      <c r="U1478" s="120">
        <v>0</v>
      </c>
      <c r="V1478" s="120">
        <v>0</v>
      </c>
    </row>
    <row r="1479" spans="1:22" x14ac:dyDescent="0.3">
      <c r="A1479" t="s">
        <v>1182</v>
      </c>
      <c r="B1479" s="35" t="str">
        <f>VLOOKUP(A1479,'Planning Periods'!$E$2:$N$540,10,FALSE)</f>
        <v>12/31/2015 - 12/31/2023</v>
      </c>
      <c r="C1479" s="121">
        <v>2015</v>
      </c>
      <c r="D1479" s="121" t="str">
        <f t="shared" si="21"/>
        <v>Orange Cove 2015</v>
      </c>
    </row>
    <row r="1480" spans="1:22" x14ac:dyDescent="0.3">
      <c r="A1480" t="s">
        <v>1182</v>
      </c>
      <c r="B1480" s="35" t="str">
        <f>VLOOKUP(A1480,'Planning Periods'!$E$2:$N$540,10,FALSE)</f>
        <v>12/31/2015 - 12/31/2023</v>
      </c>
      <c r="C1480" s="121">
        <v>2016</v>
      </c>
      <c r="D1480" s="121" t="str">
        <f t="shared" si="21"/>
        <v>Orange Cove 2016</v>
      </c>
    </row>
    <row r="1481" spans="1:22" x14ac:dyDescent="0.3">
      <c r="A1481" t="s">
        <v>1182</v>
      </c>
      <c r="B1481" s="35" t="str">
        <f>VLOOKUP(A1481,'Planning Periods'!$E$2:$N$540,10,FALSE)</f>
        <v>12/31/2015 - 12/31/2023</v>
      </c>
      <c r="C1481" s="121">
        <v>2017</v>
      </c>
      <c r="D1481" s="121" t="str">
        <f t="shared" si="21"/>
        <v>Orange Cove 2017</v>
      </c>
    </row>
    <row r="1482" spans="1:22" x14ac:dyDescent="0.3">
      <c r="A1482" s="122" t="s">
        <v>1204</v>
      </c>
      <c r="B1482" s="35" t="str">
        <f>VLOOKUP(A1482,'Planning Periods'!$E$2:$N$540,10,FALSE)</f>
        <v>01/31/2015 - 01/31/2023</v>
      </c>
      <c r="C1482" s="121">
        <v>2014</v>
      </c>
      <c r="D1482" s="121" t="str">
        <f t="shared" si="21"/>
        <v>Orinda 2014</v>
      </c>
      <c r="E1482" s="121">
        <v>84</v>
      </c>
      <c r="F1482" s="120">
        <v>0</v>
      </c>
      <c r="G1482" s="121">
        <v>0</v>
      </c>
      <c r="H1482" s="121">
        <v>0</v>
      </c>
      <c r="I1482" s="109"/>
      <c r="J1482" s="121">
        <v>47</v>
      </c>
      <c r="K1482" s="120">
        <v>0</v>
      </c>
      <c r="L1482" s="121">
        <v>0</v>
      </c>
      <c r="M1482" s="121">
        <v>0</v>
      </c>
      <c r="N1482" s="109"/>
      <c r="O1482" s="121">
        <v>49</v>
      </c>
      <c r="P1482" s="121">
        <v>14</v>
      </c>
      <c r="Q1482" s="109"/>
      <c r="R1482" s="121">
        <v>116</v>
      </c>
      <c r="S1482" s="121">
        <v>41</v>
      </c>
      <c r="T1482" s="109"/>
      <c r="U1482" s="121">
        <v>296</v>
      </c>
      <c r="V1482" s="121">
        <v>55</v>
      </c>
    </row>
    <row r="1483" spans="1:22" x14ac:dyDescent="0.3">
      <c r="A1483" s="122" t="s">
        <v>1204</v>
      </c>
      <c r="B1483" s="35" t="str">
        <f>VLOOKUP(A1483,'Planning Periods'!$E$2:$N$540,10,FALSE)</f>
        <v>01/31/2015 - 01/31/2023</v>
      </c>
      <c r="C1483" s="121">
        <v>2015</v>
      </c>
      <c r="D1483" s="121" t="str">
        <f t="shared" si="21"/>
        <v>Orinda 2015</v>
      </c>
      <c r="E1483" s="121">
        <v>84</v>
      </c>
      <c r="F1483" s="120">
        <v>0</v>
      </c>
      <c r="G1483" s="121">
        <v>0</v>
      </c>
      <c r="H1483" s="121">
        <v>0</v>
      </c>
      <c r="I1483" s="109"/>
      <c r="J1483" s="121">
        <v>47</v>
      </c>
      <c r="K1483" s="120">
        <v>0</v>
      </c>
      <c r="L1483" s="121">
        <v>0</v>
      </c>
      <c r="M1483" s="121">
        <v>0</v>
      </c>
      <c r="N1483" s="109"/>
      <c r="O1483" s="121">
        <v>49</v>
      </c>
      <c r="P1483" s="121">
        <v>0</v>
      </c>
      <c r="Q1483" s="109"/>
      <c r="R1483" s="121">
        <v>116</v>
      </c>
      <c r="S1483" s="121">
        <v>44</v>
      </c>
      <c r="T1483" s="109"/>
      <c r="U1483" s="121">
        <v>296</v>
      </c>
      <c r="V1483" s="121">
        <v>44</v>
      </c>
    </row>
    <row r="1484" spans="1:22" x14ac:dyDescent="0.3">
      <c r="A1484" s="122" t="s">
        <v>1204</v>
      </c>
      <c r="B1484" s="35" t="str">
        <f>VLOOKUP(A1484,'Planning Periods'!$E$2:$N$540,10,FALSE)</f>
        <v>01/31/2015 - 01/31/2023</v>
      </c>
      <c r="C1484" s="121">
        <v>2016</v>
      </c>
      <c r="D1484" s="121" t="str">
        <f t="shared" si="21"/>
        <v>Orinda 2016</v>
      </c>
      <c r="E1484" s="121">
        <v>84</v>
      </c>
      <c r="F1484" s="120">
        <v>0</v>
      </c>
      <c r="G1484" s="121">
        <v>0</v>
      </c>
      <c r="H1484" s="121">
        <v>0</v>
      </c>
      <c r="I1484" s="109"/>
      <c r="J1484" s="121">
        <v>47</v>
      </c>
      <c r="K1484" s="120">
        <v>0</v>
      </c>
      <c r="L1484" s="121">
        <v>0</v>
      </c>
      <c r="M1484" s="121">
        <v>0</v>
      </c>
      <c r="N1484" s="109"/>
      <c r="O1484" s="121">
        <v>49</v>
      </c>
      <c r="P1484" s="121">
        <v>2</v>
      </c>
      <c r="Q1484" s="109"/>
      <c r="R1484" s="121">
        <v>116</v>
      </c>
      <c r="S1484" s="121">
        <v>53</v>
      </c>
      <c r="T1484" s="109"/>
      <c r="U1484" s="121">
        <v>296</v>
      </c>
      <c r="V1484" s="121">
        <v>55</v>
      </c>
    </row>
    <row r="1485" spans="1:22" x14ac:dyDescent="0.3">
      <c r="A1485" s="122" t="s">
        <v>1204</v>
      </c>
      <c r="B1485" s="35" t="str">
        <f>VLOOKUP(A1485,'Planning Periods'!$E$2:$N$540,10,FALSE)</f>
        <v>01/31/2015 - 01/31/2023</v>
      </c>
      <c r="C1485" s="121">
        <v>2017</v>
      </c>
      <c r="D1485" s="121" t="str">
        <f t="shared" si="21"/>
        <v>Orinda 2017</v>
      </c>
      <c r="E1485" s="121">
        <v>84</v>
      </c>
      <c r="F1485" s="120">
        <v>0</v>
      </c>
      <c r="G1485" s="121">
        <v>0</v>
      </c>
      <c r="H1485" s="121">
        <v>0</v>
      </c>
      <c r="I1485" s="109"/>
      <c r="J1485" s="121">
        <v>47</v>
      </c>
      <c r="K1485" s="120">
        <v>0</v>
      </c>
      <c r="L1485" s="121">
        <v>0</v>
      </c>
      <c r="M1485" s="121">
        <v>0</v>
      </c>
      <c r="N1485" s="109"/>
      <c r="O1485" s="121">
        <v>49</v>
      </c>
      <c r="P1485" s="121">
        <v>7</v>
      </c>
      <c r="Q1485" s="109"/>
      <c r="R1485" s="121">
        <v>116</v>
      </c>
      <c r="S1485" s="121">
        <v>37</v>
      </c>
      <c r="T1485" s="109"/>
      <c r="U1485" s="121">
        <v>296</v>
      </c>
      <c r="V1485" s="121">
        <v>44</v>
      </c>
    </row>
    <row r="1486" spans="1:22" x14ac:dyDescent="0.3">
      <c r="A1486" s="122" t="s">
        <v>1176</v>
      </c>
      <c r="B1486" s="35" t="str">
        <f>VLOOKUP(A1486,'Planning Periods'!$E$2:$N$540,10,FALSE)</f>
        <v>06/30/2014 - 06/30/2019</v>
      </c>
      <c r="C1486" s="121">
        <v>2014</v>
      </c>
      <c r="D1486" s="121" t="str">
        <f t="shared" si="21"/>
        <v>Orland 2014</v>
      </c>
      <c r="E1486" s="121">
        <v>20</v>
      </c>
      <c r="F1486" s="120">
        <v>0</v>
      </c>
      <c r="G1486" s="121">
        <v>0</v>
      </c>
      <c r="H1486" s="121">
        <v>0</v>
      </c>
      <c r="I1486" s="109"/>
      <c r="J1486" s="121">
        <v>10</v>
      </c>
      <c r="K1486" s="120">
        <v>0</v>
      </c>
      <c r="L1486" s="121">
        <v>0</v>
      </c>
      <c r="M1486" s="121">
        <v>0</v>
      </c>
      <c r="N1486" s="109"/>
      <c r="O1486" s="121">
        <v>14</v>
      </c>
      <c r="P1486" s="121">
        <v>0</v>
      </c>
      <c r="Q1486" s="109"/>
      <c r="R1486" s="121">
        <v>36</v>
      </c>
      <c r="S1486" s="121">
        <v>0</v>
      </c>
      <c r="T1486" s="109"/>
      <c r="U1486" s="121">
        <v>80</v>
      </c>
      <c r="V1486" s="121">
        <v>0</v>
      </c>
    </row>
    <row r="1487" spans="1:22" x14ac:dyDescent="0.3">
      <c r="A1487" s="122" t="s">
        <v>1176</v>
      </c>
      <c r="B1487" s="35" t="str">
        <f>VLOOKUP(A1487,'Planning Periods'!$E$2:$N$540,10,FALSE)</f>
        <v>06/30/2014 - 06/30/2019</v>
      </c>
      <c r="C1487" s="121">
        <v>2015</v>
      </c>
      <c r="D1487" s="121" t="str">
        <f t="shared" si="21"/>
        <v>Orland 2015</v>
      </c>
      <c r="E1487" s="121">
        <v>20</v>
      </c>
      <c r="F1487" s="120">
        <v>0</v>
      </c>
      <c r="G1487" s="121">
        <v>0</v>
      </c>
      <c r="H1487" s="121">
        <v>0</v>
      </c>
      <c r="I1487" s="109"/>
      <c r="J1487" s="121">
        <v>10</v>
      </c>
      <c r="K1487" s="120">
        <v>0</v>
      </c>
      <c r="L1487" s="121">
        <v>0</v>
      </c>
      <c r="M1487" s="121">
        <v>0</v>
      </c>
      <c r="N1487" s="109"/>
      <c r="O1487" s="121">
        <v>14</v>
      </c>
      <c r="P1487" s="121">
        <v>10</v>
      </c>
      <c r="Q1487" s="109"/>
      <c r="R1487" s="121">
        <v>36</v>
      </c>
      <c r="S1487" s="121">
        <v>0</v>
      </c>
      <c r="T1487" s="109"/>
      <c r="U1487" s="121">
        <v>80</v>
      </c>
      <c r="V1487" s="121">
        <v>10</v>
      </c>
    </row>
    <row r="1488" spans="1:22" x14ac:dyDescent="0.3">
      <c r="A1488" s="122" t="s">
        <v>1176</v>
      </c>
      <c r="B1488" s="35" t="str">
        <f>VLOOKUP(A1488,'Planning Periods'!$E$2:$N$540,10,FALSE)</f>
        <v>06/30/2014 - 06/30/2019</v>
      </c>
      <c r="C1488" s="121">
        <v>2016</v>
      </c>
      <c r="D1488" s="121" t="str">
        <f t="shared" si="21"/>
        <v>Orland 2016</v>
      </c>
      <c r="E1488" s="121">
        <v>20</v>
      </c>
      <c r="F1488" s="120">
        <v>0</v>
      </c>
      <c r="G1488" s="121">
        <v>0</v>
      </c>
      <c r="H1488" s="121">
        <v>0</v>
      </c>
      <c r="I1488" s="109"/>
      <c r="J1488" s="121">
        <v>10</v>
      </c>
      <c r="K1488" s="120">
        <v>39</v>
      </c>
      <c r="L1488" s="121">
        <v>39</v>
      </c>
      <c r="M1488" s="121">
        <v>0</v>
      </c>
      <c r="N1488" s="109"/>
      <c r="O1488" s="121">
        <v>14</v>
      </c>
      <c r="P1488" s="121">
        <v>5</v>
      </c>
      <c r="Q1488" s="109"/>
      <c r="R1488" s="121">
        <v>36</v>
      </c>
      <c r="S1488" s="121">
        <v>0</v>
      </c>
      <c r="T1488" s="109"/>
      <c r="U1488" s="121">
        <v>80</v>
      </c>
      <c r="V1488" s="121">
        <v>44</v>
      </c>
    </row>
    <row r="1489" spans="1:22" x14ac:dyDescent="0.3">
      <c r="A1489" s="122" t="s">
        <v>1176</v>
      </c>
      <c r="B1489" s="35" t="str">
        <f>VLOOKUP(A1489,'Planning Periods'!$E$2:$N$540,10,FALSE)</f>
        <v>06/30/2014 - 06/30/2019</v>
      </c>
      <c r="C1489" s="121">
        <v>2017</v>
      </c>
      <c r="D1489" s="121" t="str">
        <f t="shared" si="21"/>
        <v>Orland 2017</v>
      </c>
      <c r="E1489" s="121">
        <v>20</v>
      </c>
      <c r="F1489" s="120">
        <v>0</v>
      </c>
      <c r="G1489" s="121">
        <v>0</v>
      </c>
      <c r="H1489" s="121">
        <v>0</v>
      </c>
      <c r="I1489" s="109"/>
      <c r="J1489" s="121">
        <v>10</v>
      </c>
      <c r="K1489" s="120">
        <v>0</v>
      </c>
      <c r="L1489" s="121">
        <v>0</v>
      </c>
      <c r="M1489" s="121">
        <v>0</v>
      </c>
      <c r="N1489" s="109"/>
      <c r="O1489" s="121">
        <v>14</v>
      </c>
      <c r="P1489" s="121">
        <v>7</v>
      </c>
      <c r="Q1489" s="109"/>
      <c r="R1489" s="121">
        <v>36</v>
      </c>
      <c r="S1489" s="121">
        <v>0</v>
      </c>
      <c r="T1489" s="109"/>
      <c r="U1489" s="121">
        <v>80</v>
      </c>
      <c r="V1489" s="121">
        <v>7</v>
      </c>
    </row>
    <row r="1490" spans="1:22" x14ac:dyDescent="0.3">
      <c r="A1490" s="122" t="s">
        <v>1219</v>
      </c>
      <c r="B1490" s="35" t="str">
        <f>VLOOKUP(A1490,'Planning Periods'!$E$2:$N$540,10,FALSE)</f>
        <v>06/15/2014 - 06/15/2022</v>
      </c>
      <c r="C1490" s="121">
        <v>2014</v>
      </c>
      <c r="D1490" s="121" t="str">
        <f t="shared" si="21"/>
        <v>Oroville 2014</v>
      </c>
      <c r="E1490" s="121">
        <v>419</v>
      </c>
      <c r="F1490" s="120">
        <v>0</v>
      </c>
      <c r="G1490" s="121">
        <v>0</v>
      </c>
      <c r="H1490" s="121">
        <v>0</v>
      </c>
      <c r="I1490" s="109"/>
      <c r="J1490" s="121">
        <v>284</v>
      </c>
      <c r="K1490" s="120">
        <v>57</v>
      </c>
      <c r="L1490" s="121">
        <v>50</v>
      </c>
      <c r="M1490" s="121">
        <v>7</v>
      </c>
      <c r="N1490" s="109"/>
      <c r="O1490" s="121">
        <v>306</v>
      </c>
      <c r="P1490" s="121">
        <v>0</v>
      </c>
      <c r="Q1490" s="109"/>
      <c r="R1490" s="121">
        <v>784</v>
      </c>
      <c r="S1490" s="121">
        <v>14</v>
      </c>
      <c r="T1490" s="109"/>
      <c r="U1490" s="121">
        <v>1793</v>
      </c>
      <c r="V1490" s="121">
        <v>71</v>
      </c>
    </row>
    <row r="1491" spans="1:22" x14ac:dyDescent="0.3">
      <c r="A1491" s="122" t="s">
        <v>1219</v>
      </c>
      <c r="B1491" s="35" t="str">
        <f>VLOOKUP(A1491,'Planning Periods'!$E$2:$N$540,10,FALSE)</f>
        <v>06/15/2014 - 06/15/2022</v>
      </c>
      <c r="C1491" s="121">
        <v>2015</v>
      </c>
      <c r="D1491" s="121" t="str">
        <f t="shared" si="21"/>
        <v>Oroville 2015</v>
      </c>
      <c r="E1491" s="121">
        <v>419</v>
      </c>
      <c r="F1491" s="120">
        <v>2</v>
      </c>
      <c r="G1491" s="121">
        <v>0</v>
      </c>
      <c r="H1491" s="121">
        <v>2</v>
      </c>
      <c r="I1491" s="109"/>
      <c r="J1491" s="121">
        <v>284</v>
      </c>
      <c r="K1491" s="120">
        <v>4</v>
      </c>
      <c r="L1491" s="121">
        <v>0</v>
      </c>
      <c r="M1491" s="121">
        <v>4</v>
      </c>
      <c r="N1491" s="109"/>
      <c r="O1491" s="121">
        <v>306</v>
      </c>
      <c r="P1491" s="121">
        <v>0</v>
      </c>
      <c r="Q1491" s="109"/>
      <c r="R1491" s="121">
        <v>784</v>
      </c>
      <c r="S1491" s="121">
        <v>11</v>
      </c>
      <c r="T1491" s="109"/>
      <c r="U1491" s="121">
        <v>1793</v>
      </c>
      <c r="V1491" s="121">
        <v>17</v>
      </c>
    </row>
    <row r="1492" spans="1:22" x14ac:dyDescent="0.3">
      <c r="A1492" s="122" t="s">
        <v>1219</v>
      </c>
      <c r="B1492" s="35" t="str">
        <f>VLOOKUP(A1492,'Planning Periods'!$E$2:$N$540,10,FALSE)</f>
        <v>06/15/2014 - 06/15/2022</v>
      </c>
      <c r="C1492" s="121">
        <v>2016</v>
      </c>
      <c r="D1492" s="121" t="str">
        <f t="shared" si="21"/>
        <v>Oroville 2016</v>
      </c>
      <c r="E1492" s="121">
        <v>419</v>
      </c>
      <c r="F1492" s="120">
        <v>8</v>
      </c>
      <c r="G1492" s="121">
        <v>0</v>
      </c>
      <c r="H1492" s="121">
        <v>8</v>
      </c>
      <c r="I1492" s="109"/>
      <c r="J1492" s="121">
        <v>284</v>
      </c>
      <c r="K1492" s="120">
        <v>6</v>
      </c>
      <c r="L1492" s="121">
        <v>0</v>
      </c>
      <c r="M1492" s="121">
        <v>6</v>
      </c>
      <c r="N1492" s="109"/>
      <c r="O1492" s="121">
        <v>306</v>
      </c>
      <c r="P1492" s="121">
        <v>0</v>
      </c>
      <c r="Q1492" s="109"/>
      <c r="R1492" s="121">
        <v>784</v>
      </c>
      <c r="S1492" s="121">
        <v>1</v>
      </c>
      <c r="T1492" s="109"/>
      <c r="U1492" s="121">
        <v>1793</v>
      </c>
      <c r="V1492" s="121">
        <v>15</v>
      </c>
    </row>
    <row r="1493" spans="1:22" x14ac:dyDescent="0.3">
      <c r="A1493" s="122" t="s">
        <v>1219</v>
      </c>
      <c r="B1493" s="35" t="str">
        <f>VLOOKUP(A1493,'Planning Periods'!$E$2:$N$540,10,FALSE)</f>
        <v>06/15/2014 - 06/15/2022</v>
      </c>
      <c r="C1493" s="121">
        <v>2017</v>
      </c>
      <c r="D1493" s="121" t="str">
        <f t="shared" ref="D1493:D1564" si="22">CONCATENATE(A1493," ",C1493)</f>
        <v>Oroville 2017</v>
      </c>
      <c r="E1493" s="121">
        <v>419</v>
      </c>
      <c r="F1493" s="120">
        <v>0</v>
      </c>
      <c r="G1493" s="121">
        <v>0</v>
      </c>
      <c r="H1493" s="121">
        <v>0</v>
      </c>
      <c r="I1493" s="109"/>
      <c r="J1493" s="121">
        <v>284</v>
      </c>
      <c r="K1493" s="120">
        <v>0</v>
      </c>
      <c r="L1493" s="121">
        <v>0</v>
      </c>
      <c r="M1493" s="121">
        <v>0</v>
      </c>
      <c r="N1493" s="109"/>
      <c r="O1493" s="121">
        <v>306</v>
      </c>
      <c r="P1493" s="121">
        <v>0</v>
      </c>
      <c r="Q1493" s="109"/>
      <c r="R1493" s="121">
        <v>784</v>
      </c>
      <c r="S1493" s="121">
        <v>3</v>
      </c>
      <c r="T1493" s="109"/>
      <c r="U1493" s="121">
        <v>1793</v>
      </c>
      <c r="V1493" s="121">
        <v>3</v>
      </c>
    </row>
    <row r="1494" spans="1:22" x14ac:dyDescent="0.3">
      <c r="A1494" s="122" t="s">
        <v>767</v>
      </c>
      <c r="B1494" s="35"/>
      <c r="C1494" s="121">
        <v>2013</v>
      </c>
      <c r="D1494" s="121" t="str">
        <f t="shared" si="21"/>
        <v>Oxnard 2013</v>
      </c>
      <c r="E1494" s="121"/>
      <c r="F1494" s="120"/>
      <c r="G1494" s="121"/>
      <c r="H1494" s="121"/>
      <c r="I1494" s="109"/>
      <c r="J1494" s="121"/>
      <c r="K1494" s="120"/>
      <c r="L1494" s="121"/>
      <c r="M1494" s="121"/>
      <c r="N1494" s="109"/>
      <c r="O1494" s="121"/>
      <c r="P1494" s="121"/>
      <c r="Q1494" s="109"/>
      <c r="R1494" s="121"/>
      <c r="S1494" s="121"/>
      <c r="T1494" s="109"/>
      <c r="U1494" s="121"/>
      <c r="V1494" s="121"/>
    </row>
    <row r="1495" spans="1:22" x14ac:dyDescent="0.3">
      <c r="A1495" s="122" t="s">
        <v>767</v>
      </c>
      <c r="B1495" s="35" t="str">
        <f>VLOOKUP(A1495,'Planning Periods'!$E$2:$N$540,10,FALSE)</f>
        <v>10/15/2013 - 10/15/2021</v>
      </c>
      <c r="C1495" s="121">
        <v>2014</v>
      </c>
      <c r="D1495" s="121" t="str">
        <f>CONCATENATE(A1495," ",C1495)</f>
        <v>Oxnard 2014</v>
      </c>
      <c r="E1495" s="121">
        <v>844</v>
      </c>
      <c r="F1495" s="120">
        <v>48</v>
      </c>
      <c r="G1495" s="121">
        <v>48</v>
      </c>
      <c r="H1495" s="121">
        <v>0</v>
      </c>
      <c r="I1495" s="109"/>
      <c r="J1495" s="121">
        <v>1160</v>
      </c>
      <c r="K1495" s="120">
        <v>67</v>
      </c>
      <c r="L1495" s="121">
        <v>67</v>
      </c>
      <c r="M1495" s="121">
        <v>0</v>
      </c>
      <c r="N1495" s="109"/>
      <c r="O1495" s="121">
        <v>1351</v>
      </c>
      <c r="P1495" s="121">
        <v>2</v>
      </c>
      <c r="Q1495" s="109"/>
      <c r="R1495" s="121">
        <v>3102</v>
      </c>
      <c r="S1495" s="121">
        <v>39</v>
      </c>
      <c r="T1495" s="109"/>
      <c r="U1495" s="121">
        <v>6457</v>
      </c>
      <c r="V1495" s="121">
        <v>156</v>
      </c>
    </row>
    <row r="1496" spans="1:22" x14ac:dyDescent="0.3">
      <c r="A1496" s="122" t="s">
        <v>767</v>
      </c>
      <c r="B1496" s="35" t="str">
        <f>VLOOKUP(A1496,'Planning Periods'!$E$2:$N$540,10,FALSE)</f>
        <v>10/15/2013 - 10/15/2021</v>
      </c>
      <c r="C1496" s="121">
        <v>2015</v>
      </c>
      <c r="D1496" s="121" t="str">
        <f t="shared" si="22"/>
        <v>Oxnard 2015</v>
      </c>
      <c r="E1496" s="121">
        <v>844</v>
      </c>
      <c r="F1496" s="120">
        <v>0</v>
      </c>
      <c r="G1496" s="121">
        <v>0</v>
      </c>
      <c r="H1496" s="121">
        <v>0</v>
      </c>
      <c r="I1496" s="109"/>
      <c r="J1496" s="121">
        <v>1160</v>
      </c>
      <c r="K1496" s="120">
        <v>0</v>
      </c>
      <c r="L1496" s="121">
        <v>0</v>
      </c>
      <c r="M1496" s="121">
        <v>0</v>
      </c>
      <c r="N1496" s="109"/>
      <c r="O1496" s="121">
        <v>1351</v>
      </c>
      <c r="P1496" s="121">
        <v>0</v>
      </c>
      <c r="Q1496" s="109"/>
      <c r="R1496" s="121">
        <v>3102</v>
      </c>
      <c r="S1496" s="121">
        <v>5</v>
      </c>
      <c r="T1496" s="109"/>
      <c r="U1496" s="121">
        <v>6457</v>
      </c>
      <c r="V1496" s="121">
        <v>5</v>
      </c>
    </row>
    <row r="1497" spans="1:22" x14ac:dyDescent="0.3">
      <c r="A1497" s="122" t="s">
        <v>767</v>
      </c>
      <c r="B1497" s="35" t="str">
        <f>VLOOKUP(A1497,'Planning Periods'!$E$2:$N$540,10,FALSE)</f>
        <v>10/15/2013 - 10/15/2021</v>
      </c>
      <c r="C1497" s="121">
        <v>2016</v>
      </c>
      <c r="D1497" s="121" t="str">
        <f t="shared" si="22"/>
        <v>Oxnard 2016</v>
      </c>
      <c r="E1497" s="121">
        <v>844</v>
      </c>
      <c r="F1497" s="120">
        <v>50</v>
      </c>
      <c r="G1497" s="121">
        <v>50</v>
      </c>
      <c r="H1497" s="121">
        <v>0</v>
      </c>
      <c r="I1497" s="109"/>
      <c r="J1497" s="121">
        <v>1160</v>
      </c>
      <c r="K1497" s="120">
        <v>207</v>
      </c>
      <c r="L1497" s="121">
        <v>118</v>
      </c>
      <c r="M1497" s="121">
        <v>89</v>
      </c>
      <c r="N1497" s="109"/>
      <c r="O1497" s="121">
        <v>1351</v>
      </c>
      <c r="P1497" s="121">
        <v>2</v>
      </c>
      <c r="Q1497" s="109"/>
      <c r="R1497" s="121">
        <v>3102</v>
      </c>
      <c r="S1497" s="121">
        <v>80</v>
      </c>
      <c r="T1497" s="109"/>
      <c r="U1497" s="121">
        <v>6457</v>
      </c>
      <c r="V1497" s="121">
        <v>339</v>
      </c>
    </row>
    <row r="1498" spans="1:22" x14ac:dyDescent="0.3">
      <c r="A1498" s="122" t="s">
        <v>767</v>
      </c>
      <c r="B1498" s="35" t="str">
        <f>VLOOKUP(A1498,'Planning Periods'!$E$2:$N$540,10,FALSE)</f>
        <v>10/15/2013 - 10/15/2021</v>
      </c>
      <c r="C1498" s="121">
        <v>2017</v>
      </c>
      <c r="D1498" s="121" t="str">
        <f t="shared" si="22"/>
        <v>Oxnard 2017</v>
      </c>
      <c r="E1498" s="121">
        <v>844</v>
      </c>
      <c r="F1498" s="120">
        <v>30</v>
      </c>
      <c r="G1498" s="121">
        <v>30</v>
      </c>
      <c r="H1498" s="121">
        <v>0</v>
      </c>
      <c r="I1498" s="109"/>
      <c r="J1498" s="121">
        <v>1160</v>
      </c>
      <c r="K1498" s="120">
        <v>234</v>
      </c>
      <c r="L1498" s="121">
        <v>234</v>
      </c>
      <c r="M1498" s="121">
        <v>0</v>
      </c>
      <c r="N1498" s="109"/>
      <c r="O1498" s="121">
        <v>1351</v>
      </c>
      <c r="P1498" s="121">
        <v>371</v>
      </c>
      <c r="Q1498" s="109"/>
      <c r="R1498" s="121">
        <v>3102</v>
      </c>
      <c r="S1498" s="121">
        <v>138</v>
      </c>
      <c r="T1498" s="109"/>
      <c r="U1498" s="121">
        <v>6457</v>
      </c>
      <c r="V1498" s="121">
        <v>773</v>
      </c>
    </row>
    <row r="1499" spans="1:22" x14ac:dyDescent="0.3">
      <c r="A1499" s="122" t="s">
        <v>1016</v>
      </c>
      <c r="B1499" s="35" t="str">
        <f>VLOOKUP(A1499,'Planning Periods'!$E$2:$N$540,10,FALSE)</f>
        <v>12/31/2015 - 12/31/2023</v>
      </c>
      <c r="C1499" s="121">
        <v>2014</v>
      </c>
      <c r="D1499" s="121" t="str">
        <f t="shared" si="22"/>
        <v>Pacific Grove 2014</v>
      </c>
      <c r="E1499" s="121"/>
      <c r="F1499" s="120"/>
      <c r="G1499" s="121"/>
      <c r="H1499" s="121"/>
      <c r="I1499" s="109"/>
      <c r="J1499" s="121"/>
      <c r="K1499" s="120"/>
      <c r="L1499" s="121"/>
      <c r="M1499" s="121"/>
      <c r="N1499" s="109"/>
      <c r="O1499" s="121"/>
      <c r="P1499" s="121"/>
      <c r="Q1499" s="109"/>
      <c r="R1499" s="121"/>
      <c r="S1499" s="121"/>
      <c r="T1499" s="109"/>
      <c r="U1499" s="121"/>
      <c r="V1499" s="121"/>
    </row>
    <row r="1500" spans="1:22" x14ac:dyDescent="0.3">
      <c r="A1500" s="122" t="s">
        <v>1016</v>
      </c>
      <c r="B1500" s="35" t="str">
        <f>VLOOKUP(A1500,'Planning Periods'!$E$2:$N$540,10,FALSE)</f>
        <v>12/31/2015 - 12/31/2023</v>
      </c>
      <c r="C1500" s="121">
        <v>2015</v>
      </c>
      <c r="D1500" s="121" t="str">
        <f t="shared" si="22"/>
        <v>Pacific Grove 2015</v>
      </c>
      <c r="E1500" s="121">
        <v>28</v>
      </c>
      <c r="F1500" s="120">
        <v>0</v>
      </c>
      <c r="G1500" s="121">
        <v>0</v>
      </c>
      <c r="H1500" s="121">
        <v>0</v>
      </c>
      <c r="I1500" s="109"/>
      <c r="J1500" s="121">
        <v>18</v>
      </c>
      <c r="K1500" s="120">
        <v>0</v>
      </c>
      <c r="L1500" s="121">
        <v>0</v>
      </c>
      <c r="M1500" s="121">
        <v>0</v>
      </c>
      <c r="N1500" s="109"/>
      <c r="O1500" s="121">
        <v>21</v>
      </c>
      <c r="P1500" s="121">
        <v>0</v>
      </c>
      <c r="Q1500" s="109"/>
      <c r="R1500" s="121">
        <v>48</v>
      </c>
      <c r="S1500" s="121">
        <v>0</v>
      </c>
      <c r="T1500" s="109"/>
      <c r="U1500" s="121">
        <v>115</v>
      </c>
      <c r="V1500" s="121">
        <v>0</v>
      </c>
    </row>
    <row r="1501" spans="1:22" x14ac:dyDescent="0.3">
      <c r="A1501" s="122" t="s">
        <v>1016</v>
      </c>
      <c r="B1501" s="35" t="str">
        <f>VLOOKUP(A1501,'Planning Periods'!$E$2:$N$540,10,FALSE)</f>
        <v>12/31/2015 - 12/31/2023</v>
      </c>
      <c r="C1501" s="121">
        <v>2016</v>
      </c>
      <c r="D1501" s="121" t="str">
        <f t="shared" si="22"/>
        <v>Pacific Grove 2016</v>
      </c>
      <c r="E1501" s="121">
        <v>28</v>
      </c>
      <c r="F1501" s="120">
        <v>0</v>
      </c>
      <c r="G1501" s="121">
        <v>0</v>
      </c>
      <c r="H1501" s="121">
        <v>0</v>
      </c>
      <c r="I1501" s="109"/>
      <c r="J1501" s="121">
        <v>18</v>
      </c>
      <c r="K1501" s="120">
        <v>0</v>
      </c>
      <c r="L1501" s="121">
        <v>0</v>
      </c>
      <c r="M1501" s="121">
        <v>0</v>
      </c>
      <c r="N1501" s="109"/>
      <c r="O1501" s="121">
        <v>21</v>
      </c>
      <c r="P1501" s="121">
        <v>0</v>
      </c>
      <c r="Q1501" s="109"/>
      <c r="R1501" s="121">
        <v>48</v>
      </c>
      <c r="S1501" s="121">
        <v>4</v>
      </c>
      <c r="T1501" s="109"/>
      <c r="U1501" s="121">
        <v>115</v>
      </c>
      <c r="V1501" s="121">
        <v>4</v>
      </c>
    </row>
    <row r="1502" spans="1:22" x14ac:dyDescent="0.3">
      <c r="A1502" s="122" t="s">
        <v>1016</v>
      </c>
      <c r="B1502" s="35" t="str">
        <f>VLOOKUP(A1502,'Planning Periods'!$E$2:$N$540,10,FALSE)</f>
        <v>12/31/2015 - 12/31/2023</v>
      </c>
      <c r="C1502" s="121">
        <v>2017</v>
      </c>
      <c r="D1502" s="121" t="str">
        <f t="shared" si="22"/>
        <v>Pacific Grove 2017</v>
      </c>
      <c r="E1502" s="121">
        <v>28</v>
      </c>
      <c r="F1502" s="120">
        <v>0</v>
      </c>
      <c r="G1502" s="121">
        <v>0</v>
      </c>
      <c r="H1502" s="121">
        <v>0</v>
      </c>
      <c r="I1502" s="109"/>
      <c r="J1502" s="121">
        <v>18</v>
      </c>
      <c r="K1502" s="120">
        <v>0</v>
      </c>
      <c r="L1502" s="121">
        <v>0</v>
      </c>
      <c r="M1502" s="121">
        <v>0</v>
      </c>
      <c r="N1502" s="109"/>
      <c r="O1502" s="121">
        <v>21</v>
      </c>
      <c r="P1502" s="121">
        <v>0</v>
      </c>
      <c r="Q1502" s="109"/>
      <c r="R1502" s="121">
        <v>48</v>
      </c>
      <c r="S1502" s="121">
        <v>1</v>
      </c>
      <c r="T1502" s="109"/>
      <c r="U1502" s="121">
        <v>115</v>
      </c>
      <c r="V1502" s="121">
        <v>1</v>
      </c>
    </row>
    <row r="1503" spans="1:22" x14ac:dyDescent="0.3">
      <c r="A1503" s="122" t="s">
        <v>860</v>
      </c>
      <c r="B1503" s="35" t="str">
        <f>VLOOKUP(A1503,'Planning Periods'!$E$2:$N$540,10,FALSE)</f>
        <v>01/31/2015 - 01/31/2023</v>
      </c>
      <c r="C1503" s="121">
        <v>2014</v>
      </c>
      <c r="D1503" s="121" t="str">
        <f t="shared" si="22"/>
        <v>Pacifica 2014</v>
      </c>
      <c r="E1503" s="121"/>
      <c r="F1503" s="120"/>
      <c r="G1503" s="121"/>
      <c r="H1503" s="121"/>
      <c r="I1503" s="109"/>
      <c r="J1503" s="121"/>
      <c r="K1503" s="120"/>
      <c r="L1503" s="121"/>
      <c r="M1503" s="121"/>
      <c r="N1503" s="109"/>
      <c r="O1503" s="121"/>
      <c r="P1503" s="121"/>
      <c r="Q1503" s="109"/>
      <c r="R1503" s="121"/>
      <c r="S1503" s="121"/>
      <c r="T1503" s="109"/>
      <c r="U1503" s="121"/>
      <c r="V1503" s="121"/>
    </row>
    <row r="1504" spans="1:22" x14ac:dyDescent="0.3">
      <c r="A1504" s="122" t="s">
        <v>860</v>
      </c>
      <c r="B1504" s="35" t="str">
        <f>VLOOKUP(A1504,'Planning Periods'!$E$2:$N$540,10,FALSE)</f>
        <v>01/31/2015 - 01/31/2023</v>
      </c>
      <c r="C1504" s="121">
        <v>2015</v>
      </c>
      <c r="D1504" s="121" t="str">
        <f t="shared" si="22"/>
        <v>Pacifica 2015</v>
      </c>
      <c r="E1504" s="121">
        <v>121</v>
      </c>
      <c r="F1504" s="120">
        <v>0</v>
      </c>
      <c r="G1504" s="121">
        <v>0</v>
      </c>
      <c r="H1504" s="121">
        <v>0</v>
      </c>
      <c r="I1504" s="109"/>
      <c r="J1504" s="121">
        <v>68</v>
      </c>
      <c r="K1504" s="120">
        <v>0</v>
      </c>
      <c r="L1504" s="121">
        <v>0</v>
      </c>
      <c r="M1504" s="121">
        <v>0</v>
      </c>
      <c r="N1504" s="109"/>
      <c r="O1504" s="121">
        <v>70</v>
      </c>
      <c r="P1504" s="121">
        <v>1</v>
      </c>
      <c r="Q1504" s="109"/>
      <c r="R1504" s="121">
        <v>154</v>
      </c>
      <c r="S1504" s="121">
        <v>7</v>
      </c>
      <c r="T1504" s="109"/>
      <c r="U1504" s="121">
        <v>413</v>
      </c>
      <c r="V1504" s="121">
        <v>8</v>
      </c>
    </row>
    <row r="1505" spans="1:22" x14ac:dyDescent="0.3">
      <c r="A1505" s="122" t="s">
        <v>860</v>
      </c>
      <c r="B1505" s="35" t="str">
        <f>VLOOKUP(A1505,'Planning Periods'!$E$2:$N$540,10,FALSE)</f>
        <v>01/31/2015 - 01/31/2023</v>
      </c>
      <c r="C1505" s="121">
        <v>2016</v>
      </c>
      <c r="D1505" s="121" t="str">
        <f t="shared" si="22"/>
        <v>Pacifica 2016</v>
      </c>
      <c r="E1505" s="121">
        <v>121</v>
      </c>
      <c r="F1505" s="120">
        <v>0</v>
      </c>
      <c r="G1505" s="121">
        <v>0</v>
      </c>
      <c r="H1505" s="121">
        <v>0</v>
      </c>
      <c r="I1505" s="109"/>
      <c r="J1505" s="121">
        <v>68</v>
      </c>
      <c r="K1505" s="120">
        <v>0</v>
      </c>
      <c r="L1505" s="121">
        <v>0</v>
      </c>
      <c r="M1505" s="121">
        <v>0</v>
      </c>
      <c r="N1505" s="109"/>
      <c r="O1505" s="121">
        <v>70</v>
      </c>
      <c r="P1505" s="121">
        <v>1</v>
      </c>
      <c r="Q1505" s="109"/>
      <c r="R1505" s="121">
        <v>154</v>
      </c>
      <c r="S1505" s="121">
        <v>12</v>
      </c>
      <c r="T1505" s="109"/>
      <c r="U1505" s="121">
        <v>413</v>
      </c>
      <c r="V1505" s="121">
        <v>13</v>
      </c>
    </row>
    <row r="1506" spans="1:22" x14ac:dyDescent="0.3">
      <c r="A1506" s="122" t="s">
        <v>860</v>
      </c>
      <c r="B1506" s="35" t="str">
        <f>VLOOKUP(A1506,'Planning Periods'!$E$2:$N$540,10,FALSE)</f>
        <v>01/31/2015 - 01/31/2023</v>
      </c>
      <c r="C1506" s="121">
        <v>2017</v>
      </c>
      <c r="D1506" s="121" t="str">
        <f t="shared" si="22"/>
        <v>Pacifica 2017</v>
      </c>
      <c r="E1506" s="121">
        <v>121</v>
      </c>
      <c r="F1506" s="120">
        <v>0</v>
      </c>
      <c r="G1506" s="121">
        <v>0</v>
      </c>
      <c r="H1506" s="121">
        <v>0</v>
      </c>
      <c r="I1506" s="109"/>
      <c r="J1506" s="121">
        <v>68</v>
      </c>
      <c r="K1506" s="120">
        <v>0</v>
      </c>
      <c r="L1506" s="121">
        <v>0</v>
      </c>
      <c r="M1506" s="121">
        <v>0</v>
      </c>
      <c r="N1506" s="109"/>
      <c r="O1506" s="121">
        <v>70</v>
      </c>
      <c r="P1506" s="121">
        <v>4</v>
      </c>
      <c r="Q1506" s="109"/>
      <c r="R1506" s="121">
        <v>154</v>
      </c>
      <c r="S1506" s="121">
        <v>5</v>
      </c>
      <c r="T1506" s="109"/>
      <c r="U1506" s="121">
        <v>413</v>
      </c>
      <c r="V1506" s="121">
        <v>9</v>
      </c>
    </row>
    <row r="1507" spans="1:22" x14ac:dyDescent="0.3">
      <c r="A1507" s="122" t="s">
        <v>943</v>
      </c>
      <c r="B1507" s="35"/>
      <c r="C1507" s="121">
        <v>2013</v>
      </c>
      <c r="D1507" s="121" t="str">
        <f t="shared" si="22"/>
        <v>Palm Desert 2013</v>
      </c>
      <c r="E1507" s="121"/>
      <c r="F1507" s="120"/>
      <c r="G1507" s="121"/>
      <c r="H1507" s="121"/>
      <c r="I1507" s="109"/>
      <c r="J1507" s="121"/>
      <c r="K1507" s="120"/>
      <c r="L1507" s="121"/>
      <c r="M1507" s="121"/>
      <c r="N1507" s="109"/>
      <c r="O1507" s="121"/>
      <c r="P1507" s="121"/>
      <c r="Q1507" s="109"/>
      <c r="R1507" s="121"/>
      <c r="S1507" s="121"/>
      <c r="T1507" s="109"/>
      <c r="U1507" s="121"/>
      <c r="V1507" s="121"/>
    </row>
    <row r="1508" spans="1:22" x14ac:dyDescent="0.3">
      <c r="A1508" s="122" t="s">
        <v>943</v>
      </c>
      <c r="B1508" s="35" t="str">
        <f>VLOOKUP(A1508,'Planning Periods'!$E$2:$N$540,10,FALSE)</f>
        <v>10/15/2013 - 10/15/2021</v>
      </c>
      <c r="C1508" s="121">
        <v>2014</v>
      </c>
      <c r="D1508" s="121" t="str">
        <f t="shared" si="22"/>
        <v>Palm Desert 2014</v>
      </c>
      <c r="E1508" s="121">
        <v>1105</v>
      </c>
      <c r="F1508" s="120">
        <v>0</v>
      </c>
      <c r="G1508" s="121">
        <v>0</v>
      </c>
      <c r="H1508" s="121">
        <v>0</v>
      </c>
      <c r="I1508" s="109"/>
      <c r="J1508" s="121">
        <v>759</v>
      </c>
      <c r="K1508" s="120">
        <v>0</v>
      </c>
      <c r="L1508" s="121">
        <v>0</v>
      </c>
      <c r="M1508" s="121">
        <v>0</v>
      </c>
      <c r="N1508" s="109"/>
      <c r="O1508" s="121">
        <v>847</v>
      </c>
      <c r="P1508" s="121">
        <v>0</v>
      </c>
      <c r="Q1508" s="109"/>
      <c r="R1508" s="121">
        <v>1875</v>
      </c>
      <c r="S1508" s="121">
        <v>220</v>
      </c>
      <c r="T1508" s="109"/>
      <c r="U1508" s="121">
        <v>4586</v>
      </c>
      <c r="V1508" s="121">
        <v>220</v>
      </c>
    </row>
    <row r="1509" spans="1:22" x14ac:dyDescent="0.3">
      <c r="A1509" s="122" t="s">
        <v>943</v>
      </c>
      <c r="B1509" s="35" t="str">
        <f>VLOOKUP(A1509,'Planning Periods'!$E$2:$N$540,10,FALSE)</f>
        <v>10/15/2013 - 10/15/2021</v>
      </c>
      <c r="C1509" s="121">
        <v>2015</v>
      </c>
      <c r="D1509" s="121" t="str">
        <f t="shared" si="22"/>
        <v>Palm Desert 2015</v>
      </c>
      <c r="E1509" s="121">
        <v>1105</v>
      </c>
      <c r="F1509" s="120">
        <v>38</v>
      </c>
      <c r="G1509" s="121">
        <v>38</v>
      </c>
      <c r="H1509" s="121">
        <v>0</v>
      </c>
      <c r="I1509" s="109"/>
      <c r="J1509" s="121">
        <v>759</v>
      </c>
      <c r="K1509" s="120">
        <v>36</v>
      </c>
      <c r="L1509" s="121">
        <v>36</v>
      </c>
      <c r="M1509" s="121">
        <v>0</v>
      </c>
      <c r="N1509" s="109"/>
      <c r="O1509" s="121">
        <v>847</v>
      </c>
      <c r="P1509" s="121">
        <v>0</v>
      </c>
      <c r="Q1509" s="109"/>
      <c r="R1509" s="121">
        <v>1875</v>
      </c>
      <c r="S1509" s="121">
        <v>0</v>
      </c>
      <c r="T1509" s="109"/>
      <c r="U1509" s="121">
        <v>4586</v>
      </c>
      <c r="V1509" s="121">
        <v>74</v>
      </c>
    </row>
    <row r="1510" spans="1:22" x14ac:dyDescent="0.3">
      <c r="A1510" s="122" t="s">
        <v>943</v>
      </c>
      <c r="B1510" s="35" t="str">
        <f>VLOOKUP(A1510,'Planning Periods'!$E$2:$N$540,10,FALSE)</f>
        <v>10/15/2013 - 10/15/2021</v>
      </c>
      <c r="C1510" s="121">
        <v>2016</v>
      </c>
      <c r="D1510" s="121" t="str">
        <f t="shared" si="22"/>
        <v>Palm Desert 2016</v>
      </c>
      <c r="E1510" s="121">
        <v>1105</v>
      </c>
      <c r="F1510" s="120">
        <v>0</v>
      </c>
      <c r="G1510" s="121">
        <v>0</v>
      </c>
      <c r="H1510" s="121">
        <v>0</v>
      </c>
      <c r="I1510" s="109"/>
      <c r="J1510" s="121">
        <v>759</v>
      </c>
      <c r="K1510" s="120">
        <v>0</v>
      </c>
      <c r="L1510" s="121">
        <v>0</v>
      </c>
      <c r="M1510" s="121">
        <v>0</v>
      </c>
      <c r="N1510" s="109"/>
      <c r="O1510" s="121">
        <v>847</v>
      </c>
      <c r="P1510" s="121">
        <v>0</v>
      </c>
      <c r="Q1510" s="109"/>
      <c r="R1510" s="121">
        <v>1875</v>
      </c>
      <c r="S1510" s="121">
        <v>80</v>
      </c>
      <c r="T1510" s="109"/>
      <c r="U1510" s="121">
        <v>4586</v>
      </c>
      <c r="V1510" s="121">
        <v>80</v>
      </c>
    </row>
    <row r="1511" spans="1:22" x14ac:dyDescent="0.3">
      <c r="A1511" s="122" t="s">
        <v>943</v>
      </c>
      <c r="B1511" s="35" t="str">
        <f>VLOOKUP(A1511,'Planning Periods'!$E$2:$N$540,10,FALSE)</f>
        <v>10/15/2013 - 10/15/2021</v>
      </c>
      <c r="C1511" s="121">
        <v>2017</v>
      </c>
      <c r="D1511" s="121" t="str">
        <f t="shared" si="22"/>
        <v>Palm Desert 2017</v>
      </c>
      <c r="E1511" s="121">
        <v>1105</v>
      </c>
      <c r="F1511" s="120">
        <v>0</v>
      </c>
      <c r="G1511" s="121">
        <v>0</v>
      </c>
      <c r="H1511" s="121">
        <v>0</v>
      </c>
      <c r="I1511" s="109"/>
      <c r="J1511" s="121">
        <v>759</v>
      </c>
      <c r="K1511" s="120">
        <v>0</v>
      </c>
      <c r="L1511" s="121">
        <v>0</v>
      </c>
      <c r="M1511" s="121">
        <v>0</v>
      </c>
      <c r="N1511" s="109"/>
      <c r="O1511" s="121">
        <v>847</v>
      </c>
      <c r="P1511" s="121">
        <v>0</v>
      </c>
      <c r="Q1511" s="109"/>
      <c r="R1511" s="121">
        <v>1875</v>
      </c>
      <c r="S1511" s="121">
        <v>95</v>
      </c>
      <c r="T1511" s="109"/>
      <c r="U1511" s="121">
        <v>4586</v>
      </c>
      <c r="V1511" s="121">
        <v>95</v>
      </c>
    </row>
    <row r="1512" spans="1:22" x14ac:dyDescent="0.3">
      <c r="A1512" s="122" t="s">
        <v>942</v>
      </c>
      <c r="B1512" s="35"/>
      <c r="C1512" s="121">
        <v>2013</v>
      </c>
      <c r="D1512" s="121" t="str">
        <f t="shared" si="22"/>
        <v>Palm Springs 2013</v>
      </c>
      <c r="E1512" s="121"/>
      <c r="F1512" s="120"/>
      <c r="G1512" s="121"/>
      <c r="H1512" s="121"/>
      <c r="I1512" s="109"/>
      <c r="J1512" s="121"/>
      <c r="K1512" s="120"/>
      <c r="L1512" s="121"/>
      <c r="M1512" s="121"/>
      <c r="N1512" s="109"/>
      <c r="O1512" s="121"/>
      <c r="P1512" s="121"/>
      <c r="Q1512" s="109"/>
      <c r="R1512" s="121"/>
      <c r="S1512" s="121"/>
      <c r="T1512" s="109"/>
      <c r="U1512" s="121"/>
      <c r="V1512" s="121"/>
    </row>
    <row r="1513" spans="1:22" x14ac:dyDescent="0.3">
      <c r="A1513" s="122" t="s">
        <v>942</v>
      </c>
      <c r="B1513" s="35" t="str">
        <f>VLOOKUP(A1513,'Planning Periods'!$E$2:$N$540,10,FALSE)</f>
        <v>10/15/2013 - 10/15/2021</v>
      </c>
      <c r="C1513" s="121">
        <v>2014</v>
      </c>
      <c r="D1513" s="121" t="str">
        <f t="shared" si="22"/>
        <v>Palm Springs 2014</v>
      </c>
      <c r="E1513" s="121">
        <v>523</v>
      </c>
      <c r="F1513" s="120">
        <v>0</v>
      </c>
      <c r="G1513" s="121">
        <v>0</v>
      </c>
      <c r="H1513" s="121">
        <v>0</v>
      </c>
      <c r="I1513" s="109"/>
      <c r="J1513" s="121">
        <v>366</v>
      </c>
      <c r="K1513" s="120">
        <v>0</v>
      </c>
      <c r="L1513" s="121">
        <v>0</v>
      </c>
      <c r="M1513" s="121">
        <v>0</v>
      </c>
      <c r="N1513" s="109"/>
      <c r="O1513" s="121">
        <v>421</v>
      </c>
      <c r="P1513" s="121">
        <v>0</v>
      </c>
      <c r="Q1513" s="109"/>
      <c r="R1513" s="121">
        <v>951</v>
      </c>
      <c r="S1513" s="121">
        <v>188</v>
      </c>
      <c r="T1513" s="109"/>
      <c r="U1513" s="121">
        <v>2261</v>
      </c>
      <c r="V1513" s="121">
        <v>188</v>
      </c>
    </row>
    <row r="1514" spans="1:22" x14ac:dyDescent="0.3">
      <c r="A1514" s="122" t="s">
        <v>942</v>
      </c>
      <c r="B1514" s="35" t="str">
        <f>VLOOKUP(A1514,'Planning Periods'!$E$2:$N$540,10,FALSE)</f>
        <v>10/15/2013 - 10/15/2021</v>
      </c>
      <c r="C1514" s="121">
        <v>2015</v>
      </c>
      <c r="D1514" s="121" t="str">
        <f t="shared" si="22"/>
        <v>Palm Springs 2015</v>
      </c>
      <c r="E1514" s="121">
        <v>523</v>
      </c>
      <c r="F1514" s="120">
        <v>0</v>
      </c>
      <c r="G1514" s="121">
        <v>0</v>
      </c>
      <c r="H1514" s="121">
        <v>0</v>
      </c>
      <c r="I1514" s="109"/>
      <c r="J1514" s="121">
        <v>366</v>
      </c>
      <c r="K1514" s="120">
        <v>0</v>
      </c>
      <c r="L1514" s="121">
        <v>0</v>
      </c>
      <c r="M1514" s="121">
        <v>0</v>
      </c>
      <c r="N1514" s="109"/>
      <c r="O1514" s="121">
        <v>421</v>
      </c>
      <c r="P1514" s="121">
        <v>0</v>
      </c>
      <c r="Q1514" s="109"/>
      <c r="R1514" s="121">
        <v>951</v>
      </c>
      <c r="S1514" s="121">
        <v>188</v>
      </c>
      <c r="T1514" s="109"/>
      <c r="U1514" s="121">
        <v>2261</v>
      </c>
      <c r="V1514" s="121">
        <v>188</v>
      </c>
    </row>
    <row r="1515" spans="1:22" x14ac:dyDescent="0.3">
      <c r="A1515" s="122" t="s">
        <v>942</v>
      </c>
      <c r="B1515" s="35" t="str">
        <f>VLOOKUP(A1515,'Planning Periods'!$E$2:$N$540,10,FALSE)</f>
        <v>10/15/2013 - 10/15/2021</v>
      </c>
      <c r="C1515" s="121">
        <v>2016</v>
      </c>
      <c r="D1515" s="121" t="str">
        <f t="shared" si="22"/>
        <v>Palm Springs 2016</v>
      </c>
      <c r="E1515" s="121">
        <v>523</v>
      </c>
      <c r="F1515" s="120">
        <v>0</v>
      </c>
      <c r="G1515" s="121">
        <v>0</v>
      </c>
      <c r="H1515" s="121">
        <v>0</v>
      </c>
      <c r="I1515" s="109"/>
      <c r="J1515" s="121">
        <v>366</v>
      </c>
      <c r="K1515" s="120">
        <v>0</v>
      </c>
      <c r="L1515" s="121">
        <v>0</v>
      </c>
      <c r="M1515" s="121">
        <v>0</v>
      </c>
      <c r="N1515" s="109"/>
      <c r="O1515" s="121">
        <v>421</v>
      </c>
      <c r="P1515" s="121">
        <v>0</v>
      </c>
      <c r="Q1515" s="109"/>
      <c r="R1515" s="121">
        <v>951</v>
      </c>
      <c r="S1515" s="121">
        <v>0</v>
      </c>
      <c r="T1515" s="109"/>
      <c r="U1515" s="121">
        <v>2261</v>
      </c>
      <c r="V1515" s="121">
        <v>0</v>
      </c>
    </row>
    <row r="1516" spans="1:22" x14ac:dyDescent="0.3">
      <c r="A1516" s="122" t="s">
        <v>942</v>
      </c>
      <c r="B1516" s="35" t="str">
        <f>VLOOKUP(A1516,'Planning Periods'!$E$2:$N$540,10,FALSE)</f>
        <v>10/15/2013 - 10/15/2021</v>
      </c>
      <c r="C1516" s="121">
        <v>2017</v>
      </c>
      <c r="D1516" s="121" t="str">
        <f t="shared" si="22"/>
        <v>Palm Springs 2017</v>
      </c>
      <c r="E1516" s="121">
        <v>523</v>
      </c>
      <c r="F1516" s="120">
        <v>0</v>
      </c>
      <c r="G1516" s="121">
        <v>0</v>
      </c>
      <c r="H1516" s="121">
        <v>0</v>
      </c>
      <c r="I1516" s="109"/>
      <c r="J1516" s="121">
        <v>366</v>
      </c>
      <c r="K1516" s="120">
        <v>0</v>
      </c>
      <c r="L1516" s="121">
        <v>0</v>
      </c>
      <c r="M1516" s="121">
        <v>0</v>
      </c>
      <c r="N1516" s="109"/>
      <c r="O1516" s="121">
        <v>421</v>
      </c>
      <c r="P1516" s="121">
        <v>0</v>
      </c>
      <c r="Q1516" s="109"/>
      <c r="R1516" s="121">
        <v>951</v>
      </c>
      <c r="S1516" s="121">
        <v>394</v>
      </c>
      <c r="T1516" s="109"/>
      <c r="U1516" s="121">
        <v>2261</v>
      </c>
      <c r="V1516" s="121">
        <v>394</v>
      </c>
    </row>
    <row r="1517" spans="1:22" x14ac:dyDescent="0.3">
      <c r="A1517" s="122" t="s">
        <v>1077</v>
      </c>
      <c r="B1517" s="35"/>
      <c r="C1517" s="121">
        <v>2013</v>
      </c>
      <c r="D1517" s="121" t="str">
        <f t="shared" si="22"/>
        <v>Palmdale 2013</v>
      </c>
      <c r="E1517" s="121"/>
      <c r="F1517" s="120"/>
      <c r="G1517" s="121"/>
      <c r="H1517" s="121"/>
      <c r="I1517" s="109"/>
      <c r="J1517" s="121"/>
      <c r="K1517" s="120"/>
      <c r="L1517" s="121"/>
      <c r="M1517" s="121"/>
      <c r="N1517" s="109"/>
      <c r="O1517" s="121"/>
      <c r="P1517" s="121"/>
      <c r="Q1517" s="109"/>
      <c r="R1517" s="121"/>
      <c r="S1517" s="121"/>
      <c r="T1517" s="109"/>
      <c r="U1517" s="121"/>
      <c r="V1517" s="121"/>
    </row>
    <row r="1518" spans="1:22" x14ac:dyDescent="0.3">
      <c r="A1518" s="122" t="s">
        <v>1077</v>
      </c>
      <c r="B1518" s="35" t="str">
        <f>VLOOKUP(A1518,'Planning Periods'!$E$2:$N$540,10,FALSE)</f>
        <v>10/15/2013 - 10/15/2021</v>
      </c>
      <c r="C1518" s="121">
        <v>2014</v>
      </c>
      <c r="D1518" s="121" t="str">
        <f t="shared" si="22"/>
        <v>Palmdale 2014</v>
      </c>
      <c r="E1518" s="121">
        <v>1395</v>
      </c>
      <c r="F1518" s="120">
        <v>0</v>
      </c>
      <c r="G1518" s="121">
        <v>0</v>
      </c>
      <c r="H1518" s="121">
        <v>0</v>
      </c>
      <c r="I1518" s="109"/>
      <c r="J1518" s="121">
        <v>827</v>
      </c>
      <c r="K1518" s="120">
        <v>0</v>
      </c>
      <c r="L1518" s="121">
        <v>0</v>
      </c>
      <c r="M1518" s="121">
        <v>0</v>
      </c>
      <c r="N1518" s="109"/>
      <c r="O1518" s="121">
        <v>898</v>
      </c>
      <c r="P1518" s="121">
        <v>0</v>
      </c>
      <c r="Q1518" s="109"/>
      <c r="R1518" s="121">
        <v>2332</v>
      </c>
      <c r="S1518" s="121">
        <v>42</v>
      </c>
      <c r="T1518" s="109"/>
      <c r="U1518" s="121">
        <v>5452</v>
      </c>
      <c r="V1518" s="121">
        <v>42</v>
      </c>
    </row>
    <row r="1519" spans="1:22" x14ac:dyDescent="0.3">
      <c r="A1519" s="122" t="s">
        <v>1077</v>
      </c>
      <c r="B1519" s="35" t="str">
        <f>VLOOKUP(A1519,'Planning Periods'!$E$2:$N$540,10,FALSE)</f>
        <v>10/15/2013 - 10/15/2021</v>
      </c>
      <c r="C1519" s="121">
        <v>2015</v>
      </c>
      <c r="D1519" s="121" t="str">
        <f t="shared" si="22"/>
        <v>Palmdale 2015</v>
      </c>
      <c r="E1519" s="121">
        <v>1395</v>
      </c>
      <c r="F1519" s="120">
        <v>0</v>
      </c>
      <c r="G1519" s="121">
        <v>0</v>
      </c>
      <c r="H1519" s="121">
        <v>0</v>
      </c>
      <c r="I1519" s="109"/>
      <c r="J1519" s="121">
        <v>827</v>
      </c>
      <c r="K1519" s="120">
        <v>0</v>
      </c>
      <c r="L1519" s="121">
        <v>0</v>
      </c>
      <c r="M1519" s="121">
        <v>0</v>
      </c>
      <c r="N1519" s="109"/>
      <c r="O1519" s="121">
        <v>898</v>
      </c>
      <c r="P1519" s="121">
        <v>0</v>
      </c>
      <c r="Q1519" s="109"/>
      <c r="R1519" s="121">
        <v>2332</v>
      </c>
      <c r="S1519" s="121">
        <v>95</v>
      </c>
      <c r="T1519" s="109"/>
      <c r="U1519" s="121">
        <v>5452</v>
      </c>
      <c r="V1519" s="121">
        <v>95</v>
      </c>
    </row>
    <row r="1520" spans="1:22" x14ac:dyDescent="0.3">
      <c r="A1520" s="122" t="s">
        <v>1077</v>
      </c>
      <c r="B1520" s="35" t="str">
        <f>VLOOKUP(A1520,'Planning Periods'!$E$2:$N$540,10,FALSE)</f>
        <v>10/15/2013 - 10/15/2021</v>
      </c>
      <c r="C1520" s="121">
        <v>2016</v>
      </c>
      <c r="D1520" s="121" t="str">
        <f t="shared" si="22"/>
        <v>Palmdale 2016</v>
      </c>
      <c r="E1520" s="121"/>
      <c r="F1520" s="120"/>
      <c r="G1520" s="121"/>
      <c r="H1520" s="121"/>
      <c r="I1520" s="109"/>
      <c r="J1520" s="121"/>
      <c r="K1520" s="120"/>
      <c r="L1520" s="121"/>
      <c r="M1520" s="121"/>
      <c r="N1520" s="109"/>
      <c r="O1520" s="121"/>
      <c r="P1520" s="121"/>
      <c r="Q1520" s="109"/>
      <c r="R1520" s="121"/>
      <c r="S1520" s="121"/>
      <c r="T1520" s="109"/>
      <c r="U1520" s="121"/>
      <c r="V1520" s="121"/>
    </row>
    <row r="1521" spans="1:22" x14ac:dyDescent="0.3">
      <c r="A1521" s="122" t="s">
        <v>1077</v>
      </c>
      <c r="B1521" s="35" t="str">
        <f>VLOOKUP(A1521,'Planning Periods'!$E$2:$N$540,10,FALSE)</f>
        <v>10/15/2013 - 10/15/2021</v>
      </c>
      <c r="C1521" s="121">
        <v>2017</v>
      </c>
      <c r="D1521" s="121" t="str">
        <f t="shared" si="22"/>
        <v>Palmdale 2017</v>
      </c>
      <c r="E1521" s="121">
        <v>1395</v>
      </c>
      <c r="F1521" s="120">
        <v>91</v>
      </c>
      <c r="G1521" s="121">
        <v>91</v>
      </c>
      <c r="H1521" s="121">
        <v>0</v>
      </c>
      <c r="I1521" s="109"/>
      <c r="J1521" s="121">
        <v>827</v>
      </c>
      <c r="K1521" s="120">
        <v>70</v>
      </c>
      <c r="L1521" s="121">
        <v>70</v>
      </c>
      <c r="M1521" s="121">
        <v>0</v>
      </c>
      <c r="N1521" s="109"/>
      <c r="O1521" s="121">
        <v>898</v>
      </c>
      <c r="P1521" s="121">
        <v>86</v>
      </c>
      <c r="Q1521" s="109"/>
      <c r="R1521" s="121">
        <v>2332</v>
      </c>
      <c r="S1521" s="121">
        <v>0</v>
      </c>
      <c r="T1521" s="109"/>
      <c r="U1521" s="121">
        <v>5452</v>
      </c>
      <c r="V1521" s="121">
        <v>247</v>
      </c>
    </row>
    <row r="1522" spans="1:22" x14ac:dyDescent="0.3">
      <c r="A1522" s="122" t="s">
        <v>838</v>
      </c>
      <c r="B1522" s="35" t="str">
        <f>VLOOKUP(A1522,'Planning Periods'!$E$2:$N$540,10,FALSE)</f>
        <v>01/31/2015 - 01/31/2023</v>
      </c>
      <c r="C1522" s="121">
        <v>2014</v>
      </c>
      <c r="D1522" s="121" t="str">
        <f t="shared" si="22"/>
        <v>Palo Alto 2014</v>
      </c>
      <c r="E1522" s="121"/>
      <c r="F1522" s="120"/>
      <c r="G1522" s="121"/>
      <c r="H1522" s="121"/>
      <c r="I1522" s="109"/>
      <c r="J1522" s="121"/>
      <c r="K1522" s="120"/>
      <c r="L1522" s="121"/>
      <c r="M1522" s="121"/>
      <c r="N1522" s="109"/>
      <c r="O1522" s="121"/>
      <c r="P1522" s="121"/>
      <c r="Q1522" s="109"/>
      <c r="R1522" s="121"/>
      <c r="S1522" s="121"/>
      <c r="T1522" s="109"/>
      <c r="U1522" s="121"/>
      <c r="V1522" s="121"/>
    </row>
    <row r="1523" spans="1:22" x14ac:dyDescent="0.3">
      <c r="A1523" s="122" t="s">
        <v>838</v>
      </c>
      <c r="B1523" s="35" t="str">
        <f>VLOOKUP(A1523,'Planning Periods'!$E$2:$N$540,10,FALSE)</f>
        <v>01/31/2015 - 01/31/2023</v>
      </c>
      <c r="C1523" s="121">
        <v>2015</v>
      </c>
      <c r="D1523" s="121" t="str">
        <f t="shared" si="22"/>
        <v>Palo Alto 2015</v>
      </c>
      <c r="E1523" s="121">
        <v>691</v>
      </c>
      <c r="F1523" s="120">
        <v>43</v>
      </c>
      <c r="G1523" s="121">
        <v>43</v>
      </c>
      <c r="H1523" s="121">
        <v>0</v>
      </c>
      <c r="I1523" s="109"/>
      <c r="J1523" s="121">
        <v>432</v>
      </c>
      <c r="K1523" s="120">
        <v>58</v>
      </c>
      <c r="L1523" s="121">
        <v>58</v>
      </c>
      <c r="M1523" s="121">
        <v>0</v>
      </c>
      <c r="N1523" s="109"/>
      <c r="O1523" s="121">
        <v>278</v>
      </c>
      <c r="P1523" s="121">
        <v>11</v>
      </c>
      <c r="Q1523" s="109"/>
      <c r="R1523" s="121">
        <v>587</v>
      </c>
      <c r="S1523" s="121">
        <v>174</v>
      </c>
      <c r="T1523" s="109"/>
      <c r="U1523" s="121">
        <v>1988</v>
      </c>
      <c r="V1523" s="121">
        <v>286</v>
      </c>
    </row>
    <row r="1524" spans="1:22" x14ac:dyDescent="0.3">
      <c r="A1524" s="122" t="s">
        <v>838</v>
      </c>
      <c r="B1524" s="35" t="str">
        <f>VLOOKUP(A1524,'Planning Periods'!$E$2:$N$540,10,FALSE)</f>
        <v>01/31/2015 - 01/31/2023</v>
      </c>
      <c r="C1524" s="121">
        <v>2016</v>
      </c>
      <c r="D1524" s="121" t="str">
        <f t="shared" si="22"/>
        <v>Palo Alto 2016</v>
      </c>
      <c r="E1524" s="121">
        <v>691</v>
      </c>
      <c r="F1524" s="120">
        <v>0</v>
      </c>
      <c r="G1524" s="121">
        <v>0</v>
      </c>
      <c r="H1524" s="121">
        <v>0</v>
      </c>
      <c r="I1524" s="109"/>
      <c r="J1524" s="121">
        <v>432</v>
      </c>
      <c r="K1524" s="120">
        <v>0</v>
      </c>
      <c r="L1524" s="121">
        <v>0</v>
      </c>
      <c r="M1524" s="121">
        <v>0</v>
      </c>
      <c r="N1524" s="109"/>
      <c r="O1524" s="121">
        <v>278</v>
      </c>
      <c r="P1524" s="121">
        <v>3</v>
      </c>
      <c r="Q1524" s="109"/>
      <c r="R1524" s="121">
        <v>587</v>
      </c>
      <c r="S1524" s="121">
        <v>15</v>
      </c>
      <c r="T1524" s="109"/>
      <c r="U1524" s="121">
        <v>1988</v>
      </c>
      <c r="V1524" s="121">
        <v>18</v>
      </c>
    </row>
    <row r="1525" spans="1:22" x14ac:dyDescent="0.3">
      <c r="A1525" s="122" t="s">
        <v>838</v>
      </c>
      <c r="B1525" s="35" t="str">
        <f>VLOOKUP(A1525,'Planning Periods'!$E$2:$N$540,10,FALSE)</f>
        <v>01/31/2015 - 01/31/2023</v>
      </c>
      <c r="C1525" s="121">
        <v>2017</v>
      </c>
      <c r="D1525" s="121" t="str">
        <f t="shared" si="22"/>
        <v>Palo Alto 2017</v>
      </c>
      <c r="E1525" s="121">
        <v>691</v>
      </c>
      <c r="F1525" s="120">
        <v>0</v>
      </c>
      <c r="G1525" s="121">
        <v>0</v>
      </c>
      <c r="H1525" s="121">
        <v>0</v>
      </c>
      <c r="I1525" s="109"/>
      <c r="J1525" s="121">
        <v>432</v>
      </c>
      <c r="K1525" s="120">
        <v>0</v>
      </c>
      <c r="L1525" s="121">
        <v>0</v>
      </c>
      <c r="M1525" s="121">
        <v>0</v>
      </c>
      <c r="N1525" s="109"/>
      <c r="O1525" s="121">
        <v>278</v>
      </c>
      <c r="P1525" s="121">
        <v>28</v>
      </c>
      <c r="Q1525" s="109"/>
      <c r="R1525" s="121">
        <v>587</v>
      </c>
      <c r="S1525" s="121">
        <v>61</v>
      </c>
      <c r="T1525" s="109"/>
      <c r="U1525" s="121">
        <v>1988</v>
      </c>
      <c r="V1525" s="121">
        <v>89</v>
      </c>
    </row>
    <row r="1526" spans="1:22" x14ac:dyDescent="0.3">
      <c r="A1526" t="s">
        <v>1076</v>
      </c>
      <c r="B1526" s="35"/>
      <c r="C1526" s="121">
        <v>2013</v>
      </c>
      <c r="D1526" s="121" t="str">
        <f t="shared" si="22"/>
        <v>Palos Verdes Estates 2013</v>
      </c>
      <c r="E1526" s="121"/>
      <c r="F1526" s="120"/>
      <c r="G1526" s="121"/>
      <c r="H1526" s="121"/>
      <c r="I1526" s="109"/>
      <c r="J1526" s="121"/>
      <c r="K1526" s="120"/>
      <c r="L1526" s="121"/>
      <c r="M1526" s="121"/>
      <c r="N1526" s="109"/>
      <c r="O1526" s="121"/>
      <c r="P1526" s="121"/>
      <c r="Q1526" s="109"/>
      <c r="R1526" s="121"/>
      <c r="S1526" s="121"/>
      <c r="T1526" s="109"/>
      <c r="U1526" s="121"/>
      <c r="V1526" s="121"/>
    </row>
    <row r="1527" spans="1:22" x14ac:dyDescent="0.3">
      <c r="A1527" t="s">
        <v>1076</v>
      </c>
      <c r="B1527" s="35" t="str">
        <f>VLOOKUP(A1527,'Planning Periods'!$E$2:$N$540,10,FALSE)</f>
        <v>10/15/2013 - 10/15/2021</v>
      </c>
      <c r="C1527" s="121">
        <v>2014</v>
      </c>
      <c r="D1527" s="121" t="str">
        <f t="shared" si="22"/>
        <v>Palos Verdes Estates 2014</v>
      </c>
      <c r="E1527" s="120">
        <v>0</v>
      </c>
      <c r="F1527" s="120">
        <v>0</v>
      </c>
      <c r="G1527" s="120">
        <v>0</v>
      </c>
      <c r="H1527" s="120">
        <v>0</v>
      </c>
      <c r="I1527" s="120">
        <v>0</v>
      </c>
      <c r="J1527" s="120">
        <v>0</v>
      </c>
      <c r="K1527" s="120">
        <v>0</v>
      </c>
      <c r="L1527" s="120">
        <v>0</v>
      </c>
      <c r="M1527" s="120">
        <v>0</v>
      </c>
      <c r="N1527" s="120">
        <v>0</v>
      </c>
      <c r="O1527" s="120">
        <v>0</v>
      </c>
      <c r="P1527" s="120">
        <v>0</v>
      </c>
      <c r="Q1527" s="120">
        <v>0</v>
      </c>
      <c r="R1527" s="120">
        <v>0</v>
      </c>
      <c r="S1527" s="120">
        <v>0</v>
      </c>
      <c r="T1527" s="120">
        <v>0</v>
      </c>
      <c r="U1527" s="120">
        <v>0</v>
      </c>
      <c r="V1527" s="120">
        <v>0</v>
      </c>
    </row>
    <row r="1528" spans="1:22" x14ac:dyDescent="0.3">
      <c r="A1528" t="s">
        <v>1076</v>
      </c>
      <c r="B1528" s="35" t="str">
        <f>VLOOKUP(A1528,'Planning Periods'!$E$2:$N$540,10,FALSE)</f>
        <v>10/15/2013 - 10/15/2021</v>
      </c>
      <c r="C1528" s="121">
        <v>2015</v>
      </c>
      <c r="D1528" s="121" t="str">
        <f t="shared" si="22"/>
        <v>Palos Verdes Estates 2015</v>
      </c>
    </row>
    <row r="1529" spans="1:22" x14ac:dyDescent="0.3">
      <c r="A1529" t="s">
        <v>1076</v>
      </c>
      <c r="B1529" s="35" t="str">
        <f>VLOOKUP(A1529,'Planning Periods'!$E$2:$N$540,10,FALSE)</f>
        <v>10/15/2013 - 10/15/2021</v>
      </c>
      <c r="C1529" s="121">
        <v>2016</v>
      </c>
      <c r="D1529" s="121" t="str">
        <f t="shared" si="22"/>
        <v>Palos Verdes Estates 2016</v>
      </c>
    </row>
    <row r="1530" spans="1:22" x14ac:dyDescent="0.3">
      <c r="A1530" t="s">
        <v>1076</v>
      </c>
      <c r="B1530" s="35" t="str">
        <f>VLOOKUP(A1530,'Planning Periods'!$E$2:$N$540,10,FALSE)</f>
        <v>10/15/2013 - 10/15/2021</v>
      </c>
      <c r="C1530" s="121">
        <v>2017</v>
      </c>
      <c r="D1530" s="121" t="str">
        <f t="shared" si="22"/>
        <v>Palos Verdes Estates 2017</v>
      </c>
    </row>
    <row r="1531" spans="1:22" x14ac:dyDescent="0.3">
      <c r="A1531" s="122" t="s">
        <v>1316</v>
      </c>
      <c r="B1531" s="35" t="str">
        <f>VLOOKUP(A1531,'Planning Periods'!$E$2:$N$540,10,FALSE)</f>
        <v>06/15/2014 - 06/15/2022</v>
      </c>
      <c r="C1531" s="121">
        <v>2014</v>
      </c>
      <c r="D1531" s="121" t="str">
        <f t="shared" si="22"/>
        <v>Paradise 2014</v>
      </c>
      <c r="E1531" s="121">
        <v>141</v>
      </c>
      <c r="F1531" s="120">
        <v>0</v>
      </c>
      <c r="G1531" s="121">
        <v>0</v>
      </c>
      <c r="H1531" s="121">
        <v>0</v>
      </c>
      <c r="I1531" s="109"/>
      <c r="J1531" s="121">
        <v>100</v>
      </c>
      <c r="K1531" s="120">
        <v>1</v>
      </c>
      <c r="L1531" s="121">
        <v>1</v>
      </c>
      <c r="M1531" s="121">
        <v>0</v>
      </c>
      <c r="N1531" s="109"/>
      <c r="O1531" s="121">
        <v>93</v>
      </c>
      <c r="P1531" s="121">
        <v>4</v>
      </c>
      <c r="Q1531" s="109"/>
      <c r="R1531" s="121">
        <v>303</v>
      </c>
      <c r="S1531" s="121">
        <v>9</v>
      </c>
      <c r="T1531" s="109"/>
      <c r="U1531" s="121">
        <v>637</v>
      </c>
      <c r="V1531" s="121">
        <v>14</v>
      </c>
    </row>
    <row r="1532" spans="1:22" x14ac:dyDescent="0.3">
      <c r="A1532" s="122" t="s">
        <v>1316</v>
      </c>
      <c r="B1532" s="35" t="str">
        <f>VLOOKUP(A1532,'Planning Periods'!$E$2:$N$540,10,FALSE)</f>
        <v>06/15/2014 - 06/15/2022</v>
      </c>
      <c r="C1532" s="121">
        <v>2015</v>
      </c>
      <c r="D1532" s="121" t="str">
        <f t="shared" si="22"/>
        <v>Paradise 2015</v>
      </c>
      <c r="E1532" s="121"/>
      <c r="F1532" s="120"/>
      <c r="G1532" s="121"/>
      <c r="H1532" s="121"/>
      <c r="I1532" s="109"/>
      <c r="J1532" s="121"/>
      <c r="K1532" s="120"/>
      <c r="L1532" s="121"/>
      <c r="M1532" s="121"/>
      <c r="N1532" s="109"/>
      <c r="O1532" s="121"/>
      <c r="P1532" s="121"/>
      <c r="Q1532" s="109"/>
      <c r="R1532" s="121"/>
      <c r="S1532" s="121"/>
      <c r="T1532" s="109"/>
      <c r="U1532" s="121"/>
      <c r="V1532" s="121"/>
    </row>
    <row r="1533" spans="1:22" x14ac:dyDescent="0.3">
      <c r="A1533" s="122" t="s">
        <v>1316</v>
      </c>
      <c r="B1533" s="35" t="str">
        <f>VLOOKUP(A1533,'Planning Periods'!$E$2:$N$540,10,FALSE)</f>
        <v>06/15/2014 - 06/15/2022</v>
      </c>
      <c r="C1533" s="121">
        <v>2016</v>
      </c>
      <c r="D1533" s="121" t="str">
        <f t="shared" si="22"/>
        <v>Paradise 2016</v>
      </c>
      <c r="E1533" s="121">
        <v>141</v>
      </c>
      <c r="F1533" s="120">
        <v>0</v>
      </c>
      <c r="G1533" s="121">
        <v>0</v>
      </c>
      <c r="H1533" s="121">
        <v>0</v>
      </c>
      <c r="I1533" s="109"/>
      <c r="J1533" s="121">
        <v>100</v>
      </c>
      <c r="K1533" s="120">
        <v>7</v>
      </c>
      <c r="L1533" s="121">
        <v>7</v>
      </c>
      <c r="M1533" s="121">
        <v>0</v>
      </c>
      <c r="N1533" s="109"/>
      <c r="O1533" s="121">
        <v>93</v>
      </c>
      <c r="P1533" s="121">
        <v>3</v>
      </c>
      <c r="Q1533" s="109"/>
      <c r="R1533" s="121">
        <v>303</v>
      </c>
      <c r="S1533" s="121">
        <v>17</v>
      </c>
      <c r="T1533" s="109"/>
      <c r="U1533" s="121">
        <v>637</v>
      </c>
      <c r="V1533" s="121">
        <v>27</v>
      </c>
    </row>
    <row r="1534" spans="1:22" x14ac:dyDescent="0.3">
      <c r="A1534" s="122" t="s">
        <v>1316</v>
      </c>
      <c r="B1534" s="35" t="str">
        <f>VLOOKUP(A1534,'Planning Periods'!$E$2:$N$540,10,FALSE)</f>
        <v>06/15/2014 - 06/15/2022</v>
      </c>
      <c r="C1534" s="121">
        <v>2017</v>
      </c>
      <c r="D1534" s="121" t="str">
        <f t="shared" si="22"/>
        <v>Paradise 2017</v>
      </c>
      <c r="E1534" s="121">
        <v>141</v>
      </c>
      <c r="F1534" s="120">
        <v>0</v>
      </c>
      <c r="G1534" s="121">
        <v>0</v>
      </c>
      <c r="H1534" s="121">
        <v>0</v>
      </c>
      <c r="I1534" s="109"/>
      <c r="J1534" s="121">
        <v>100</v>
      </c>
      <c r="K1534" s="120">
        <v>2</v>
      </c>
      <c r="L1534" s="121">
        <v>2</v>
      </c>
      <c r="M1534" s="121">
        <v>0</v>
      </c>
      <c r="N1534" s="109"/>
      <c r="O1534" s="121">
        <v>93</v>
      </c>
      <c r="P1534" s="121">
        <v>1</v>
      </c>
      <c r="Q1534" s="109"/>
      <c r="R1534" s="121">
        <v>303</v>
      </c>
      <c r="S1534" s="121">
        <v>16</v>
      </c>
      <c r="T1534" s="109"/>
      <c r="U1534" s="121">
        <v>637</v>
      </c>
      <c r="V1534" s="121">
        <v>19</v>
      </c>
    </row>
    <row r="1535" spans="1:22" x14ac:dyDescent="0.3">
      <c r="A1535" s="122" t="s">
        <v>1075</v>
      </c>
      <c r="B1535" s="35"/>
      <c r="C1535" s="121">
        <v>2013</v>
      </c>
      <c r="D1535" s="121" t="str">
        <f t="shared" si="22"/>
        <v>Paramount 2013</v>
      </c>
      <c r="E1535" s="121"/>
      <c r="F1535" s="120"/>
      <c r="G1535" s="121"/>
      <c r="H1535" s="121"/>
      <c r="I1535" s="109"/>
      <c r="J1535" s="121"/>
      <c r="K1535" s="120"/>
      <c r="L1535" s="121"/>
      <c r="M1535" s="121"/>
      <c r="N1535" s="109"/>
      <c r="O1535" s="121"/>
      <c r="P1535" s="121"/>
      <c r="Q1535" s="109"/>
      <c r="R1535" s="121"/>
      <c r="S1535" s="121"/>
      <c r="T1535" s="109"/>
      <c r="U1535" s="121"/>
      <c r="V1535" s="121"/>
    </row>
    <row r="1536" spans="1:22" x14ac:dyDescent="0.3">
      <c r="A1536" s="122" t="s">
        <v>1075</v>
      </c>
      <c r="B1536" s="35" t="str">
        <f>VLOOKUP(A1536,'Planning Periods'!$E$2:$N$540,10,FALSE)</f>
        <v>10/15/2013 - 10/15/2021</v>
      </c>
      <c r="C1536" s="121">
        <v>2014</v>
      </c>
      <c r="D1536" s="121" t="str">
        <f t="shared" si="22"/>
        <v>Paramount 2014</v>
      </c>
      <c r="E1536" s="121">
        <v>26</v>
      </c>
      <c r="F1536" s="120">
        <v>0</v>
      </c>
      <c r="G1536" s="121">
        <v>0</v>
      </c>
      <c r="H1536" s="121">
        <v>0</v>
      </c>
      <c r="I1536" s="109"/>
      <c r="J1536" s="121">
        <v>16</v>
      </c>
      <c r="K1536" s="120">
        <v>0</v>
      </c>
      <c r="L1536" s="121">
        <v>0</v>
      </c>
      <c r="M1536" s="121">
        <v>0</v>
      </c>
      <c r="N1536" s="109"/>
      <c r="O1536" s="121">
        <v>17</v>
      </c>
      <c r="P1536" s="121">
        <v>0</v>
      </c>
      <c r="Q1536" s="109"/>
      <c r="R1536" s="121">
        <v>46</v>
      </c>
      <c r="S1536" s="121">
        <v>5</v>
      </c>
      <c r="T1536" s="109"/>
      <c r="U1536" s="121">
        <v>105</v>
      </c>
      <c r="V1536" s="121">
        <v>5</v>
      </c>
    </row>
    <row r="1537" spans="1:22" x14ac:dyDescent="0.3">
      <c r="A1537" s="122" t="s">
        <v>1075</v>
      </c>
      <c r="B1537" s="35" t="str">
        <f>VLOOKUP(A1537,'Planning Periods'!$E$2:$N$540,10,FALSE)</f>
        <v>10/15/2013 - 10/15/2021</v>
      </c>
      <c r="C1537" s="121">
        <v>2015</v>
      </c>
      <c r="D1537" s="121" t="str">
        <f t="shared" si="22"/>
        <v>Paramount 2015</v>
      </c>
      <c r="E1537" s="121">
        <v>26</v>
      </c>
      <c r="F1537" s="120">
        <v>0</v>
      </c>
      <c r="G1537" s="121">
        <v>0</v>
      </c>
      <c r="H1537" s="121">
        <v>0</v>
      </c>
      <c r="I1537" s="109"/>
      <c r="J1537" s="121">
        <v>16</v>
      </c>
      <c r="K1537" s="120">
        <v>0</v>
      </c>
      <c r="L1537" s="121">
        <v>0</v>
      </c>
      <c r="M1537" s="121">
        <v>0</v>
      </c>
      <c r="N1537" s="109"/>
      <c r="O1537" s="121">
        <v>17</v>
      </c>
      <c r="P1537" s="121">
        <v>0</v>
      </c>
      <c r="Q1537" s="109"/>
      <c r="R1537" s="121">
        <v>46</v>
      </c>
      <c r="S1537" s="121">
        <v>4</v>
      </c>
      <c r="T1537" s="109"/>
      <c r="U1537" s="121">
        <v>105</v>
      </c>
      <c r="V1537" s="121">
        <v>4</v>
      </c>
    </row>
    <row r="1538" spans="1:22" x14ac:dyDescent="0.3">
      <c r="A1538" s="122" t="s">
        <v>1075</v>
      </c>
      <c r="B1538" s="35" t="str">
        <f>VLOOKUP(A1538,'Planning Periods'!$E$2:$N$540,10,FALSE)</f>
        <v>10/15/2013 - 10/15/2021</v>
      </c>
      <c r="C1538" s="121">
        <v>2016</v>
      </c>
      <c r="D1538" s="121" t="str">
        <f t="shared" si="22"/>
        <v>Paramount 2016</v>
      </c>
      <c r="E1538" s="121">
        <v>26</v>
      </c>
      <c r="F1538" s="120">
        <v>0</v>
      </c>
      <c r="G1538" s="121">
        <v>0</v>
      </c>
      <c r="H1538" s="121">
        <v>0</v>
      </c>
      <c r="I1538" s="109"/>
      <c r="J1538" s="121">
        <v>16</v>
      </c>
      <c r="K1538" s="120">
        <v>0</v>
      </c>
      <c r="L1538" s="121">
        <v>0</v>
      </c>
      <c r="M1538" s="121">
        <v>0</v>
      </c>
      <c r="N1538" s="109"/>
      <c r="O1538" s="121">
        <v>17</v>
      </c>
      <c r="P1538" s="121">
        <v>0</v>
      </c>
      <c r="Q1538" s="109"/>
      <c r="R1538" s="121">
        <v>46</v>
      </c>
      <c r="S1538" s="121">
        <v>1</v>
      </c>
      <c r="T1538" s="109"/>
      <c r="U1538" s="121">
        <v>105</v>
      </c>
      <c r="V1538" s="121">
        <v>1</v>
      </c>
    </row>
    <row r="1539" spans="1:22" x14ac:dyDescent="0.3">
      <c r="A1539" s="122" t="s">
        <v>1075</v>
      </c>
      <c r="B1539" s="35" t="str">
        <f>VLOOKUP(A1539,'Planning Periods'!$E$2:$N$540,10,FALSE)</f>
        <v>10/15/2013 - 10/15/2021</v>
      </c>
      <c r="C1539" s="121">
        <v>2017</v>
      </c>
      <c r="D1539" s="121" t="str">
        <f t="shared" si="22"/>
        <v>Paramount 2017</v>
      </c>
      <c r="E1539" s="121">
        <v>26</v>
      </c>
      <c r="F1539" s="120">
        <v>0</v>
      </c>
      <c r="G1539" s="121">
        <v>0</v>
      </c>
      <c r="H1539" s="121">
        <v>0</v>
      </c>
      <c r="I1539" s="109"/>
      <c r="J1539" s="121">
        <v>16</v>
      </c>
      <c r="K1539" s="120">
        <v>0</v>
      </c>
      <c r="L1539" s="121">
        <v>0</v>
      </c>
      <c r="M1539" s="121">
        <v>0</v>
      </c>
      <c r="N1539" s="109"/>
      <c r="O1539" s="121">
        <v>17</v>
      </c>
      <c r="P1539" s="121">
        <v>0</v>
      </c>
      <c r="Q1539" s="109"/>
      <c r="R1539" s="121">
        <v>46</v>
      </c>
      <c r="S1539" s="121">
        <v>1</v>
      </c>
      <c r="T1539" s="109"/>
      <c r="U1539" s="121">
        <v>105</v>
      </c>
      <c r="V1539" s="121">
        <v>1</v>
      </c>
    </row>
    <row r="1540" spans="1:22" x14ac:dyDescent="0.3">
      <c r="A1540" s="122" t="s">
        <v>1181</v>
      </c>
      <c r="B1540" s="35" t="str">
        <f>VLOOKUP(A1540,'Planning Periods'!$E$2:$N$540,10,FALSE)</f>
        <v>12/31/2015 - 12/31/2023</v>
      </c>
      <c r="C1540" s="121">
        <v>2013</v>
      </c>
      <c r="D1540" s="121" t="str">
        <f t="shared" si="22"/>
        <v>Parlier 2013</v>
      </c>
      <c r="E1540" s="121"/>
      <c r="F1540" s="120"/>
      <c r="G1540" s="121"/>
      <c r="H1540" s="121"/>
      <c r="I1540" s="109"/>
      <c r="J1540" s="121"/>
      <c r="K1540" s="120"/>
      <c r="L1540" s="121"/>
      <c r="M1540" s="121"/>
      <c r="N1540" s="109"/>
      <c r="O1540" s="121"/>
      <c r="P1540" s="121"/>
      <c r="Q1540" s="109"/>
      <c r="R1540" s="121"/>
      <c r="S1540" s="121"/>
      <c r="T1540" s="109"/>
      <c r="U1540" s="121"/>
      <c r="V1540" s="121"/>
    </row>
    <row r="1541" spans="1:22" x14ac:dyDescent="0.3">
      <c r="A1541" s="122" t="s">
        <v>1181</v>
      </c>
      <c r="B1541" s="35" t="str">
        <f>VLOOKUP(A1541,'Planning Periods'!$E$2:$N$540,10,FALSE)</f>
        <v>12/31/2015 - 12/31/2023</v>
      </c>
      <c r="C1541" s="121">
        <v>2014</v>
      </c>
      <c r="D1541" s="121" t="str">
        <f t="shared" si="22"/>
        <v>Parlier 2014</v>
      </c>
      <c r="E1541" s="121"/>
      <c r="F1541" s="120"/>
      <c r="G1541" s="121"/>
      <c r="H1541" s="121"/>
      <c r="I1541" s="109"/>
      <c r="J1541" s="121"/>
      <c r="K1541" s="120"/>
      <c r="L1541" s="121"/>
      <c r="M1541" s="121"/>
      <c r="N1541" s="109"/>
      <c r="O1541" s="121"/>
      <c r="P1541" s="121"/>
      <c r="Q1541" s="109"/>
      <c r="R1541" s="121"/>
      <c r="S1541" s="121"/>
      <c r="T1541" s="109"/>
      <c r="U1541" s="121"/>
      <c r="V1541" s="121"/>
    </row>
    <row r="1542" spans="1:22" x14ac:dyDescent="0.3">
      <c r="A1542" s="122" t="s">
        <v>1181</v>
      </c>
      <c r="B1542" s="35" t="str">
        <f>VLOOKUP(A1542,'Planning Periods'!$E$2:$N$540,10,FALSE)</f>
        <v>12/31/2015 - 12/31/2023</v>
      </c>
      <c r="C1542" s="121">
        <v>2015</v>
      </c>
      <c r="D1542" s="121" t="str">
        <f t="shared" si="22"/>
        <v>Parlier 2015</v>
      </c>
      <c r="E1542" s="121">
        <v>110</v>
      </c>
      <c r="F1542" s="120">
        <v>53</v>
      </c>
      <c r="G1542" s="121">
        <v>43</v>
      </c>
      <c r="H1542" s="121">
        <v>10</v>
      </c>
      <c r="I1542" s="109"/>
      <c r="J1542" s="121">
        <v>82</v>
      </c>
      <c r="K1542" s="120">
        <v>2</v>
      </c>
      <c r="L1542" s="121">
        <v>0</v>
      </c>
      <c r="M1542" s="121">
        <v>2</v>
      </c>
      <c r="N1542" s="109"/>
      <c r="O1542" s="121">
        <v>77</v>
      </c>
      <c r="P1542" s="121">
        <v>0</v>
      </c>
      <c r="Q1542" s="109"/>
      <c r="R1542" s="121">
        <v>0</v>
      </c>
      <c r="S1542" s="121">
        <v>0</v>
      </c>
      <c r="T1542" s="109"/>
      <c r="U1542" s="121">
        <v>269</v>
      </c>
      <c r="V1542" s="121">
        <v>55</v>
      </c>
    </row>
    <row r="1543" spans="1:22" x14ac:dyDescent="0.3">
      <c r="A1543" s="122" t="s">
        <v>1181</v>
      </c>
      <c r="B1543" s="35" t="str">
        <f>VLOOKUP(A1543,'Planning Periods'!$E$2:$N$540,10,FALSE)</f>
        <v>12/31/2015 - 12/31/2023</v>
      </c>
      <c r="C1543" s="121">
        <v>2016</v>
      </c>
      <c r="D1543" s="121" t="str">
        <f t="shared" si="22"/>
        <v>Parlier 2016</v>
      </c>
      <c r="E1543" s="121">
        <v>110</v>
      </c>
      <c r="F1543" s="120">
        <v>56</v>
      </c>
      <c r="G1543" s="121">
        <v>48</v>
      </c>
      <c r="H1543" s="121">
        <v>8</v>
      </c>
      <c r="I1543" s="109"/>
      <c r="J1543" s="121">
        <v>82</v>
      </c>
      <c r="K1543" s="120">
        <v>4</v>
      </c>
      <c r="L1543" s="121">
        <v>2</v>
      </c>
      <c r="M1543" s="121">
        <v>2</v>
      </c>
      <c r="N1543" s="109"/>
      <c r="O1543" s="121">
        <v>77</v>
      </c>
      <c r="P1543" s="121">
        <v>3</v>
      </c>
      <c r="Q1543" s="109"/>
      <c r="R1543" s="121">
        <v>0</v>
      </c>
      <c r="S1543" s="121">
        <v>0</v>
      </c>
      <c r="T1543" s="109"/>
      <c r="U1543" s="121">
        <v>269</v>
      </c>
      <c r="V1543" s="121">
        <v>63</v>
      </c>
    </row>
    <row r="1544" spans="1:22" x14ac:dyDescent="0.3">
      <c r="A1544" s="122" t="s">
        <v>1181</v>
      </c>
      <c r="B1544" s="35" t="str">
        <f>VLOOKUP(A1544,'Planning Periods'!$E$2:$N$540,10,FALSE)</f>
        <v>12/31/2015 - 12/31/2023</v>
      </c>
      <c r="C1544" s="121">
        <v>2017</v>
      </c>
      <c r="D1544" s="121" t="str">
        <f t="shared" si="22"/>
        <v>Parlier 2017</v>
      </c>
      <c r="E1544" s="121"/>
      <c r="F1544" s="120"/>
      <c r="G1544" s="121"/>
      <c r="H1544" s="121"/>
      <c r="I1544" s="109"/>
      <c r="J1544" s="121"/>
      <c r="K1544" s="120"/>
      <c r="L1544" s="121"/>
      <c r="M1544" s="121"/>
      <c r="N1544" s="109"/>
      <c r="O1544" s="121"/>
      <c r="P1544" s="121"/>
      <c r="Q1544" s="109"/>
      <c r="R1544" s="121"/>
      <c r="S1544" s="121"/>
      <c r="T1544" s="109"/>
      <c r="U1544" s="121"/>
      <c r="V1544" s="121"/>
    </row>
    <row r="1545" spans="1:22" x14ac:dyDescent="0.3">
      <c r="A1545" s="122" t="s">
        <v>1074</v>
      </c>
      <c r="B1545" s="35"/>
      <c r="C1545" s="121">
        <v>2013</v>
      </c>
      <c r="D1545" s="121" t="str">
        <f t="shared" si="22"/>
        <v>Pasadena 2013</v>
      </c>
      <c r="E1545" s="121"/>
      <c r="F1545" s="120"/>
      <c r="G1545" s="121"/>
      <c r="H1545" s="121"/>
      <c r="I1545" s="109"/>
      <c r="J1545" s="121"/>
      <c r="K1545" s="120"/>
      <c r="L1545" s="121"/>
      <c r="M1545" s="121"/>
      <c r="N1545" s="109"/>
      <c r="O1545" s="121"/>
      <c r="P1545" s="121"/>
      <c r="Q1545" s="109"/>
      <c r="R1545" s="121"/>
      <c r="S1545" s="121"/>
      <c r="T1545" s="109"/>
      <c r="U1545" s="121"/>
      <c r="V1545" s="121"/>
    </row>
    <row r="1546" spans="1:22" x14ac:dyDescent="0.3">
      <c r="A1546" s="122" t="s">
        <v>1074</v>
      </c>
      <c r="B1546" s="35" t="str">
        <f>VLOOKUP(A1546,'Planning Periods'!$E$2:$N$540,10,FALSE)</f>
        <v>10/15/2013 - 10/15/2021</v>
      </c>
      <c r="C1546" s="121">
        <v>2014</v>
      </c>
      <c r="D1546" s="121" t="str">
        <f t="shared" si="22"/>
        <v>Pasadena 2014</v>
      </c>
      <c r="E1546" s="121">
        <v>340</v>
      </c>
      <c r="F1546" s="120">
        <v>30</v>
      </c>
      <c r="G1546" s="121">
        <v>30</v>
      </c>
      <c r="H1546" s="121">
        <v>0</v>
      </c>
      <c r="I1546" s="109"/>
      <c r="J1546" s="121">
        <v>207</v>
      </c>
      <c r="K1546" s="120">
        <v>4</v>
      </c>
      <c r="L1546" s="121">
        <v>4</v>
      </c>
      <c r="M1546" s="121">
        <v>0</v>
      </c>
      <c r="N1546" s="109"/>
      <c r="O1546" s="121">
        <v>224</v>
      </c>
      <c r="P1546" s="121">
        <v>17</v>
      </c>
      <c r="Q1546" s="109"/>
      <c r="R1546" s="121">
        <v>561</v>
      </c>
      <c r="S1546" s="121">
        <v>487</v>
      </c>
      <c r="T1546" s="109"/>
      <c r="U1546" s="121">
        <v>1332</v>
      </c>
      <c r="V1546" s="121">
        <v>538</v>
      </c>
    </row>
    <row r="1547" spans="1:22" x14ac:dyDescent="0.3">
      <c r="A1547" s="122" t="s">
        <v>1074</v>
      </c>
      <c r="B1547" s="35" t="str">
        <f>VLOOKUP(A1547,'Planning Periods'!$E$2:$N$540,10,FALSE)</f>
        <v>10/15/2013 - 10/15/2021</v>
      </c>
      <c r="C1547" s="121">
        <v>2015</v>
      </c>
      <c r="D1547" s="121" t="str">
        <f t="shared" si="22"/>
        <v>Pasadena 2015</v>
      </c>
      <c r="E1547" s="121">
        <v>340</v>
      </c>
      <c r="F1547" s="120">
        <v>104</v>
      </c>
      <c r="G1547" s="121">
        <v>104</v>
      </c>
      <c r="H1547" s="121">
        <v>0</v>
      </c>
      <c r="I1547" s="109"/>
      <c r="J1547" s="121">
        <v>207</v>
      </c>
      <c r="K1547" s="120">
        <v>0</v>
      </c>
      <c r="L1547" s="121">
        <v>0</v>
      </c>
      <c r="M1547" s="121">
        <v>0</v>
      </c>
      <c r="N1547" s="109"/>
      <c r="O1547" s="121">
        <v>224</v>
      </c>
      <c r="P1547" s="121">
        <v>10</v>
      </c>
      <c r="Q1547" s="109"/>
      <c r="R1547" s="121">
        <v>561</v>
      </c>
      <c r="S1547" s="121">
        <v>508</v>
      </c>
      <c r="T1547" s="109"/>
      <c r="U1547" s="121">
        <v>1332</v>
      </c>
      <c r="V1547" s="121">
        <v>622</v>
      </c>
    </row>
    <row r="1548" spans="1:22" x14ac:dyDescent="0.3">
      <c r="A1548" s="122" t="s">
        <v>1074</v>
      </c>
      <c r="B1548" s="35" t="str">
        <f>VLOOKUP(A1548,'Planning Periods'!$E$2:$N$540,10,FALSE)</f>
        <v>10/15/2013 - 10/15/2021</v>
      </c>
      <c r="C1548" s="121">
        <v>2016</v>
      </c>
      <c r="D1548" s="121" t="str">
        <f t="shared" si="22"/>
        <v>Pasadena 2016</v>
      </c>
      <c r="E1548" s="121">
        <v>340</v>
      </c>
      <c r="F1548" s="120">
        <v>1</v>
      </c>
      <c r="G1548" s="121">
        <v>1</v>
      </c>
      <c r="H1548" s="121">
        <v>0</v>
      </c>
      <c r="I1548" s="109"/>
      <c r="J1548" s="121">
        <v>207</v>
      </c>
      <c r="K1548" s="120">
        <v>34</v>
      </c>
      <c r="L1548" s="121">
        <v>34</v>
      </c>
      <c r="M1548" s="121">
        <v>0</v>
      </c>
      <c r="N1548" s="109"/>
      <c r="O1548" s="121">
        <v>224</v>
      </c>
      <c r="P1548" s="121">
        <v>18</v>
      </c>
      <c r="Q1548" s="109"/>
      <c r="R1548" s="121">
        <v>561</v>
      </c>
      <c r="S1548" s="121">
        <v>357</v>
      </c>
      <c r="T1548" s="109"/>
      <c r="U1548" s="121">
        <v>1332</v>
      </c>
      <c r="V1548" s="121">
        <v>410</v>
      </c>
    </row>
    <row r="1549" spans="1:22" x14ac:dyDescent="0.3">
      <c r="A1549" s="122" t="s">
        <v>1074</v>
      </c>
      <c r="B1549" s="35" t="str">
        <f>VLOOKUP(A1549,'Planning Periods'!$E$2:$N$540,10,FALSE)</f>
        <v>10/15/2013 - 10/15/2021</v>
      </c>
      <c r="C1549" s="121">
        <v>2017</v>
      </c>
      <c r="D1549" s="121" t="str">
        <f t="shared" si="22"/>
        <v>Pasadena 2017</v>
      </c>
      <c r="E1549" s="121">
        <v>340</v>
      </c>
      <c r="F1549" s="120">
        <v>9</v>
      </c>
      <c r="G1549" s="121">
        <v>9</v>
      </c>
      <c r="H1549" s="121">
        <v>0</v>
      </c>
      <c r="I1549" s="109"/>
      <c r="J1549" s="121">
        <v>207</v>
      </c>
      <c r="K1549" s="120">
        <v>0</v>
      </c>
      <c r="L1549" s="121">
        <v>0</v>
      </c>
      <c r="M1549" s="121">
        <v>0</v>
      </c>
      <c r="N1549" s="109"/>
      <c r="O1549" s="121">
        <v>224</v>
      </c>
      <c r="P1549" s="121">
        <v>0</v>
      </c>
      <c r="Q1549" s="109"/>
      <c r="R1549" s="121">
        <v>561</v>
      </c>
      <c r="S1549" s="121">
        <v>213</v>
      </c>
      <c r="T1549" s="109"/>
      <c r="U1549" s="121">
        <v>1332</v>
      </c>
      <c r="V1549" s="121">
        <v>222</v>
      </c>
    </row>
    <row r="1550" spans="1:22" x14ac:dyDescent="0.3">
      <c r="A1550" s="122" t="s">
        <v>872</v>
      </c>
      <c r="B1550" s="35" t="str">
        <f>VLOOKUP(A1550,'Planning Periods'!$E$2:$N$540,10,FALSE)</f>
        <v>06/30/2014 - 06/30/2019</v>
      </c>
      <c r="C1550" s="121">
        <v>2014</v>
      </c>
      <c r="D1550" s="121" t="str">
        <f t="shared" si="22"/>
        <v>Paso Robles 2014</v>
      </c>
      <c r="E1550" s="121">
        <v>123</v>
      </c>
      <c r="F1550" s="120">
        <v>56</v>
      </c>
      <c r="G1550" s="121">
        <v>56</v>
      </c>
      <c r="H1550" s="121">
        <v>0</v>
      </c>
      <c r="I1550" s="109"/>
      <c r="J1550" s="121">
        <v>77</v>
      </c>
      <c r="K1550" s="120">
        <v>24</v>
      </c>
      <c r="L1550" s="121">
        <v>24</v>
      </c>
      <c r="M1550" s="121">
        <v>0</v>
      </c>
      <c r="N1550" s="109"/>
      <c r="O1550" s="121">
        <v>87</v>
      </c>
      <c r="P1550" s="121">
        <v>2</v>
      </c>
      <c r="Q1550" s="109"/>
      <c r="R1550" s="121">
        <v>205</v>
      </c>
      <c r="S1550" s="121">
        <v>54</v>
      </c>
      <c r="T1550" s="109"/>
      <c r="U1550" s="121">
        <v>492</v>
      </c>
      <c r="V1550" s="121">
        <v>136</v>
      </c>
    </row>
    <row r="1551" spans="1:22" x14ac:dyDescent="0.3">
      <c r="A1551" s="122" t="s">
        <v>872</v>
      </c>
      <c r="B1551" s="35" t="str">
        <f>VLOOKUP(A1551,'Planning Periods'!$E$2:$N$540,10,FALSE)</f>
        <v>06/30/2014 - 06/30/2019</v>
      </c>
      <c r="C1551" s="121">
        <v>2015</v>
      </c>
      <c r="D1551" s="121" t="str">
        <f t="shared" si="22"/>
        <v>Paso Robles 2015</v>
      </c>
      <c r="E1551" s="121">
        <v>123</v>
      </c>
      <c r="F1551" s="120">
        <v>49</v>
      </c>
      <c r="G1551" s="121">
        <v>49</v>
      </c>
      <c r="H1551" s="121">
        <v>0</v>
      </c>
      <c r="I1551" s="109"/>
      <c r="J1551" s="121">
        <v>77</v>
      </c>
      <c r="K1551" s="120">
        <v>20</v>
      </c>
      <c r="L1551" s="121">
        <v>20</v>
      </c>
      <c r="M1551" s="121">
        <v>0</v>
      </c>
      <c r="N1551" s="109"/>
      <c r="O1551" s="121">
        <v>87</v>
      </c>
      <c r="P1551" s="121">
        <v>23</v>
      </c>
      <c r="Q1551" s="109"/>
      <c r="R1551" s="121">
        <v>205</v>
      </c>
      <c r="S1551" s="121">
        <v>61</v>
      </c>
      <c r="T1551" s="109"/>
      <c r="U1551" s="121">
        <v>492</v>
      </c>
      <c r="V1551" s="121">
        <v>153</v>
      </c>
    </row>
    <row r="1552" spans="1:22" x14ac:dyDescent="0.3">
      <c r="A1552" s="122" t="s">
        <v>872</v>
      </c>
      <c r="B1552" s="35" t="str">
        <f>VLOOKUP(A1552,'Planning Periods'!$E$2:$N$540,10,FALSE)</f>
        <v>06/30/2014 - 06/30/2019</v>
      </c>
      <c r="C1552" s="121">
        <v>2016</v>
      </c>
      <c r="D1552" s="121" t="str">
        <f t="shared" si="22"/>
        <v>Paso Robles 2016</v>
      </c>
      <c r="E1552" s="121">
        <v>123</v>
      </c>
      <c r="F1552" s="120">
        <v>0</v>
      </c>
      <c r="G1552" s="121">
        <v>0</v>
      </c>
      <c r="H1552" s="121">
        <v>0</v>
      </c>
      <c r="I1552" s="109"/>
      <c r="J1552" s="121">
        <v>77</v>
      </c>
      <c r="K1552" s="120">
        <v>0</v>
      </c>
      <c r="L1552" s="121">
        <v>0</v>
      </c>
      <c r="M1552" s="121">
        <v>0</v>
      </c>
      <c r="N1552" s="109"/>
      <c r="O1552" s="121">
        <v>87</v>
      </c>
      <c r="P1552" s="121">
        <v>21</v>
      </c>
      <c r="Q1552" s="109"/>
      <c r="R1552" s="121">
        <v>205</v>
      </c>
      <c r="S1552" s="121">
        <v>44</v>
      </c>
      <c r="T1552" s="109"/>
      <c r="U1552" s="121">
        <v>492</v>
      </c>
      <c r="V1552" s="121">
        <v>65</v>
      </c>
    </row>
    <row r="1553" spans="1:22" x14ac:dyDescent="0.3">
      <c r="A1553" s="122" t="s">
        <v>872</v>
      </c>
      <c r="B1553" s="35" t="str">
        <f>VLOOKUP(A1553,'Planning Periods'!$E$2:$N$540,10,FALSE)</f>
        <v>06/30/2014 - 06/30/2019</v>
      </c>
      <c r="C1553" s="121">
        <v>2017</v>
      </c>
      <c r="D1553" s="121" t="str">
        <f t="shared" si="22"/>
        <v>Paso Robles 2017</v>
      </c>
      <c r="E1553" s="121">
        <v>123</v>
      </c>
      <c r="F1553" s="120">
        <v>52</v>
      </c>
      <c r="G1553" s="121">
        <v>52</v>
      </c>
      <c r="H1553" s="121">
        <v>0</v>
      </c>
      <c r="I1553" s="109"/>
      <c r="J1553" s="121">
        <v>77</v>
      </c>
      <c r="K1553" s="120">
        <v>23</v>
      </c>
      <c r="L1553" s="121">
        <v>23</v>
      </c>
      <c r="M1553" s="121">
        <v>0</v>
      </c>
      <c r="N1553" s="109"/>
      <c r="O1553" s="121">
        <v>87</v>
      </c>
      <c r="P1553" s="121">
        <v>150</v>
      </c>
      <c r="Q1553" s="109"/>
      <c r="R1553" s="121">
        <v>205</v>
      </c>
      <c r="S1553" s="121">
        <v>17</v>
      </c>
      <c r="T1553" s="109"/>
      <c r="U1553" s="121">
        <v>492</v>
      </c>
      <c r="V1553" s="121">
        <v>242</v>
      </c>
    </row>
    <row r="1554" spans="1:22" x14ac:dyDescent="0.3">
      <c r="A1554" t="s">
        <v>792</v>
      </c>
      <c r="B1554" s="35" t="str">
        <f>VLOOKUP(A1554,'Planning Periods'!$E$2:$N$540,10,FALSE)</f>
        <v>12/31/2015 - 12/31/2023</v>
      </c>
      <c r="C1554" s="121">
        <v>2014</v>
      </c>
      <c r="D1554" s="121" t="str">
        <f t="shared" si="22"/>
        <v>Patterson 2014</v>
      </c>
      <c r="E1554" s="120">
        <v>0</v>
      </c>
      <c r="F1554" s="120">
        <v>0</v>
      </c>
      <c r="G1554" s="120">
        <v>0</v>
      </c>
      <c r="H1554" s="120">
        <v>0</v>
      </c>
      <c r="I1554" s="120">
        <v>0</v>
      </c>
      <c r="J1554" s="120">
        <v>0</v>
      </c>
      <c r="K1554" s="120">
        <v>0</v>
      </c>
      <c r="L1554" s="120">
        <v>0</v>
      </c>
      <c r="M1554" s="120">
        <v>0</v>
      </c>
      <c r="N1554" s="120">
        <v>0</v>
      </c>
      <c r="O1554" s="120">
        <v>0</v>
      </c>
      <c r="P1554" s="120">
        <v>0</v>
      </c>
      <c r="Q1554" s="120">
        <v>0</v>
      </c>
      <c r="R1554" s="120">
        <v>0</v>
      </c>
      <c r="S1554" s="120">
        <v>0</v>
      </c>
      <c r="T1554" s="120">
        <v>0</v>
      </c>
      <c r="U1554" s="120">
        <v>0</v>
      </c>
      <c r="V1554" s="120">
        <v>0</v>
      </c>
    </row>
    <row r="1555" spans="1:22" x14ac:dyDescent="0.3">
      <c r="A1555" t="s">
        <v>792</v>
      </c>
      <c r="B1555" s="35" t="str">
        <f>VLOOKUP(A1555,'Planning Periods'!$E$2:$N$540,10,FALSE)</f>
        <v>12/31/2015 - 12/31/2023</v>
      </c>
      <c r="C1555" s="121">
        <v>2015</v>
      </c>
      <c r="D1555" s="121" t="str">
        <f t="shared" si="22"/>
        <v>Patterson 2015</v>
      </c>
    </row>
    <row r="1556" spans="1:22" x14ac:dyDescent="0.3">
      <c r="A1556" t="s">
        <v>792</v>
      </c>
      <c r="B1556" s="35" t="str">
        <f>VLOOKUP(A1556,'Planning Periods'!$E$2:$N$540,10,FALSE)</f>
        <v>12/31/2015 - 12/31/2023</v>
      </c>
      <c r="C1556" s="121">
        <v>2016</v>
      </c>
      <c r="D1556" s="121" t="str">
        <f t="shared" si="22"/>
        <v>Patterson 2016</v>
      </c>
    </row>
    <row r="1557" spans="1:22" x14ac:dyDescent="0.3">
      <c r="A1557" t="s">
        <v>792</v>
      </c>
      <c r="B1557" s="35" t="str">
        <f>VLOOKUP(A1557,'Planning Periods'!$E$2:$N$540,10,FALSE)</f>
        <v>12/31/2015 - 12/31/2023</v>
      </c>
      <c r="C1557" s="121">
        <v>2017</v>
      </c>
      <c r="D1557" s="121" t="str">
        <f t="shared" si="22"/>
        <v>Patterson 2017</v>
      </c>
    </row>
    <row r="1558" spans="1:22" x14ac:dyDescent="0.3">
      <c r="A1558" s="122" t="s">
        <v>941</v>
      </c>
      <c r="B1558" s="35"/>
      <c r="C1558" s="121">
        <v>2013</v>
      </c>
      <c r="D1558" s="121" t="str">
        <f t="shared" si="22"/>
        <v>Perris 2013</v>
      </c>
    </row>
    <row r="1559" spans="1:22" x14ac:dyDescent="0.3">
      <c r="A1559" s="122" t="s">
        <v>941</v>
      </c>
      <c r="B1559" s="35" t="str">
        <f>VLOOKUP(A1559,'Planning Periods'!$E$2:$N$540,10,FALSE)</f>
        <v>10/15/2013 - 10/15/2021</v>
      </c>
      <c r="C1559" s="121">
        <v>2014</v>
      </c>
      <c r="D1559" s="121" t="str">
        <f t="shared" si="22"/>
        <v>Perris 2014</v>
      </c>
      <c r="E1559" s="121">
        <v>1026</v>
      </c>
      <c r="F1559" s="120">
        <v>359</v>
      </c>
      <c r="G1559" s="121">
        <v>359</v>
      </c>
      <c r="H1559" s="121">
        <v>0</v>
      </c>
      <c r="I1559" s="109"/>
      <c r="J1559" s="121">
        <v>681</v>
      </c>
      <c r="K1559" s="120">
        <v>0</v>
      </c>
      <c r="L1559" s="121">
        <v>0</v>
      </c>
      <c r="M1559" s="121">
        <v>0</v>
      </c>
      <c r="N1559" s="109"/>
      <c r="O1559" s="121">
        <v>759</v>
      </c>
      <c r="P1559" s="121">
        <v>222</v>
      </c>
      <c r="Q1559" s="109"/>
      <c r="R1559" s="121">
        <v>1814</v>
      </c>
      <c r="S1559" s="121">
        <v>0</v>
      </c>
      <c r="T1559" s="109"/>
      <c r="U1559" s="121">
        <v>4280</v>
      </c>
      <c r="V1559" s="121">
        <v>581</v>
      </c>
    </row>
    <row r="1560" spans="1:22" x14ac:dyDescent="0.3">
      <c r="A1560" s="122" t="s">
        <v>941</v>
      </c>
      <c r="B1560" s="35" t="str">
        <f>VLOOKUP(A1560,'Planning Periods'!$E$2:$N$540,10,FALSE)</f>
        <v>10/15/2013 - 10/15/2021</v>
      </c>
      <c r="C1560" s="121">
        <v>2015</v>
      </c>
      <c r="D1560" s="121" t="str">
        <f t="shared" si="22"/>
        <v>Perris 2015</v>
      </c>
      <c r="E1560" s="121">
        <v>1026</v>
      </c>
      <c r="F1560" s="120">
        <v>0</v>
      </c>
      <c r="G1560" s="121">
        <v>0</v>
      </c>
      <c r="H1560" s="121">
        <v>0</v>
      </c>
      <c r="I1560" s="109"/>
      <c r="J1560" s="121">
        <v>681</v>
      </c>
      <c r="K1560" s="120">
        <v>0</v>
      </c>
      <c r="L1560" s="121">
        <v>0</v>
      </c>
      <c r="M1560" s="121">
        <v>0</v>
      </c>
      <c r="N1560" s="109"/>
      <c r="O1560" s="121">
        <v>759</v>
      </c>
      <c r="P1560" s="121">
        <v>0</v>
      </c>
      <c r="Q1560" s="109"/>
      <c r="R1560" s="121">
        <v>1814</v>
      </c>
      <c r="S1560" s="121">
        <v>222</v>
      </c>
      <c r="T1560" s="109"/>
      <c r="U1560" s="121">
        <v>4280</v>
      </c>
      <c r="V1560" s="121">
        <v>222</v>
      </c>
    </row>
    <row r="1561" spans="1:22" x14ac:dyDescent="0.3">
      <c r="A1561" s="122" t="s">
        <v>941</v>
      </c>
      <c r="B1561" s="35" t="str">
        <f>VLOOKUP(A1561,'Planning Periods'!$E$2:$N$540,10,FALSE)</f>
        <v>10/15/2013 - 10/15/2021</v>
      </c>
      <c r="C1561" s="121">
        <v>2016</v>
      </c>
      <c r="D1561" s="121" t="str">
        <f t="shared" si="22"/>
        <v>Perris 2016</v>
      </c>
      <c r="E1561" s="121">
        <v>1026</v>
      </c>
      <c r="F1561" s="120">
        <v>0</v>
      </c>
      <c r="G1561" s="121">
        <v>0</v>
      </c>
      <c r="H1561" s="121">
        <v>0</v>
      </c>
      <c r="I1561" s="109"/>
      <c r="J1561" s="121">
        <v>681</v>
      </c>
      <c r="K1561" s="120">
        <v>0</v>
      </c>
      <c r="L1561" s="121">
        <v>0</v>
      </c>
      <c r="M1561" s="121">
        <v>0</v>
      </c>
      <c r="N1561" s="109"/>
      <c r="O1561" s="121">
        <v>759</v>
      </c>
      <c r="P1561" s="121">
        <v>0</v>
      </c>
      <c r="Q1561" s="109"/>
      <c r="R1561" s="121">
        <v>1814</v>
      </c>
      <c r="S1561" s="121">
        <v>701</v>
      </c>
      <c r="T1561" s="109"/>
      <c r="U1561" s="121">
        <v>4280</v>
      </c>
      <c r="V1561" s="121">
        <v>701</v>
      </c>
    </row>
    <row r="1562" spans="1:22" x14ac:dyDescent="0.3">
      <c r="A1562" s="122" t="s">
        <v>941</v>
      </c>
      <c r="B1562" s="35" t="str">
        <f>VLOOKUP(A1562,'Planning Periods'!$E$2:$N$540,10,FALSE)</f>
        <v>10/15/2013 - 10/15/2021</v>
      </c>
      <c r="C1562" s="121">
        <v>2017</v>
      </c>
      <c r="D1562" s="121" t="str">
        <f t="shared" si="22"/>
        <v>Perris 2017</v>
      </c>
      <c r="E1562" s="121">
        <v>1026</v>
      </c>
      <c r="F1562" s="120">
        <v>0</v>
      </c>
      <c r="G1562" s="121">
        <v>0</v>
      </c>
      <c r="H1562" s="121">
        <v>0</v>
      </c>
      <c r="I1562" s="109"/>
      <c r="J1562" s="121">
        <v>681</v>
      </c>
      <c r="K1562" s="120">
        <v>0</v>
      </c>
      <c r="L1562" s="121">
        <v>0</v>
      </c>
      <c r="M1562" s="121">
        <v>0</v>
      </c>
      <c r="N1562" s="109"/>
      <c r="O1562" s="121">
        <v>759</v>
      </c>
      <c r="P1562" s="121">
        <v>0</v>
      </c>
      <c r="Q1562" s="109"/>
      <c r="R1562" s="121">
        <v>1814</v>
      </c>
      <c r="S1562" s="121">
        <v>0</v>
      </c>
      <c r="T1562" s="109"/>
      <c r="U1562" s="121">
        <v>4280</v>
      </c>
      <c r="V1562" s="121">
        <v>0</v>
      </c>
    </row>
    <row r="1563" spans="1:22" x14ac:dyDescent="0.3">
      <c r="A1563" s="122" t="s">
        <v>802</v>
      </c>
      <c r="B1563" s="35" t="str">
        <f>VLOOKUP(A1563,'Planning Periods'!$E$2:$N$540,10,FALSE)</f>
        <v>01/31/2015 - 01/31/2023</v>
      </c>
      <c r="C1563" s="121">
        <v>2014</v>
      </c>
      <c r="D1563" s="121" t="str">
        <f t="shared" si="22"/>
        <v>Petaluma 2014</v>
      </c>
      <c r="E1563" s="121"/>
      <c r="F1563" s="120"/>
      <c r="G1563" s="121"/>
      <c r="H1563" s="121"/>
      <c r="I1563" s="109"/>
      <c r="J1563" s="121"/>
      <c r="K1563" s="120"/>
      <c r="L1563" s="121"/>
      <c r="M1563" s="121"/>
      <c r="N1563" s="109"/>
      <c r="O1563" s="121"/>
      <c r="P1563" s="121"/>
      <c r="Q1563" s="109"/>
      <c r="R1563" s="121"/>
      <c r="S1563" s="121"/>
      <c r="T1563" s="109"/>
      <c r="U1563" s="121"/>
      <c r="V1563" s="121"/>
    </row>
    <row r="1564" spans="1:22" x14ac:dyDescent="0.3">
      <c r="A1564" s="122" t="s">
        <v>802</v>
      </c>
      <c r="B1564" s="35" t="str">
        <f>VLOOKUP(A1564,'Planning Periods'!$E$2:$N$540,10,FALSE)</f>
        <v>01/31/2015 - 01/31/2023</v>
      </c>
      <c r="C1564" s="121">
        <v>2015</v>
      </c>
      <c r="D1564" s="121" t="str">
        <f t="shared" si="22"/>
        <v>Petaluma 2015</v>
      </c>
      <c r="E1564" s="121">
        <v>199</v>
      </c>
      <c r="F1564" s="120">
        <v>0</v>
      </c>
      <c r="G1564" s="121">
        <v>0</v>
      </c>
      <c r="H1564" s="121">
        <v>0</v>
      </c>
      <c r="I1564" s="109"/>
      <c r="J1564" s="121">
        <v>103</v>
      </c>
      <c r="K1564" s="120">
        <v>0</v>
      </c>
      <c r="L1564" s="121">
        <v>0</v>
      </c>
      <c r="M1564" s="121">
        <v>0</v>
      </c>
      <c r="N1564" s="109"/>
      <c r="O1564" s="121">
        <v>121</v>
      </c>
      <c r="P1564" s="121">
        <v>7</v>
      </c>
      <c r="Q1564" s="109"/>
      <c r="R1564" s="121">
        <v>322</v>
      </c>
      <c r="S1564" s="121">
        <v>235</v>
      </c>
      <c r="T1564" s="109"/>
      <c r="U1564" s="121">
        <v>745</v>
      </c>
      <c r="V1564" s="121">
        <v>242</v>
      </c>
    </row>
    <row r="1565" spans="1:22" x14ac:dyDescent="0.3">
      <c r="A1565" s="122" t="s">
        <v>802</v>
      </c>
      <c r="B1565" s="35" t="str">
        <f>VLOOKUP(A1565,'Planning Periods'!$E$2:$N$540,10,FALSE)</f>
        <v>01/31/2015 - 01/31/2023</v>
      </c>
      <c r="C1565" s="121">
        <v>2016</v>
      </c>
      <c r="D1565" s="121" t="str">
        <f t="shared" ref="D1565:D1632" si="23">CONCATENATE(A1565," ",C1565)</f>
        <v>Petaluma 2016</v>
      </c>
      <c r="E1565" s="121">
        <v>199</v>
      </c>
      <c r="F1565" s="120">
        <v>0</v>
      </c>
      <c r="G1565" s="121">
        <v>0</v>
      </c>
      <c r="H1565" s="121">
        <v>0</v>
      </c>
      <c r="I1565" s="109"/>
      <c r="J1565" s="121">
        <v>103</v>
      </c>
      <c r="K1565" s="120">
        <v>0</v>
      </c>
      <c r="L1565" s="121">
        <v>0</v>
      </c>
      <c r="M1565" s="121">
        <v>0</v>
      </c>
      <c r="N1565" s="109"/>
      <c r="O1565" s="121">
        <v>121</v>
      </c>
      <c r="P1565" s="121">
        <v>8</v>
      </c>
      <c r="Q1565" s="109"/>
      <c r="R1565" s="121">
        <v>322</v>
      </c>
      <c r="S1565" s="121">
        <v>206</v>
      </c>
      <c r="T1565" s="109"/>
      <c r="U1565" s="121">
        <v>745</v>
      </c>
      <c r="V1565" s="121">
        <v>214</v>
      </c>
    </row>
    <row r="1566" spans="1:22" x14ac:dyDescent="0.3">
      <c r="A1566" s="122" t="s">
        <v>802</v>
      </c>
      <c r="B1566" s="35" t="str">
        <f>VLOOKUP(A1566,'Planning Periods'!$E$2:$N$540,10,FALSE)</f>
        <v>01/31/2015 - 01/31/2023</v>
      </c>
      <c r="C1566" s="121">
        <v>2017</v>
      </c>
      <c r="D1566" s="121" t="str">
        <f t="shared" si="23"/>
        <v>Petaluma 2017</v>
      </c>
      <c r="E1566" s="121">
        <v>199</v>
      </c>
      <c r="F1566" s="120">
        <v>9</v>
      </c>
      <c r="G1566" s="121">
        <v>9</v>
      </c>
      <c r="H1566" s="121">
        <v>0</v>
      </c>
      <c r="I1566" s="109"/>
      <c r="J1566" s="121">
        <v>103</v>
      </c>
      <c r="K1566" s="120">
        <v>14</v>
      </c>
      <c r="L1566" s="121">
        <v>14</v>
      </c>
      <c r="M1566" s="121">
        <v>0</v>
      </c>
      <c r="N1566" s="109"/>
      <c r="O1566" s="121">
        <v>121</v>
      </c>
      <c r="P1566" s="121">
        <v>9</v>
      </c>
      <c r="Q1566" s="109"/>
      <c r="R1566" s="121">
        <v>322</v>
      </c>
      <c r="S1566" s="121">
        <v>150</v>
      </c>
      <c r="T1566" s="109"/>
      <c r="U1566" s="121">
        <v>745</v>
      </c>
      <c r="V1566" s="121">
        <v>182</v>
      </c>
    </row>
    <row r="1567" spans="1:22" x14ac:dyDescent="0.3">
      <c r="A1567" t="s">
        <v>1073</v>
      </c>
      <c r="B1567" s="35"/>
      <c r="C1567" s="121">
        <v>2013</v>
      </c>
      <c r="D1567" s="121" t="str">
        <f t="shared" si="23"/>
        <v>Pico Rivera 2013</v>
      </c>
      <c r="E1567" s="121"/>
      <c r="F1567" s="120"/>
      <c r="G1567" s="121"/>
      <c r="H1567" s="121"/>
      <c r="I1567" s="109"/>
      <c r="J1567" s="121"/>
      <c r="K1567" s="120"/>
      <c r="L1567" s="121"/>
      <c r="M1567" s="121"/>
      <c r="N1567" s="109"/>
      <c r="O1567" s="121"/>
      <c r="P1567" s="121"/>
      <c r="Q1567" s="109"/>
      <c r="R1567" s="121"/>
      <c r="S1567" s="121"/>
      <c r="T1567" s="109"/>
      <c r="U1567" s="121"/>
      <c r="V1567" s="121"/>
    </row>
    <row r="1568" spans="1:22" x14ac:dyDescent="0.3">
      <c r="A1568" t="s">
        <v>1073</v>
      </c>
      <c r="B1568" s="35" t="str">
        <f>VLOOKUP(A1568,'Planning Periods'!$E$2:$N$540,10,FALSE)</f>
        <v>10/15/2013 - 10/15/2021</v>
      </c>
      <c r="C1568" s="121">
        <v>2014</v>
      </c>
      <c r="D1568" s="121" t="str">
        <f t="shared" si="23"/>
        <v>Pico Rivera 2014</v>
      </c>
      <c r="E1568" s="120">
        <v>0</v>
      </c>
      <c r="F1568" s="120">
        <v>0</v>
      </c>
      <c r="G1568" s="120">
        <v>0</v>
      </c>
      <c r="H1568" s="120">
        <v>0</v>
      </c>
      <c r="I1568" s="120">
        <v>0</v>
      </c>
      <c r="J1568" s="120">
        <v>0</v>
      </c>
      <c r="K1568" s="120">
        <v>0</v>
      </c>
      <c r="L1568" s="120">
        <v>0</v>
      </c>
      <c r="M1568" s="120">
        <v>0</v>
      </c>
      <c r="N1568" s="120">
        <v>0</v>
      </c>
      <c r="O1568" s="120">
        <v>0</v>
      </c>
      <c r="P1568" s="120">
        <v>0</v>
      </c>
      <c r="Q1568" s="120">
        <v>0</v>
      </c>
      <c r="R1568" s="120">
        <v>0</v>
      </c>
      <c r="S1568" s="120">
        <v>0</v>
      </c>
      <c r="T1568" s="120">
        <v>0</v>
      </c>
      <c r="U1568" s="120">
        <v>0</v>
      </c>
      <c r="V1568" s="120">
        <v>0</v>
      </c>
    </row>
    <row r="1569" spans="1:22" x14ac:dyDescent="0.3">
      <c r="A1569" t="s">
        <v>1073</v>
      </c>
      <c r="B1569" s="35" t="str">
        <f>VLOOKUP(A1569,'Planning Periods'!$E$2:$N$540,10,FALSE)</f>
        <v>10/15/2013 - 10/15/2021</v>
      </c>
      <c r="C1569" s="121">
        <v>2015</v>
      </c>
      <c r="D1569" s="121" t="str">
        <f t="shared" si="23"/>
        <v>Pico Rivera 2015</v>
      </c>
    </row>
    <row r="1570" spans="1:22" x14ac:dyDescent="0.3">
      <c r="A1570" t="s">
        <v>1073</v>
      </c>
      <c r="B1570" s="35" t="str">
        <f>VLOOKUP(A1570,'Planning Periods'!$E$2:$N$540,10,FALSE)</f>
        <v>10/15/2013 - 10/15/2021</v>
      </c>
      <c r="C1570" s="121">
        <v>2016</v>
      </c>
      <c r="D1570" s="121" t="str">
        <f t="shared" si="23"/>
        <v>Pico Rivera 2016</v>
      </c>
    </row>
    <row r="1571" spans="1:22" x14ac:dyDescent="0.3">
      <c r="A1571" t="s">
        <v>1073</v>
      </c>
      <c r="B1571" s="35" t="str">
        <f>VLOOKUP(A1571,'Planning Periods'!$E$2:$N$540,10,FALSE)</f>
        <v>10/15/2013 - 10/15/2021</v>
      </c>
      <c r="C1571" s="121">
        <v>2017</v>
      </c>
      <c r="D1571" s="121" t="str">
        <f t="shared" si="23"/>
        <v>Pico Rivera 2017</v>
      </c>
    </row>
    <row r="1572" spans="1:22" x14ac:dyDescent="0.3">
      <c r="A1572" s="122" t="s">
        <v>1233</v>
      </c>
      <c r="B1572" s="35" t="str">
        <f>VLOOKUP(A1572,'Planning Periods'!$E$2:$N$540,10,FALSE)</f>
        <v>01/31/2015 - 01/31/2023</v>
      </c>
      <c r="C1572" s="121">
        <v>2015</v>
      </c>
      <c r="D1572" s="121" t="str">
        <f t="shared" si="23"/>
        <v>Piedmont 2015</v>
      </c>
      <c r="E1572" s="121"/>
      <c r="F1572" s="120"/>
      <c r="G1572" s="121"/>
      <c r="H1572" s="121"/>
      <c r="I1572" s="109"/>
      <c r="J1572" s="121"/>
      <c r="K1572" s="120"/>
      <c r="L1572" s="121"/>
      <c r="M1572" s="121"/>
      <c r="N1572" s="109"/>
      <c r="O1572" s="121"/>
      <c r="P1572" s="121"/>
      <c r="Q1572" s="109"/>
      <c r="R1572" s="121"/>
      <c r="S1572" s="121"/>
      <c r="T1572" s="109"/>
      <c r="U1572" s="121"/>
      <c r="V1572" s="121"/>
    </row>
    <row r="1573" spans="1:22" x14ac:dyDescent="0.3">
      <c r="A1573" s="122" t="s">
        <v>1233</v>
      </c>
      <c r="B1573" s="35" t="str">
        <f>VLOOKUP(A1573,'Planning Periods'!$E$2:$N$540,10,FALSE)</f>
        <v>01/31/2015 - 01/31/2023</v>
      </c>
      <c r="C1573" s="121">
        <v>2014</v>
      </c>
      <c r="D1573" s="121" t="str">
        <f t="shared" si="23"/>
        <v>Piedmont 2014</v>
      </c>
      <c r="E1573" s="121"/>
      <c r="F1573" s="120"/>
      <c r="G1573" s="121"/>
      <c r="H1573" s="121"/>
      <c r="I1573" s="109"/>
      <c r="J1573" s="121"/>
      <c r="K1573" s="120"/>
      <c r="L1573" s="121"/>
      <c r="M1573" s="121"/>
      <c r="N1573" s="109"/>
      <c r="O1573" s="121"/>
      <c r="P1573" s="121"/>
      <c r="Q1573" s="109"/>
      <c r="R1573" s="121"/>
      <c r="S1573" s="121"/>
      <c r="T1573" s="109"/>
      <c r="U1573" s="121"/>
      <c r="V1573" s="121"/>
    </row>
    <row r="1574" spans="1:22" x14ac:dyDescent="0.3">
      <c r="A1574" s="122" t="s">
        <v>1233</v>
      </c>
      <c r="B1574" s="35" t="str">
        <f>VLOOKUP(A1574,'Planning Periods'!$E$2:$N$540,10,FALSE)</f>
        <v>01/31/2015 - 01/31/2023</v>
      </c>
      <c r="C1574" s="121">
        <v>2016</v>
      </c>
      <c r="D1574" s="121" t="str">
        <f t="shared" si="23"/>
        <v>Piedmont 2016</v>
      </c>
      <c r="E1574" s="121">
        <v>24</v>
      </c>
      <c r="F1574" s="120">
        <v>2</v>
      </c>
      <c r="G1574" s="121">
        <v>2</v>
      </c>
      <c r="H1574" s="121">
        <v>0</v>
      </c>
      <c r="I1574" s="109"/>
      <c r="J1574" s="121">
        <v>14</v>
      </c>
      <c r="K1574" s="120">
        <v>0</v>
      </c>
      <c r="L1574" s="121">
        <v>0</v>
      </c>
      <c r="M1574" s="121">
        <v>0</v>
      </c>
      <c r="N1574" s="109"/>
      <c r="O1574" s="121">
        <v>15</v>
      </c>
      <c r="P1574" s="121">
        <v>0</v>
      </c>
      <c r="Q1574" s="109"/>
      <c r="R1574" s="121">
        <v>7</v>
      </c>
      <c r="S1574" s="121">
        <v>3</v>
      </c>
      <c r="T1574" s="109"/>
      <c r="U1574" s="121">
        <v>60</v>
      </c>
      <c r="V1574" s="121">
        <v>5</v>
      </c>
    </row>
    <row r="1575" spans="1:22" x14ac:dyDescent="0.3">
      <c r="A1575" s="122" t="s">
        <v>1233</v>
      </c>
      <c r="B1575" s="35" t="str">
        <f>VLOOKUP(A1575,'Planning Periods'!$E$2:$N$540,10,FALSE)</f>
        <v>01/31/2015 - 01/31/2023</v>
      </c>
      <c r="C1575" s="121">
        <v>2017</v>
      </c>
      <c r="D1575" s="121" t="str">
        <f t="shared" si="23"/>
        <v>Piedmont 2017</v>
      </c>
      <c r="E1575" s="121">
        <v>24</v>
      </c>
      <c r="F1575" s="120">
        <v>1</v>
      </c>
      <c r="G1575" s="121">
        <v>1</v>
      </c>
      <c r="H1575" s="121">
        <v>0</v>
      </c>
      <c r="I1575" s="109"/>
      <c r="J1575" s="121">
        <v>14</v>
      </c>
      <c r="K1575" s="120">
        <v>2</v>
      </c>
      <c r="L1575" s="121">
        <v>0</v>
      </c>
      <c r="M1575" s="121">
        <v>2</v>
      </c>
      <c r="N1575" s="109"/>
      <c r="O1575" s="121">
        <v>15</v>
      </c>
      <c r="P1575" s="121">
        <v>3</v>
      </c>
      <c r="Q1575" s="109"/>
      <c r="R1575" s="121">
        <v>7</v>
      </c>
      <c r="S1575" s="121">
        <v>1</v>
      </c>
      <c r="T1575" s="109"/>
      <c r="U1575" s="121">
        <v>60</v>
      </c>
      <c r="V1575" s="121">
        <v>7</v>
      </c>
    </row>
    <row r="1576" spans="1:22" x14ac:dyDescent="0.3">
      <c r="A1576" s="122" t="s">
        <v>1203</v>
      </c>
      <c r="B1576" s="35" t="str">
        <f>VLOOKUP(A1576,'Planning Periods'!$E$2:$N$540,10,FALSE)</f>
        <v>01/31/2015 - 01/31/2023</v>
      </c>
      <c r="C1576" s="121">
        <v>2014</v>
      </c>
      <c r="D1576" s="121" t="str">
        <f t="shared" si="23"/>
        <v>Pinole 2014</v>
      </c>
      <c r="E1576" s="121"/>
      <c r="F1576" s="120"/>
      <c r="G1576" s="121"/>
      <c r="H1576" s="121"/>
      <c r="I1576" s="109"/>
      <c r="J1576" s="121"/>
      <c r="K1576" s="120"/>
      <c r="L1576" s="121"/>
      <c r="M1576" s="121"/>
      <c r="N1576" s="109"/>
      <c r="O1576" s="121"/>
      <c r="P1576" s="121"/>
      <c r="Q1576" s="109"/>
      <c r="R1576" s="121"/>
      <c r="S1576" s="121"/>
      <c r="T1576" s="109"/>
      <c r="U1576" s="121"/>
      <c r="V1576" s="121"/>
    </row>
    <row r="1577" spans="1:22" x14ac:dyDescent="0.3">
      <c r="A1577" s="122" t="s">
        <v>1203</v>
      </c>
      <c r="B1577" s="35" t="str">
        <f>VLOOKUP(A1577,'Planning Periods'!$E$2:$N$540,10,FALSE)</f>
        <v>01/31/2015 - 01/31/2023</v>
      </c>
      <c r="C1577" s="121">
        <v>2015</v>
      </c>
      <c r="D1577" s="121" t="str">
        <f t="shared" si="23"/>
        <v>Pinole 2015</v>
      </c>
      <c r="E1577" s="121">
        <v>80</v>
      </c>
      <c r="F1577" s="120">
        <v>0</v>
      </c>
      <c r="G1577" s="121">
        <v>0</v>
      </c>
      <c r="H1577" s="121">
        <v>0</v>
      </c>
      <c r="I1577" s="109"/>
      <c r="J1577" s="121">
        <v>48</v>
      </c>
      <c r="K1577" s="120">
        <v>0</v>
      </c>
      <c r="L1577" s="121">
        <v>0</v>
      </c>
      <c r="M1577" s="121">
        <v>0</v>
      </c>
      <c r="N1577" s="109"/>
      <c r="O1577" s="121">
        <v>43</v>
      </c>
      <c r="P1577" s="121">
        <v>0</v>
      </c>
      <c r="Q1577" s="109"/>
      <c r="R1577" s="121">
        <v>126</v>
      </c>
      <c r="S1577" s="121">
        <v>0</v>
      </c>
      <c r="T1577" s="109"/>
      <c r="U1577" s="121">
        <v>297</v>
      </c>
      <c r="V1577" s="121">
        <v>0</v>
      </c>
    </row>
    <row r="1578" spans="1:22" x14ac:dyDescent="0.3">
      <c r="A1578" s="122" t="s">
        <v>1203</v>
      </c>
      <c r="B1578" s="35" t="str">
        <f>VLOOKUP(A1578,'Planning Periods'!$E$2:$N$540,10,FALSE)</f>
        <v>01/31/2015 - 01/31/2023</v>
      </c>
      <c r="C1578" s="121">
        <v>2016</v>
      </c>
      <c r="D1578" s="121" t="str">
        <f t="shared" si="23"/>
        <v>Pinole 2016</v>
      </c>
      <c r="E1578" s="121">
        <v>80</v>
      </c>
      <c r="F1578" s="120">
        <v>0</v>
      </c>
      <c r="G1578" s="121">
        <v>0</v>
      </c>
      <c r="H1578" s="121">
        <v>0</v>
      </c>
      <c r="I1578" s="109"/>
      <c r="J1578" s="121">
        <v>48</v>
      </c>
      <c r="K1578" s="120">
        <v>0</v>
      </c>
      <c r="L1578" s="121">
        <v>0</v>
      </c>
      <c r="M1578" s="121">
        <v>0</v>
      </c>
      <c r="N1578" s="109"/>
      <c r="O1578" s="121">
        <v>43</v>
      </c>
      <c r="P1578" s="121">
        <v>1</v>
      </c>
      <c r="Q1578" s="109"/>
      <c r="R1578" s="121">
        <v>126</v>
      </c>
      <c r="S1578" s="121">
        <v>2</v>
      </c>
      <c r="T1578" s="109"/>
      <c r="U1578" s="121">
        <v>297</v>
      </c>
      <c r="V1578" s="121">
        <v>3</v>
      </c>
    </row>
    <row r="1579" spans="1:22" x14ac:dyDescent="0.3">
      <c r="A1579" s="122" t="s">
        <v>1203</v>
      </c>
      <c r="B1579" s="35" t="str">
        <f>VLOOKUP(A1579,'Planning Periods'!$E$2:$N$540,10,FALSE)</f>
        <v>01/31/2015 - 01/31/2023</v>
      </c>
      <c r="C1579" s="121">
        <v>2017</v>
      </c>
      <c r="D1579" s="121" t="str">
        <f t="shared" si="23"/>
        <v>Pinole 2017</v>
      </c>
      <c r="E1579" s="121">
        <v>80</v>
      </c>
      <c r="F1579" s="120">
        <v>0</v>
      </c>
      <c r="G1579" s="121">
        <v>0</v>
      </c>
      <c r="H1579" s="121">
        <v>0</v>
      </c>
      <c r="I1579" s="109"/>
      <c r="J1579" s="121">
        <v>48</v>
      </c>
      <c r="K1579" s="120">
        <v>0</v>
      </c>
      <c r="L1579" s="121">
        <v>0</v>
      </c>
      <c r="M1579" s="121">
        <v>0</v>
      </c>
      <c r="N1579" s="109"/>
      <c r="O1579" s="121">
        <v>43</v>
      </c>
      <c r="P1579" s="121">
        <v>0</v>
      </c>
      <c r="Q1579" s="109"/>
      <c r="R1579" s="121">
        <v>126</v>
      </c>
      <c r="S1579" s="121">
        <v>2</v>
      </c>
      <c r="T1579" s="109"/>
      <c r="U1579" s="121">
        <v>297</v>
      </c>
      <c r="V1579" s="121">
        <v>2</v>
      </c>
    </row>
    <row r="1580" spans="1:22" x14ac:dyDescent="0.3">
      <c r="A1580" t="s">
        <v>871</v>
      </c>
      <c r="B1580" s="35" t="str">
        <f>VLOOKUP(A1580,'Planning Periods'!$E$2:$N$540,10,FALSE)</f>
        <v>06/30/2014 - 06/30/2019</v>
      </c>
      <c r="C1580" s="121">
        <v>2014</v>
      </c>
      <c r="D1580" s="121" t="str">
        <f t="shared" si="23"/>
        <v>Pismo Beach 2014</v>
      </c>
      <c r="E1580" s="120">
        <v>0</v>
      </c>
      <c r="F1580" s="120">
        <v>0</v>
      </c>
      <c r="G1580" s="120">
        <v>0</v>
      </c>
      <c r="H1580" s="120">
        <v>0</v>
      </c>
      <c r="I1580" s="120">
        <v>0</v>
      </c>
      <c r="J1580" s="120">
        <v>0</v>
      </c>
      <c r="K1580" s="120">
        <v>0</v>
      </c>
      <c r="L1580" s="120">
        <v>0</v>
      </c>
      <c r="M1580" s="120">
        <v>0</v>
      </c>
      <c r="N1580" s="120">
        <v>0</v>
      </c>
      <c r="O1580" s="120">
        <v>0</v>
      </c>
      <c r="P1580" s="120">
        <v>0</v>
      </c>
      <c r="Q1580" s="120">
        <v>0</v>
      </c>
      <c r="R1580" s="120">
        <v>0</v>
      </c>
      <c r="S1580" s="120">
        <v>0</v>
      </c>
      <c r="T1580" s="120">
        <v>0</v>
      </c>
      <c r="U1580" s="120">
        <v>0</v>
      </c>
      <c r="V1580" s="120">
        <v>0</v>
      </c>
    </row>
    <row r="1581" spans="1:22" x14ac:dyDescent="0.3">
      <c r="A1581" t="s">
        <v>871</v>
      </c>
      <c r="B1581" s="35" t="str">
        <f>VLOOKUP(A1581,'Planning Periods'!$E$2:$N$540,10,FALSE)</f>
        <v>06/30/2014 - 06/30/2019</v>
      </c>
      <c r="C1581" s="121">
        <v>2015</v>
      </c>
      <c r="D1581" s="121" t="str">
        <f t="shared" si="23"/>
        <v>Pismo Beach 2015</v>
      </c>
    </row>
    <row r="1582" spans="1:22" x14ac:dyDescent="0.3">
      <c r="A1582" t="s">
        <v>871</v>
      </c>
      <c r="B1582" s="35" t="str">
        <f>VLOOKUP(A1582,'Planning Periods'!$E$2:$N$540,10,FALSE)</f>
        <v>06/30/2014 - 06/30/2019</v>
      </c>
      <c r="C1582" s="121">
        <v>2016</v>
      </c>
      <c r="D1582" s="121" t="str">
        <f t="shared" si="23"/>
        <v>Pismo Beach 2016</v>
      </c>
    </row>
    <row r="1583" spans="1:22" x14ac:dyDescent="0.3">
      <c r="A1583" t="s">
        <v>871</v>
      </c>
      <c r="B1583" s="35" t="str">
        <f>VLOOKUP(A1583,'Planning Periods'!$E$2:$N$540,10,FALSE)</f>
        <v>06/30/2014 - 06/30/2019</v>
      </c>
      <c r="C1583" s="121">
        <v>2017</v>
      </c>
      <c r="D1583" s="121" t="str">
        <f t="shared" si="23"/>
        <v>Pismo Beach 2017</v>
      </c>
    </row>
    <row r="1584" spans="1:22" x14ac:dyDescent="0.3">
      <c r="A1584" s="122" t="s">
        <v>1202</v>
      </c>
      <c r="B1584" s="35" t="str">
        <f>VLOOKUP(A1584,'Planning Periods'!$E$2:$N$540,10,FALSE)</f>
        <v>01/31/2015 - 01/31/2023</v>
      </c>
      <c r="C1584" s="121">
        <v>2014</v>
      </c>
      <c r="D1584" s="121" t="str">
        <f t="shared" si="23"/>
        <v>Pittsburg 2014</v>
      </c>
      <c r="E1584" s="121">
        <v>392</v>
      </c>
      <c r="F1584" s="120">
        <v>0</v>
      </c>
      <c r="G1584" s="121">
        <v>0</v>
      </c>
      <c r="H1584" s="121">
        <v>0</v>
      </c>
      <c r="I1584" s="109"/>
      <c r="J1584" s="121">
        <v>254</v>
      </c>
      <c r="K1584" s="120">
        <v>0</v>
      </c>
      <c r="L1584" s="121">
        <v>0</v>
      </c>
      <c r="M1584" s="121">
        <v>0</v>
      </c>
      <c r="N1584" s="109"/>
      <c r="O1584" s="121">
        <v>316</v>
      </c>
      <c r="P1584" s="121">
        <v>216</v>
      </c>
      <c r="Q1584" s="109"/>
      <c r="R1584" s="121">
        <v>1063</v>
      </c>
      <c r="S1584" s="121">
        <v>0</v>
      </c>
      <c r="T1584" s="109"/>
      <c r="U1584" s="121">
        <v>2025</v>
      </c>
      <c r="V1584" s="121">
        <v>216</v>
      </c>
    </row>
    <row r="1585" spans="1:22" x14ac:dyDescent="0.3">
      <c r="A1585" s="122" t="s">
        <v>1202</v>
      </c>
      <c r="B1585" s="35" t="str">
        <f>VLOOKUP(A1585,'Planning Periods'!$E$2:$N$540,10,FALSE)</f>
        <v>01/31/2015 - 01/31/2023</v>
      </c>
      <c r="C1585" s="121">
        <v>2015</v>
      </c>
      <c r="D1585" s="121" t="str">
        <f t="shared" si="23"/>
        <v>Pittsburg 2015</v>
      </c>
      <c r="E1585" s="121">
        <v>392</v>
      </c>
      <c r="F1585" s="120">
        <v>0</v>
      </c>
      <c r="G1585" s="121">
        <v>0</v>
      </c>
      <c r="H1585" s="121">
        <v>0</v>
      </c>
      <c r="I1585" s="109"/>
      <c r="J1585" s="121">
        <v>254</v>
      </c>
      <c r="K1585" s="120">
        <v>2</v>
      </c>
      <c r="L1585" s="121">
        <v>2</v>
      </c>
      <c r="M1585" s="121">
        <v>0</v>
      </c>
      <c r="N1585" s="109"/>
      <c r="O1585" s="121">
        <v>316</v>
      </c>
      <c r="P1585" s="121">
        <v>150</v>
      </c>
      <c r="Q1585" s="109"/>
      <c r="R1585" s="121">
        <v>1063</v>
      </c>
      <c r="S1585" s="121">
        <v>252</v>
      </c>
      <c r="T1585" s="109"/>
      <c r="U1585" s="121">
        <v>2025</v>
      </c>
      <c r="V1585" s="121">
        <v>404</v>
      </c>
    </row>
    <row r="1586" spans="1:22" x14ac:dyDescent="0.3">
      <c r="A1586" s="122" t="s">
        <v>1202</v>
      </c>
      <c r="B1586" s="35" t="str">
        <f>VLOOKUP(A1586,'Planning Periods'!$E$2:$N$540,10,FALSE)</f>
        <v>01/31/2015 - 01/31/2023</v>
      </c>
      <c r="C1586" s="121">
        <v>2016</v>
      </c>
      <c r="D1586" s="121" t="str">
        <f t="shared" si="23"/>
        <v>Pittsburg 2016</v>
      </c>
      <c r="E1586" s="121">
        <v>392</v>
      </c>
      <c r="F1586" s="120">
        <v>23</v>
      </c>
      <c r="G1586" s="121">
        <v>23</v>
      </c>
      <c r="H1586" s="121">
        <v>0</v>
      </c>
      <c r="I1586" s="109"/>
      <c r="J1586" s="121">
        <v>254</v>
      </c>
      <c r="K1586" s="120">
        <v>209</v>
      </c>
      <c r="L1586" s="121">
        <v>209</v>
      </c>
      <c r="M1586" s="121">
        <v>0</v>
      </c>
      <c r="N1586" s="109"/>
      <c r="O1586" s="121">
        <v>316</v>
      </c>
      <c r="P1586" s="121">
        <v>0</v>
      </c>
      <c r="Q1586" s="109"/>
      <c r="R1586" s="121">
        <v>1063</v>
      </c>
      <c r="S1586" s="121">
        <v>171</v>
      </c>
      <c r="T1586" s="109"/>
      <c r="U1586" s="121">
        <v>2025</v>
      </c>
      <c r="V1586" s="121">
        <v>403</v>
      </c>
    </row>
    <row r="1587" spans="1:22" x14ac:dyDescent="0.3">
      <c r="A1587" s="122" t="s">
        <v>1202</v>
      </c>
      <c r="B1587" s="35" t="str">
        <f>VLOOKUP(A1587,'Planning Periods'!$E$2:$N$540,10,FALSE)</f>
        <v>01/31/2015 - 01/31/2023</v>
      </c>
      <c r="C1587" s="121">
        <v>2017</v>
      </c>
      <c r="D1587" s="121" t="str">
        <f t="shared" si="23"/>
        <v>Pittsburg 2017</v>
      </c>
      <c r="E1587" s="121">
        <v>392</v>
      </c>
      <c r="F1587" s="120">
        <v>0</v>
      </c>
      <c r="G1587" s="121">
        <v>0</v>
      </c>
      <c r="H1587" s="121">
        <v>0</v>
      </c>
      <c r="I1587" s="109"/>
      <c r="J1587" s="121">
        <v>254</v>
      </c>
      <c r="K1587" s="120">
        <v>6</v>
      </c>
      <c r="L1587" s="121">
        <v>6</v>
      </c>
      <c r="M1587" s="121">
        <v>0</v>
      </c>
      <c r="N1587" s="109"/>
      <c r="O1587" s="121">
        <v>316</v>
      </c>
      <c r="P1587" s="121">
        <v>0</v>
      </c>
      <c r="Q1587" s="109"/>
      <c r="R1587" s="121">
        <v>1063</v>
      </c>
      <c r="S1587" s="121">
        <v>147</v>
      </c>
      <c r="T1587" s="109"/>
      <c r="U1587" s="121">
        <v>2025</v>
      </c>
      <c r="V1587" s="121">
        <v>153</v>
      </c>
    </row>
    <row r="1588" spans="1:22" x14ac:dyDescent="0.3">
      <c r="A1588" s="122" t="s">
        <v>980</v>
      </c>
      <c r="B1588" s="35"/>
      <c r="C1588" s="121">
        <v>2013</v>
      </c>
      <c r="D1588" s="121" t="str">
        <f t="shared" si="23"/>
        <v>Placentia 2013</v>
      </c>
      <c r="E1588" s="121"/>
      <c r="F1588" s="120"/>
      <c r="G1588" s="121"/>
      <c r="H1588" s="121"/>
      <c r="I1588" s="109"/>
      <c r="J1588" s="121"/>
      <c r="K1588" s="120"/>
      <c r="L1588" s="121"/>
      <c r="M1588" s="121"/>
      <c r="N1588" s="109"/>
      <c r="O1588" s="121"/>
      <c r="P1588" s="121"/>
      <c r="Q1588" s="109"/>
      <c r="R1588" s="121"/>
      <c r="S1588" s="121"/>
      <c r="T1588" s="109"/>
      <c r="U1588" s="121"/>
      <c r="V1588" s="121"/>
    </row>
    <row r="1589" spans="1:22" x14ac:dyDescent="0.3">
      <c r="A1589" s="122" t="s">
        <v>980</v>
      </c>
      <c r="B1589" s="35" t="str">
        <f>VLOOKUP(A1589,'Planning Periods'!$E$2:$N$540,10,FALSE)</f>
        <v>10/15/2013 - 10/15/2021</v>
      </c>
      <c r="C1589" s="121">
        <v>2014</v>
      </c>
      <c r="D1589" s="121" t="str">
        <f t="shared" si="23"/>
        <v>Placentia 2014</v>
      </c>
      <c r="E1589" s="121">
        <v>112</v>
      </c>
      <c r="F1589" s="120">
        <v>0</v>
      </c>
      <c r="G1589" s="121">
        <v>0</v>
      </c>
      <c r="H1589" s="121">
        <v>0</v>
      </c>
      <c r="I1589" s="109"/>
      <c r="J1589" s="121">
        <v>81</v>
      </c>
      <c r="K1589" s="120">
        <v>0</v>
      </c>
      <c r="L1589" s="121">
        <v>0</v>
      </c>
      <c r="M1589" s="121">
        <v>0</v>
      </c>
      <c r="N1589" s="109"/>
      <c r="O1589" s="121">
        <v>90</v>
      </c>
      <c r="P1589" s="121">
        <v>11</v>
      </c>
      <c r="Q1589" s="109"/>
      <c r="R1589" s="121">
        <v>209</v>
      </c>
      <c r="S1589" s="121">
        <v>35</v>
      </c>
      <c r="T1589" s="109"/>
      <c r="U1589" s="121">
        <v>492</v>
      </c>
      <c r="V1589" s="121">
        <v>46</v>
      </c>
    </row>
    <row r="1590" spans="1:22" x14ac:dyDescent="0.3">
      <c r="A1590" s="122" t="s">
        <v>980</v>
      </c>
      <c r="B1590" s="35" t="str">
        <f>VLOOKUP(A1590,'Planning Periods'!$E$2:$N$540,10,FALSE)</f>
        <v>10/15/2013 - 10/15/2021</v>
      </c>
      <c r="C1590" s="121">
        <v>2015</v>
      </c>
      <c r="D1590" s="121" t="str">
        <f t="shared" si="23"/>
        <v>Placentia 2015</v>
      </c>
      <c r="E1590" s="121">
        <v>112</v>
      </c>
      <c r="F1590" s="120">
        <v>0</v>
      </c>
      <c r="G1590" s="121">
        <v>0</v>
      </c>
      <c r="H1590" s="121">
        <v>0</v>
      </c>
      <c r="I1590" s="109"/>
      <c r="J1590" s="121">
        <v>81</v>
      </c>
      <c r="K1590" s="120">
        <v>0</v>
      </c>
      <c r="L1590" s="121">
        <v>0</v>
      </c>
      <c r="M1590" s="121">
        <v>0</v>
      </c>
      <c r="N1590" s="109"/>
      <c r="O1590" s="121">
        <v>90</v>
      </c>
      <c r="P1590" s="121">
        <v>10</v>
      </c>
      <c r="Q1590" s="109"/>
      <c r="R1590" s="121">
        <v>209</v>
      </c>
      <c r="S1590" s="121">
        <v>45</v>
      </c>
      <c r="T1590" s="109"/>
      <c r="U1590" s="121">
        <v>492</v>
      </c>
      <c r="V1590" s="121">
        <v>55</v>
      </c>
    </row>
    <row r="1591" spans="1:22" x14ac:dyDescent="0.3">
      <c r="A1591" s="122" t="s">
        <v>980</v>
      </c>
      <c r="B1591" s="35" t="str">
        <f>VLOOKUP(A1591,'Planning Periods'!$E$2:$N$540,10,FALSE)</f>
        <v>10/15/2013 - 10/15/2021</v>
      </c>
      <c r="C1591" s="121">
        <v>2016</v>
      </c>
      <c r="D1591" s="121" t="str">
        <f t="shared" si="23"/>
        <v>Placentia 2016</v>
      </c>
      <c r="E1591" s="121">
        <v>112</v>
      </c>
      <c r="F1591" s="120">
        <v>0</v>
      </c>
      <c r="G1591" s="121">
        <v>0</v>
      </c>
      <c r="H1591" s="121">
        <v>0</v>
      </c>
      <c r="I1591" s="109"/>
      <c r="J1591" s="121">
        <v>81</v>
      </c>
      <c r="K1591" s="120">
        <v>0</v>
      </c>
      <c r="L1591" s="121">
        <v>0</v>
      </c>
      <c r="M1591" s="121">
        <v>0</v>
      </c>
      <c r="N1591" s="109"/>
      <c r="O1591" s="121">
        <v>90</v>
      </c>
      <c r="P1591" s="121">
        <v>10</v>
      </c>
      <c r="Q1591" s="109"/>
      <c r="R1591" s="121">
        <v>209</v>
      </c>
      <c r="S1591" s="121">
        <v>23</v>
      </c>
      <c r="T1591" s="109"/>
      <c r="U1591" s="121">
        <v>492</v>
      </c>
      <c r="V1591" s="121">
        <v>33</v>
      </c>
    </row>
    <row r="1592" spans="1:22" x14ac:dyDescent="0.3">
      <c r="A1592" s="122" t="s">
        <v>980</v>
      </c>
      <c r="B1592" s="35" t="str">
        <f>VLOOKUP(A1592,'Planning Periods'!$E$2:$N$540,10,FALSE)</f>
        <v>10/15/2013 - 10/15/2021</v>
      </c>
      <c r="C1592" s="121">
        <v>2017</v>
      </c>
      <c r="D1592" s="121" t="str">
        <f t="shared" si="23"/>
        <v>Placentia 2017</v>
      </c>
      <c r="E1592" s="121">
        <v>112</v>
      </c>
      <c r="F1592" s="120">
        <v>0</v>
      </c>
      <c r="G1592" s="121">
        <v>0</v>
      </c>
      <c r="H1592" s="121">
        <v>0</v>
      </c>
      <c r="I1592" s="109"/>
      <c r="J1592" s="121">
        <v>81</v>
      </c>
      <c r="K1592" s="120">
        <v>0</v>
      </c>
      <c r="L1592" s="121">
        <v>0</v>
      </c>
      <c r="M1592" s="121">
        <v>0</v>
      </c>
      <c r="N1592" s="109"/>
      <c r="O1592" s="121">
        <v>90</v>
      </c>
      <c r="P1592" s="121">
        <v>0</v>
      </c>
      <c r="Q1592" s="109"/>
      <c r="R1592" s="121">
        <v>209</v>
      </c>
      <c r="S1592" s="121">
        <v>9</v>
      </c>
      <c r="T1592" s="109"/>
      <c r="U1592" s="121">
        <v>492</v>
      </c>
      <c r="V1592" s="121">
        <v>9</v>
      </c>
    </row>
    <row r="1593" spans="1:22" x14ac:dyDescent="0.3">
      <c r="A1593" s="122" t="s">
        <v>414</v>
      </c>
      <c r="B1593" s="35" t="str">
        <f>VLOOKUP(A1593,'Planning Periods'!$E$2:$N$540,10,FALSE)</f>
        <v>10/31/2013 - 10/31/2021</v>
      </c>
      <c r="C1593" s="121">
        <v>2013</v>
      </c>
      <c r="D1593" s="121" t="str">
        <f t="shared" si="23"/>
        <v>Placer County - Unincorporated 2013</v>
      </c>
      <c r="E1593" s="121">
        <v>1365</v>
      </c>
      <c r="F1593" s="120">
        <v>0</v>
      </c>
      <c r="G1593" s="121">
        <v>0</v>
      </c>
      <c r="H1593" s="121">
        <v>0</v>
      </c>
      <c r="I1593" s="109"/>
      <c r="J1593" s="121">
        <v>957</v>
      </c>
      <c r="K1593" s="120">
        <v>18</v>
      </c>
      <c r="L1593" s="121">
        <v>4</v>
      </c>
      <c r="M1593" s="121">
        <v>14</v>
      </c>
      <c r="N1593" s="109"/>
      <c r="O1593" s="121">
        <v>936</v>
      </c>
      <c r="P1593" s="121">
        <v>2</v>
      </c>
      <c r="Q1593" s="109"/>
      <c r="R1593" s="121">
        <v>1773</v>
      </c>
      <c r="S1593" s="121">
        <v>241</v>
      </c>
      <c r="T1593" s="109"/>
      <c r="U1593" s="121">
        <v>5031</v>
      </c>
      <c r="V1593" s="121">
        <v>261</v>
      </c>
    </row>
    <row r="1594" spans="1:22" x14ac:dyDescent="0.3">
      <c r="A1594" s="122" t="s">
        <v>414</v>
      </c>
      <c r="B1594" s="35" t="str">
        <f>VLOOKUP(A1594,'Planning Periods'!$E$2:$N$540,10,FALSE)</f>
        <v>10/31/2013 - 10/31/2021</v>
      </c>
      <c r="C1594" s="121">
        <v>2014</v>
      </c>
      <c r="D1594" s="121" t="str">
        <f t="shared" si="23"/>
        <v>Placer County - Unincorporated 2014</v>
      </c>
      <c r="E1594" s="121">
        <v>1365</v>
      </c>
      <c r="F1594" s="120">
        <v>0</v>
      </c>
      <c r="G1594" s="121">
        <v>0</v>
      </c>
      <c r="H1594" s="121">
        <v>0</v>
      </c>
      <c r="I1594" s="109"/>
      <c r="J1594" s="121">
        <v>957</v>
      </c>
      <c r="K1594" s="120">
        <v>17</v>
      </c>
      <c r="L1594" s="121">
        <v>2</v>
      </c>
      <c r="M1594" s="121">
        <v>15</v>
      </c>
      <c r="N1594" s="109"/>
      <c r="O1594" s="121">
        <v>936</v>
      </c>
      <c r="P1594" s="121">
        <v>0</v>
      </c>
      <c r="Q1594" s="109"/>
      <c r="R1594" s="121">
        <v>1773</v>
      </c>
      <c r="S1594" s="121">
        <v>326</v>
      </c>
      <c r="T1594" s="109"/>
      <c r="U1594" s="121">
        <v>5031</v>
      </c>
      <c r="V1594" s="121">
        <v>343</v>
      </c>
    </row>
    <row r="1595" spans="1:22" x14ac:dyDescent="0.3">
      <c r="A1595" s="122" t="s">
        <v>414</v>
      </c>
      <c r="B1595" s="35" t="str">
        <f>VLOOKUP(A1595,'Planning Periods'!$E$2:$N$540,10,FALSE)</f>
        <v>10/31/2013 - 10/31/2021</v>
      </c>
      <c r="C1595" s="121">
        <v>2015</v>
      </c>
      <c r="D1595" s="121" t="str">
        <f t="shared" si="23"/>
        <v>Placer County - Unincorporated 2015</v>
      </c>
      <c r="E1595" s="121">
        <v>1365</v>
      </c>
      <c r="F1595" s="120">
        <v>0</v>
      </c>
      <c r="G1595" s="121">
        <v>0</v>
      </c>
      <c r="H1595" s="121">
        <v>0</v>
      </c>
      <c r="I1595" s="109"/>
      <c r="J1595" s="121">
        <v>957</v>
      </c>
      <c r="K1595" s="120">
        <v>16</v>
      </c>
      <c r="L1595" s="121">
        <v>1</v>
      </c>
      <c r="M1595" s="121">
        <v>15</v>
      </c>
      <c r="N1595" s="109"/>
      <c r="O1595" s="121">
        <v>936</v>
      </c>
      <c r="P1595" s="121">
        <v>0</v>
      </c>
      <c r="Q1595" s="109"/>
      <c r="R1595" s="121">
        <v>1773</v>
      </c>
      <c r="S1595" s="121">
        <v>282</v>
      </c>
      <c r="T1595" s="109"/>
      <c r="U1595" s="121">
        <v>5031</v>
      </c>
      <c r="V1595" s="121">
        <v>298</v>
      </c>
    </row>
    <row r="1596" spans="1:22" x14ac:dyDescent="0.3">
      <c r="A1596" s="122" t="s">
        <v>414</v>
      </c>
      <c r="B1596" s="35" t="str">
        <f>VLOOKUP(A1596,'Planning Periods'!$E$2:$N$540,10,FALSE)</f>
        <v>10/31/2013 - 10/31/2021</v>
      </c>
      <c r="C1596" s="121">
        <v>2016</v>
      </c>
      <c r="D1596" s="121" t="str">
        <f t="shared" si="23"/>
        <v>Placer County - Unincorporated 2016</v>
      </c>
      <c r="E1596" s="121">
        <v>1365</v>
      </c>
      <c r="F1596" s="120">
        <v>36</v>
      </c>
      <c r="G1596" s="121">
        <v>36</v>
      </c>
      <c r="H1596" s="121">
        <v>0</v>
      </c>
      <c r="I1596" s="109"/>
      <c r="J1596" s="121">
        <v>957</v>
      </c>
      <c r="K1596" s="120">
        <v>31</v>
      </c>
      <c r="L1596" s="121">
        <v>31</v>
      </c>
      <c r="M1596" s="121">
        <v>0</v>
      </c>
      <c r="N1596" s="109"/>
      <c r="O1596" s="121">
        <v>936</v>
      </c>
      <c r="P1596" s="121">
        <v>15</v>
      </c>
      <c r="Q1596" s="109"/>
      <c r="R1596" s="121">
        <v>1773</v>
      </c>
      <c r="S1596" s="121">
        <v>334</v>
      </c>
      <c r="T1596" s="109"/>
      <c r="U1596" s="121">
        <v>5031</v>
      </c>
      <c r="V1596" s="121">
        <v>416</v>
      </c>
    </row>
    <row r="1597" spans="1:22" x14ac:dyDescent="0.3">
      <c r="A1597" s="122" t="s">
        <v>414</v>
      </c>
      <c r="B1597" s="35" t="str">
        <f>VLOOKUP(A1597,'Planning Periods'!$E$2:$N$540,10,FALSE)</f>
        <v>10/31/2013 - 10/31/2021</v>
      </c>
      <c r="C1597" s="121">
        <v>2017</v>
      </c>
      <c r="D1597" s="121" t="str">
        <f t="shared" si="23"/>
        <v>Placer County - Unincorporated 2017</v>
      </c>
      <c r="E1597" s="121">
        <v>1365</v>
      </c>
      <c r="F1597" s="120">
        <v>0</v>
      </c>
      <c r="G1597" s="121">
        <v>0</v>
      </c>
      <c r="H1597" s="121">
        <v>0</v>
      </c>
      <c r="I1597" s="109"/>
      <c r="J1597" s="121">
        <v>957</v>
      </c>
      <c r="K1597" s="120">
        <v>3</v>
      </c>
      <c r="L1597" s="121">
        <v>3</v>
      </c>
      <c r="M1597" s="121">
        <v>0</v>
      </c>
      <c r="N1597" s="109"/>
      <c r="O1597" s="121">
        <v>936</v>
      </c>
      <c r="P1597" s="121">
        <v>50</v>
      </c>
      <c r="Q1597" s="109"/>
      <c r="R1597" s="121">
        <v>1773</v>
      </c>
      <c r="S1597" s="121">
        <v>283</v>
      </c>
      <c r="T1597" s="109"/>
      <c r="U1597" s="121">
        <v>5031</v>
      </c>
      <c r="V1597" s="121">
        <v>336</v>
      </c>
    </row>
    <row r="1598" spans="1:22" x14ac:dyDescent="0.3">
      <c r="A1598" s="122" t="s">
        <v>1193</v>
      </c>
      <c r="B1598" s="35" t="str">
        <f>VLOOKUP(A1598,'Planning Periods'!$E$2:$N$540,10,FALSE)</f>
        <v>10/31/2013 - 10/31/2021</v>
      </c>
      <c r="C1598" s="121">
        <v>2013</v>
      </c>
      <c r="D1598" s="121" t="str">
        <f t="shared" si="23"/>
        <v>Placerville 2013</v>
      </c>
      <c r="E1598" s="121">
        <v>78</v>
      </c>
      <c r="F1598" s="120">
        <v>0</v>
      </c>
      <c r="G1598" s="121">
        <v>0</v>
      </c>
      <c r="H1598" s="121">
        <v>0</v>
      </c>
      <c r="I1598" s="109"/>
      <c r="J1598" s="121">
        <v>55</v>
      </c>
      <c r="K1598" s="120">
        <v>0</v>
      </c>
      <c r="L1598" s="121">
        <v>0</v>
      </c>
      <c r="M1598" s="121">
        <v>0</v>
      </c>
      <c r="N1598" s="109"/>
      <c r="O1598" s="121">
        <v>69</v>
      </c>
      <c r="P1598" s="121">
        <v>5</v>
      </c>
      <c r="Q1598" s="109"/>
      <c r="R1598" s="121">
        <v>170</v>
      </c>
      <c r="S1598" s="121">
        <v>47</v>
      </c>
      <c r="T1598" s="109"/>
      <c r="U1598" s="121">
        <v>372</v>
      </c>
      <c r="V1598" s="121">
        <v>52</v>
      </c>
    </row>
    <row r="1599" spans="1:22" x14ac:dyDescent="0.3">
      <c r="A1599" s="122" t="s">
        <v>1193</v>
      </c>
      <c r="B1599" s="35" t="str">
        <f>VLOOKUP(A1599,'Planning Periods'!$E$2:$N$540,10,FALSE)</f>
        <v>10/31/2013 - 10/31/2021</v>
      </c>
      <c r="C1599" s="121">
        <v>2014</v>
      </c>
      <c r="D1599" s="121" t="str">
        <f t="shared" si="23"/>
        <v>Placerville 2014</v>
      </c>
      <c r="E1599" s="121">
        <v>78</v>
      </c>
      <c r="F1599" s="120">
        <v>0</v>
      </c>
      <c r="G1599" s="121">
        <v>0</v>
      </c>
      <c r="H1599" s="121">
        <v>0</v>
      </c>
      <c r="I1599" s="109"/>
      <c r="J1599" s="121">
        <v>55</v>
      </c>
      <c r="K1599" s="120">
        <v>0</v>
      </c>
      <c r="L1599" s="121">
        <v>0</v>
      </c>
      <c r="M1599" s="121">
        <v>0</v>
      </c>
      <c r="N1599" s="109"/>
      <c r="O1599" s="121">
        <v>69</v>
      </c>
      <c r="P1599" s="121">
        <v>9</v>
      </c>
      <c r="Q1599" s="109"/>
      <c r="R1599" s="121">
        <v>170</v>
      </c>
      <c r="S1599" s="121">
        <v>1</v>
      </c>
      <c r="T1599" s="109"/>
      <c r="U1599" s="121">
        <v>372</v>
      </c>
      <c r="V1599" s="121">
        <v>10</v>
      </c>
    </row>
    <row r="1600" spans="1:22" x14ac:dyDescent="0.3">
      <c r="A1600" s="122" t="s">
        <v>1193</v>
      </c>
      <c r="B1600" s="35" t="str">
        <f>VLOOKUP(A1600,'Planning Periods'!$E$2:$N$540,10,FALSE)</f>
        <v>10/31/2013 - 10/31/2021</v>
      </c>
      <c r="C1600" s="121">
        <v>2015</v>
      </c>
      <c r="D1600" s="121" t="str">
        <f t="shared" si="23"/>
        <v>Placerville 2015</v>
      </c>
      <c r="E1600" s="121">
        <v>78</v>
      </c>
      <c r="F1600" s="120">
        <v>0</v>
      </c>
      <c r="G1600" s="121">
        <v>0</v>
      </c>
      <c r="H1600" s="121">
        <v>0</v>
      </c>
      <c r="I1600" s="109"/>
      <c r="J1600" s="121">
        <v>55</v>
      </c>
      <c r="K1600" s="120">
        <v>0</v>
      </c>
      <c r="L1600" s="121">
        <v>0</v>
      </c>
      <c r="M1600" s="121">
        <v>0</v>
      </c>
      <c r="N1600" s="109"/>
      <c r="O1600" s="121">
        <v>69</v>
      </c>
      <c r="P1600" s="121">
        <v>4</v>
      </c>
      <c r="Q1600" s="109"/>
      <c r="R1600" s="121">
        <v>170</v>
      </c>
      <c r="S1600" s="121">
        <v>20</v>
      </c>
      <c r="T1600" s="109"/>
      <c r="U1600" s="121">
        <v>372</v>
      </c>
      <c r="V1600" s="121">
        <v>24</v>
      </c>
    </row>
    <row r="1601" spans="1:22" x14ac:dyDescent="0.3">
      <c r="A1601" s="122" t="s">
        <v>1193</v>
      </c>
      <c r="B1601" s="35" t="str">
        <f>VLOOKUP(A1601,'Planning Periods'!$E$2:$N$540,10,FALSE)</f>
        <v>10/31/2013 - 10/31/2021</v>
      </c>
      <c r="C1601" s="121">
        <v>2016</v>
      </c>
      <c r="D1601" s="121" t="str">
        <f t="shared" si="23"/>
        <v>Placerville 2016</v>
      </c>
      <c r="E1601" s="121">
        <v>78</v>
      </c>
      <c r="F1601" s="120">
        <v>0</v>
      </c>
      <c r="G1601" s="121">
        <v>0</v>
      </c>
      <c r="H1601" s="121">
        <v>0</v>
      </c>
      <c r="I1601" s="109"/>
      <c r="J1601" s="121">
        <v>55</v>
      </c>
      <c r="K1601" s="120">
        <v>0</v>
      </c>
      <c r="L1601" s="121">
        <v>0</v>
      </c>
      <c r="M1601" s="121">
        <v>0</v>
      </c>
      <c r="N1601" s="109"/>
      <c r="O1601" s="121">
        <v>69</v>
      </c>
      <c r="P1601" s="121">
        <v>15</v>
      </c>
      <c r="Q1601" s="109"/>
      <c r="R1601" s="121">
        <v>170</v>
      </c>
      <c r="S1601" s="121">
        <v>53</v>
      </c>
      <c r="T1601" s="109"/>
      <c r="U1601" s="121">
        <v>372</v>
      </c>
      <c r="V1601" s="121">
        <v>68</v>
      </c>
    </row>
    <row r="1602" spans="1:22" x14ac:dyDescent="0.3">
      <c r="A1602" s="122" t="s">
        <v>1193</v>
      </c>
      <c r="B1602" s="35" t="str">
        <f>VLOOKUP(A1602,'Planning Periods'!$E$2:$N$540,10,FALSE)</f>
        <v>10/31/2013 - 10/31/2021</v>
      </c>
      <c r="C1602" s="121">
        <v>2017</v>
      </c>
      <c r="D1602" s="121" t="str">
        <f t="shared" si="23"/>
        <v>Placerville 2017</v>
      </c>
      <c r="E1602" s="121">
        <v>78</v>
      </c>
      <c r="F1602" s="120">
        <v>0</v>
      </c>
      <c r="G1602" s="121">
        <v>0</v>
      </c>
      <c r="H1602" s="121">
        <v>0</v>
      </c>
      <c r="I1602" s="109"/>
      <c r="J1602" s="121">
        <v>55</v>
      </c>
      <c r="K1602" s="120">
        <v>0</v>
      </c>
      <c r="L1602" s="121">
        <v>0</v>
      </c>
      <c r="M1602" s="121">
        <v>0</v>
      </c>
      <c r="N1602" s="109"/>
      <c r="O1602" s="121">
        <v>69</v>
      </c>
      <c r="P1602" s="121">
        <v>18</v>
      </c>
      <c r="Q1602" s="109"/>
      <c r="R1602" s="121">
        <v>170</v>
      </c>
      <c r="S1602" s="121">
        <v>1</v>
      </c>
      <c r="T1602" s="109"/>
      <c r="U1602" s="121">
        <v>372</v>
      </c>
      <c r="V1602" s="121">
        <v>19</v>
      </c>
    </row>
    <row r="1603" spans="1:22" x14ac:dyDescent="0.3">
      <c r="A1603" s="122" t="s">
        <v>1201</v>
      </c>
      <c r="B1603" s="35" t="str">
        <f>VLOOKUP(A1603,'Planning Periods'!$E$2:$N$540,10,FALSE)</f>
        <v>01/31/2015 - 01/31/2023</v>
      </c>
      <c r="C1603" s="121">
        <v>2014</v>
      </c>
      <c r="D1603" s="121" t="str">
        <f t="shared" si="23"/>
        <v>Pleasant Hill 2014</v>
      </c>
      <c r="E1603" s="121">
        <v>118</v>
      </c>
      <c r="F1603" s="120">
        <v>0</v>
      </c>
      <c r="G1603" s="121">
        <v>0</v>
      </c>
      <c r="H1603" s="121">
        <v>0</v>
      </c>
      <c r="I1603" s="109"/>
      <c r="J1603" s="121">
        <v>69</v>
      </c>
      <c r="K1603" s="120">
        <v>0</v>
      </c>
      <c r="L1603" s="121">
        <v>0</v>
      </c>
      <c r="M1603" s="121">
        <v>0</v>
      </c>
      <c r="N1603" s="109"/>
      <c r="O1603" s="121">
        <v>84</v>
      </c>
      <c r="P1603" s="121">
        <v>0</v>
      </c>
      <c r="Q1603" s="109"/>
      <c r="R1603" s="121">
        <v>177</v>
      </c>
      <c r="S1603" s="121">
        <v>4</v>
      </c>
      <c r="T1603" s="109"/>
      <c r="U1603" s="121">
        <v>448</v>
      </c>
      <c r="V1603" s="121">
        <v>4</v>
      </c>
    </row>
    <row r="1604" spans="1:22" x14ac:dyDescent="0.3">
      <c r="A1604" s="122" t="s">
        <v>1201</v>
      </c>
      <c r="B1604" s="35" t="str">
        <f>VLOOKUP(A1604,'Planning Periods'!$E$2:$N$540,10,FALSE)</f>
        <v>01/31/2015 - 01/31/2023</v>
      </c>
      <c r="C1604" s="121">
        <v>2015</v>
      </c>
      <c r="D1604" s="121" t="str">
        <f t="shared" si="23"/>
        <v>Pleasant Hill 2015</v>
      </c>
      <c r="E1604" s="121">
        <v>118</v>
      </c>
      <c r="F1604" s="120">
        <v>0</v>
      </c>
      <c r="G1604" s="121">
        <v>0</v>
      </c>
      <c r="H1604" s="121">
        <v>0</v>
      </c>
      <c r="I1604" s="109"/>
      <c r="J1604" s="121">
        <v>69</v>
      </c>
      <c r="K1604" s="120">
        <v>0</v>
      </c>
      <c r="L1604" s="121">
        <v>0</v>
      </c>
      <c r="M1604" s="121">
        <v>0</v>
      </c>
      <c r="N1604" s="109"/>
      <c r="O1604" s="121">
        <v>84</v>
      </c>
      <c r="P1604" s="121">
        <v>2</v>
      </c>
      <c r="Q1604" s="109"/>
      <c r="R1604" s="121">
        <v>177</v>
      </c>
      <c r="S1604" s="121">
        <v>6</v>
      </c>
      <c r="T1604" s="109"/>
      <c r="U1604" s="121">
        <v>448</v>
      </c>
      <c r="V1604" s="121">
        <v>8</v>
      </c>
    </row>
    <row r="1605" spans="1:22" x14ac:dyDescent="0.3">
      <c r="A1605" s="122" t="s">
        <v>1201</v>
      </c>
      <c r="B1605" s="35" t="str">
        <f>VLOOKUP(A1605,'Planning Periods'!$E$2:$N$540,10,FALSE)</f>
        <v>01/31/2015 - 01/31/2023</v>
      </c>
      <c r="C1605" s="121">
        <v>2016</v>
      </c>
      <c r="D1605" s="121" t="str">
        <f t="shared" si="23"/>
        <v>Pleasant Hill 2016</v>
      </c>
      <c r="E1605" s="121">
        <v>118</v>
      </c>
      <c r="F1605" s="120">
        <v>0</v>
      </c>
      <c r="G1605" s="121">
        <v>0</v>
      </c>
      <c r="H1605" s="121">
        <v>0</v>
      </c>
      <c r="I1605" s="109"/>
      <c r="J1605" s="121">
        <v>69</v>
      </c>
      <c r="K1605" s="120">
        <v>0</v>
      </c>
      <c r="L1605" s="121">
        <v>0</v>
      </c>
      <c r="M1605" s="121">
        <v>0</v>
      </c>
      <c r="N1605" s="109"/>
      <c r="O1605" s="121">
        <v>84</v>
      </c>
      <c r="P1605" s="121">
        <v>0</v>
      </c>
      <c r="Q1605" s="109"/>
      <c r="R1605" s="121">
        <v>177</v>
      </c>
      <c r="S1605" s="121">
        <v>6</v>
      </c>
      <c r="T1605" s="109"/>
      <c r="U1605" s="121">
        <v>448</v>
      </c>
      <c r="V1605" s="121">
        <v>6</v>
      </c>
    </row>
    <row r="1606" spans="1:22" x14ac:dyDescent="0.3">
      <c r="A1606" s="122" t="s">
        <v>1201</v>
      </c>
      <c r="B1606" s="35" t="str">
        <f>VLOOKUP(A1606,'Planning Periods'!$E$2:$N$540,10,FALSE)</f>
        <v>01/31/2015 - 01/31/2023</v>
      </c>
      <c r="C1606" s="121">
        <v>2017</v>
      </c>
      <c r="D1606" s="121" t="str">
        <f t="shared" si="23"/>
        <v>Pleasant Hill 2017</v>
      </c>
      <c r="E1606" s="121">
        <v>118</v>
      </c>
      <c r="F1606" s="120">
        <v>0</v>
      </c>
      <c r="G1606" s="121">
        <v>0</v>
      </c>
      <c r="H1606" s="121">
        <v>0</v>
      </c>
      <c r="I1606" s="109"/>
      <c r="J1606" s="121">
        <v>69</v>
      </c>
      <c r="K1606" s="120">
        <v>0</v>
      </c>
      <c r="L1606" s="121">
        <v>0</v>
      </c>
      <c r="M1606" s="121">
        <v>0</v>
      </c>
      <c r="N1606" s="109"/>
      <c r="O1606" s="121">
        <v>84</v>
      </c>
      <c r="P1606" s="121">
        <v>2</v>
      </c>
      <c r="Q1606" s="109"/>
      <c r="R1606" s="121">
        <v>177</v>
      </c>
      <c r="S1606" s="121">
        <v>5</v>
      </c>
      <c r="T1606" s="109"/>
      <c r="U1606" s="121">
        <v>448</v>
      </c>
      <c r="V1606" s="121">
        <v>7</v>
      </c>
    </row>
    <row r="1607" spans="1:22" x14ac:dyDescent="0.3">
      <c r="A1607" s="122" t="s">
        <v>1232</v>
      </c>
      <c r="B1607" s="35" t="str">
        <f>VLOOKUP(A1607,'Planning Periods'!$E$2:$N$540,10,FALSE)</f>
        <v>01/31/2015 - 01/31/2023</v>
      </c>
      <c r="C1607" s="121">
        <v>2014</v>
      </c>
      <c r="D1607" s="121" t="str">
        <f t="shared" si="23"/>
        <v>Pleasanton 2014</v>
      </c>
      <c r="E1607" s="121">
        <v>716</v>
      </c>
      <c r="F1607" s="120">
        <v>38</v>
      </c>
      <c r="G1607" s="121">
        <v>38</v>
      </c>
      <c r="H1607" s="121">
        <v>0</v>
      </c>
      <c r="I1607" s="109"/>
      <c r="J1607" s="121">
        <v>391</v>
      </c>
      <c r="K1607" s="120">
        <v>0</v>
      </c>
      <c r="L1607" s="121">
        <v>0</v>
      </c>
      <c r="M1607" s="121">
        <v>0</v>
      </c>
      <c r="N1607" s="109"/>
      <c r="O1607" s="121">
        <v>407</v>
      </c>
      <c r="P1607" s="121">
        <v>2</v>
      </c>
      <c r="Q1607" s="109"/>
      <c r="R1607" s="121">
        <v>553</v>
      </c>
      <c r="S1607" s="121">
        <v>283</v>
      </c>
      <c r="T1607" s="109"/>
      <c r="U1607" s="121">
        <v>2067</v>
      </c>
      <c r="V1607" s="121">
        <v>323</v>
      </c>
    </row>
    <row r="1608" spans="1:22" x14ac:dyDescent="0.3">
      <c r="A1608" s="122" t="s">
        <v>1232</v>
      </c>
      <c r="B1608" s="35" t="str">
        <f>VLOOKUP(A1608,'Planning Periods'!$E$2:$N$540,10,FALSE)</f>
        <v>01/31/2015 - 01/31/2023</v>
      </c>
      <c r="C1608" s="121">
        <v>2015</v>
      </c>
      <c r="D1608" s="121" t="str">
        <f t="shared" si="23"/>
        <v>Pleasanton 2015</v>
      </c>
      <c r="E1608" s="121">
        <v>716</v>
      </c>
      <c r="F1608" s="120">
        <v>54</v>
      </c>
      <c r="G1608" s="121">
        <v>54</v>
      </c>
      <c r="H1608" s="121">
        <v>0</v>
      </c>
      <c r="I1608" s="109"/>
      <c r="J1608" s="121">
        <v>391</v>
      </c>
      <c r="K1608" s="120">
        <v>16</v>
      </c>
      <c r="L1608" s="121">
        <v>16</v>
      </c>
      <c r="M1608" s="121">
        <v>0</v>
      </c>
      <c r="N1608" s="109"/>
      <c r="O1608" s="121">
        <v>407</v>
      </c>
      <c r="P1608" s="121">
        <v>0</v>
      </c>
      <c r="Q1608" s="109"/>
      <c r="R1608" s="121">
        <v>553</v>
      </c>
      <c r="S1608" s="121">
        <v>819</v>
      </c>
      <c r="T1608" s="109"/>
      <c r="U1608" s="121">
        <v>2067</v>
      </c>
      <c r="V1608" s="121">
        <v>889</v>
      </c>
    </row>
    <row r="1609" spans="1:22" x14ac:dyDescent="0.3">
      <c r="A1609" s="122" t="s">
        <v>1232</v>
      </c>
      <c r="B1609" s="35" t="str">
        <f>VLOOKUP(A1609,'Planning Periods'!$E$2:$N$540,10,FALSE)</f>
        <v>01/31/2015 - 01/31/2023</v>
      </c>
      <c r="C1609" s="121">
        <v>2016</v>
      </c>
      <c r="D1609" s="121" t="str">
        <f t="shared" si="23"/>
        <v>Pleasanton 2016</v>
      </c>
      <c r="E1609" s="121">
        <v>716</v>
      </c>
      <c r="F1609" s="120">
        <v>128</v>
      </c>
      <c r="G1609" s="121">
        <v>128</v>
      </c>
      <c r="H1609" s="121">
        <v>0</v>
      </c>
      <c r="I1609" s="109"/>
      <c r="J1609" s="121">
        <v>391</v>
      </c>
      <c r="K1609" s="120">
        <v>21</v>
      </c>
      <c r="L1609" s="121">
        <v>21</v>
      </c>
      <c r="M1609" s="121">
        <v>0</v>
      </c>
      <c r="N1609" s="109"/>
      <c r="O1609" s="121">
        <v>407</v>
      </c>
      <c r="P1609" s="121">
        <v>7</v>
      </c>
      <c r="Q1609" s="109"/>
      <c r="R1609" s="121">
        <v>553</v>
      </c>
      <c r="S1609" s="121">
        <v>228</v>
      </c>
      <c r="T1609" s="109"/>
      <c r="U1609" s="121">
        <v>2067</v>
      </c>
      <c r="V1609" s="121">
        <v>384</v>
      </c>
    </row>
    <row r="1610" spans="1:22" x14ac:dyDescent="0.3">
      <c r="A1610" s="122" t="s">
        <v>1232</v>
      </c>
      <c r="B1610" s="35" t="str">
        <f>VLOOKUP(A1610,'Planning Periods'!$E$2:$N$540,10,FALSE)</f>
        <v>01/31/2015 - 01/31/2023</v>
      </c>
      <c r="C1610" s="121">
        <v>2017</v>
      </c>
      <c r="D1610" s="121" t="str">
        <f t="shared" si="23"/>
        <v>Pleasanton 2017</v>
      </c>
      <c r="E1610" s="121">
        <v>716</v>
      </c>
      <c r="F1610" s="120">
        <v>0</v>
      </c>
      <c r="G1610" s="121">
        <v>0</v>
      </c>
      <c r="H1610" s="121">
        <v>0</v>
      </c>
      <c r="I1610" s="109"/>
      <c r="J1610" s="121">
        <v>391</v>
      </c>
      <c r="K1610" s="120">
        <v>7</v>
      </c>
      <c r="L1610" s="121">
        <v>6</v>
      </c>
      <c r="M1610" s="121">
        <v>1</v>
      </c>
      <c r="N1610" s="109"/>
      <c r="O1610" s="121">
        <v>407</v>
      </c>
      <c r="P1610" s="121">
        <v>6</v>
      </c>
      <c r="Q1610" s="109"/>
      <c r="R1610" s="121">
        <v>553</v>
      </c>
      <c r="S1610" s="121">
        <v>102</v>
      </c>
      <c r="T1610" s="109"/>
      <c r="U1610" s="121">
        <v>2067</v>
      </c>
      <c r="V1610" s="121">
        <v>115</v>
      </c>
    </row>
    <row r="1611" spans="1:22" x14ac:dyDescent="0.3">
      <c r="A1611" s="122" t="s">
        <v>410</v>
      </c>
      <c r="B1611" s="35" t="str">
        <f>VLOOKUP(A1611,'Planning Periods'!$E$2:$N$540,10,FALSE)</f>
        <v>06/30/2014 - 06/30/2019</v>
      </c>
      <c r="C1611" s="121">
        <v>2014</v>
      </c>
      <c r="D1611" s="121" t="str">
        <f t="shared" si="23"/>
        <v>Plumas County - Unincorporated 2014</v>
      </c>
      <c r="E1611" s="121"/>
      <c r="F1611" s="120"/>
      <c r="G1611" s="121"/>
      <c r="H1611" s="121"/>
      <c r="I1611" s="109"/>
      <c r="J1611" s="121"/>
      <c r="K1611" s="120"/>
      <c r="L1611" s="121"/>
      <c r="M1611" s="121"/>
      <c r="N1611" s="109"/>
      <c r="O1611" s="121"/>
      <c r="P1611" s="121"/>
      <c r="Q1611" s="109"/>
      <c r="R1611" s="121"/>
      <c r="S1611" s="121"/>
      <c r="T1611" s="109"/>
      <c r="U1611" s="121"/>
      <c r="V1611" s="121"/>
    </row>
    <row r="1612" spans="1:22" x14ac:dyDescent="0.3">
      <c r="A1612" s="122" t="s">
        <v>410</v>
      </c>
      <c r="B1612" s="35" t="str">
        <f>VLOOKUP(A1612,'Planning Periods'!$E$2:$N$540,10,FALSE)</f>
        <v>06/30/2014 - 06/30/2019</v>
      </c>
      <c r="C1612" s="121">
        <v>2015</v>
      </c>
      <c r="D1612" s="121" t="str">
        <f t="shared" si="23"/>
        <v>Plumas County - Unincorporated 2015</v>
      </c>
      <c r="E1612" s="121"/>
      <c r="F1612" s="120"/>
      <c r="G1612" s="121"/>
      <c r="H1612" s="121"/>
      <c r="I1612" s="109"/>
      <c r="J1612" s="121"/>
      <c r="K1612" s="120"/>
      <c r="L1612" s="121"/>
      <c r="M1612" s="121"/>
      <c r="N1612" s="109"/>
      <c r="O1612" s="121"/>
      <c r="P1612" s="121"/>
      <c r="Q1612" s="109"/>
      <c r="R1612" s="121"/>
      <c r="S1612" s="121"/>
      <c r="T1612" s="109"/>
      <c r="U1612" s="121"/>
      <c r="V1612" s="121"/>
    </row>
    <row r="1613" spans="1:22" x14ac:dyDescent="0.3">
      <c r="A1613" s="122" t="s">
        <v>410</v>
      </c>
      <c r="B1613" s="35" t="str">
        <f>VLOOKUP(A1613,'Planning Periods'!$E$2:$N$540,10,FALSE)</f>
        <v>06/30/2014 - 06/30/2019</v>
      </c>
      <c r="C1613" s="121">
        <v>2016</v>
      </c>
      <c r="D1613" s="121" t="str">
        <f t="shared" si="23"/>
        <v>Plumas County - Unincorporated 2016</v>
      </c>
      <c r="E1613" s="121">
        <v>12</v>
      </c>
      <c r="F1613" s="120">
        <v>0</v>
      </c>
      <c r="G1613" s="121">
        <v>0</v>
      </c>
      <c r="H1613" s="121">
        <v>0</v>
      </c>
      <c r="I1613" s="109"/>
      <c r="J1613" s="121">
        <v>8</v>
      </c>
      <c r="K1613" s="120">
        <v>0</v>
      </c>
      <c r="L1613" s="121">
        <v>0</v>
      </c>
      <c r="M1613" s="121">
        <v>0</v>
      </c>
      <c r="N1613" s="109"/>
      <c r="O1613" s="121">
        <v>12</v>
      </c>
      <c r="P1613" s="121">
        <v>4</v>
      </c>
      <c r="Q1613" s="109"/>
      <c r="R1613" s="121">
        <v>25</v>
      </c>
      <c r="S1613" s="121">
        <v>34</v>
      </c>
      <c r="T1613" s="109"/>
      <c r="U1613" s="121">
        <v>57</v>
      </c>
      <c r="V1613" s="121">
        <v>38</v>
      </c>
    </row>
    <row r="1614" spans="1:22" x14ac:dyDescent="0.3">
      <c r="A1614" s="122" t="s">
        <v>410</v>
      </c>
      <c r="B1614" s="35" t="str">
        <f>VLOOKUP(A1614,'Planning Periods'!$E$2:$N$540,10,FALSE)</f>
        <v>06/30/2014 - 06/30/2019</v>
      </c>
      <c r="C1614" s="121">
        <v>2017</v>
      </c>
      <c r="D1614" s="121" t="str">
        <f t="shared" si="23"/>
        <v>Plumas County - Unincorporated 2017</v>
      </c>
      <c r="E1614" s="121">
        <v>12</v>
      </c>
      <c r="F1614" s="120">
        <v>0</v>
      </c>
      <c r="G1614" s="121">
        <v>0</v>
      </c>
      <c r="H1614" s="121">
        <v>0</v>
      </c>
      <c r="I1614" s="109"/>
      <c r="J1614" s="121">
        <v>8</v>
      </c>
      <c r="K1614" s="120">
        <v>0</v>
      </c>
      <c r="L1614" s="121">
        <v>0</v>
      </c>
      <c r="M1614" s="121">
        <v>0</v>
      </c>
      <c r="N1614" s="109"/>
      <c r="O1614" s="121">
        <v>12</v>
      </c>
      <c r="P1614" s="121">
        <v>15</v>
      </c>
      <c r="Q1614" s="109"/>
      <c r="R1614" s="121">
        <v>25</v>
      </c>
      <c r="S1614" s="121">
        <v>25</v>
      </c>
      <c r="T1614" s="109"/>
      <c r="U1614" s="121">
        <v>57</v>
      </c>
      <c r="V1614" s="121">
        <v>40</v>
      </c>
    </row>
    <row r="1615" spans="1:22" x14ac:dyDescent="0.3">
      <c r="A1615" s="122" t="s">
        <v>1225</v>
      </c>
      <c r="B1615" s="35" t="str">
        <f>VLOOKUP(A1615,'Planning Periods'!$E$2:$N$540,10,FALSE)</f>
        <v>06/30/2014 - 06/30/2019</v>
      </c>
      <c r="C1615" s="121">
        <v>2014</v>
      </c>
      <c r="D1615" s="121" t="str">
        <f t="shared" si="23"/>
        <v>Plymouth 2014</v>
      </c>
      <c r="E1615" s="121"/>
      <c r="F1615" s="120"/>
      <c r="G1615" s="121"/>
      <c r="H1615" s="121"/>
      <c r="I1615" s="109"/>
      <c r="J1615" s="121"/>
      <c r="K1615" s="120"/>
      <c r="L1615" s="121"/>
      <c r="M1615" s="121"/>
      <c r="N1615" s="109"/>
      <c r="O1615" s="121"/>
      <c r="P1615" s="121"/>
      <c r="Q1615" s="109"/>
      <c r="R1615" s="121"/>
      <c r="S1615" s="121"/>
      <c r="T1615" s="109"/>
      <c r="U1615" s="121"/>
      <c r="V1615" s="121"/>
    </row>
    <row r="1616" spans="1:22" x14ac:dyDescent="0.3">
      <c r="A1616" s="122" t="s">
        <v>1225</v>
      </c>
      <c r="B1616" s="35" t="str">
        <f>VLOOKUP(A1616,'Planning Periods'!$E$2:$N$540,10,FALSE)</f>
        <v>06/30/2014 - 06/30/2019</v>
      </c>
      <c r="C1616" s="121">
        <v>2015</v>
      </c>
      <c r="D1616" s="121" t="str">
        <f t="shared" si="23"/>
        <v>Plymouth 2015</v>
      </c>
      <c r="E1616" s="121"/>
      <c r="F1616" s="120"/>
      <c r="G1616" s="121"/>
      <c r="H1616" s="121"/>
      <c r="I1616" s="109"/>
      <c r="J1616" s="121"/>
      <c r="K1616" s="120"/>
      <c r="L1616" s="121"/>
      <c r="M1616" s="121"/>
      <c r="N1616" s="109"/>
      <c r="O1616" s="121"/>
      <c r="P1616" s="121"/>
      <c r="Q1616" s="109"/>
      <c r="R1616" s="121"/>
      <c r="S1616" s="121"/>
      <c r="T1616" s="109"/>
      <c r="U1616" s="121"/>
      <c r="V1616" s="121"/>
    </row>
    <row r="1617" spans="1:22" x14ac:dyDescent="0.3">
      <c r="A1617" s="122" t="s">
        <v>1225</v>
      </c>
      <c r="B1617" s="35" t="str">
        <f>VLOOKUP(A1617,'Planning Periods'!$E$2:$N$540,10,FALSE)</f>
        <v>06/30/2014 - 06/30/2019</v>
      </c>
      <c r="C1617" s="121">
        <v>2016</v>
      </c>
      <c r="D1617" s="121" t="str">
        <f t="shared" si="23"/>
        <v>Plymouth 2016</v>
      </c>
      <c r="E1617" s="121"/>
      <c r="F1617" s="120"/>
      <c r="G1617" s="121"/>
      <c r="H1617" s="121"/>
      <c r="I1617" s="109"/>
      <c r="J1617" s="121"/>
      <c r="K1617" s="120"/>
      <c r="L1617" s="121"/>
      <c r="M1617" s="121"/>
      <c r="N1617" s="109"/>
      <c r="O1617" s="121"/>
      <c r="P1617" s="121"/>
      <c r="Q1617" s="109"/>
      <c r="R1617" s="121"/>
      <c r="S1617" s="121"/>
      <c r="T1617" s="109"/>
      <c r="U1617" s="121"/>
      <c r="V1617" s="121"/>
    </row>
    <row r="1618" spans="1:22" x14ac:dyDescent="0.3">
      <c r="A1618" s="122" t="s">
        <v>1225</v>
      </c>
      <c r="B1618" s="35" t="str">
        <f>VLOOKUP(A1618,'Planning Periods'!$E$2:$N$540,10,FALSE)</f>
        <v>06/30/2014 - 06/30/2019</v>
      </c>
      <c r="C1618" s="121">
        <v>2017</v>
      </c>
      <c r="D1618" s="121" t="str">
        <f t="shared" si="23"/>
        <v>Plymouth 2017</v>
      </c>
      <c r="E1618" s="121">
        <v>1</v>
      </c>
      <c r="F1618" s="120">
        <v>0</v>
      </c>
      <c r="G1618" s="121">
        <v>0</v>
      </c>
      <c r="H1618" s="121">
        <v>0</v>
      </c>
      <c r="I1618" s="109"/>
      <c r="J1618" s="121">
        <v>1</v>
      </c>
      <c r="K1618" s="120">
        <v>0</v>
      </c>
      <c r="L1618" s="121">
        <v>0</v>
      </c>
      <c r="M1618" s="121">
        <v>0</v>
      </c>
      <c r="N1618" s="109"/>
      <c r="O1618" s="121">
        <v>1</v>
      </c>
      <c r="P1618" s="121">
        <v>0</v>
      </c>
      <c r="Q1618" s="109"/>
      <c r="R1618" s="121">
        <v>1</v>
      </c>
      <c r="S1618" s="121">
        <v>18</v>
      </c>
      <c r="T1618" s="109"/>
      <c r="U1618" s="121">
        <v>4</v>
      </c>
      <c r="V1618" s="121">
        <v>18</v>
      </c>
    </row>
    <row r="1619" spans="1:22" x14ac:dyDescent="0.3">
      <c r="A1619" s="122" t="s">
        <v>1035</v>
      </c>
      <c r="B1619" s="35" t="str">
        <f>VLOOKUP(A1619,'Planning Periods'!$E$2:$N$540,10,FALSE)</f>
        <v>06/30/2014 - 06/30/2019</v>
      </c>
      <c r="C1619" s="121">
        <v>2014</v>
      </c>
      <c r="D1619" s="121" t="str">
        <f t="shared" si="23"/>
        <v>Point Arena 2014</v>
      </c>
      <c r="E1619" s="121">
        <v>1</v>
      </c>
      <c r="F1619" s="120">
        <v>0</v>
      </c>
      <c r="G1619" s="121">
        <v>0</v>
      </c>
      <c r="H1619" s="121">
        <v>0</v>
      </c>
      <c r="I1619" s="109"/>
      <c r="J1619" s="121">
        <v>1</v>
      </c>
      <c r="K1619" s="120">
        <v>0</v>
      </c>
      <c r="L1619" s="121">
        <v>0</v>
      </c>
      <c r="M1619" s="121">
        <v>0</v>
      </c>
      <c r="N1619" s="109"/>
      <c r="O1619" s="121">
        <v>1</v>
      </c>
      <c r="P1619" s="121">
        <v>1</v>
      </c>
      <c r="Q1619" s="109"/>
      <c r="R1619" s="121">
        <v>1</v>
      </c>
      <c r="S1619" s="121">
        <v>0</v>
      </c>
      <c r="T1619" s="109"/>
      <c r="U1619" s="121">
        <v>4</v>
      </c>
      <c r="V1619" s="121">
        <v>1</v>
      </c>
    </row>
    <row r="1620" spans="1:22" x14ac:dyDescent="0.3">
      <c r="A1620" s="122" t="s">
        <v>1035</v>
      </c>
      <c r="B1620" s="35" t="str">
        <f>VLOOKUP(A1620,'Planning Periods'!$E$2:$N$540,10,FALSE)</f>
        <v>06/30/2014 - 06/30/2019</v>
      </c>
      <c r="C1620" s="121">
        <v>2015</v>
      </c>
      <c r="D1620" s="121" t="str">
        <f t="shared" si="23"/>
        <v>Point Arena 2015</v>
      </c>
      <c r="E1620" s="121">
        <v>1</v>
      </c>
      <c r="F1620" s="120">
        <v>0</v>
      </c>
      <c r="G1620" s="121">
        <v>0</v>
      </c>
      <c r="H1620" s="121">
        <v>0</v>
      </c>
      <c r="I1620" s="109"/>
      <c r="J1620" s="121">
        <v>1</v>
      </c>
      <c r="K1620" s="120">
        <v>0</v>
      </c>
      <c r="L1620" s="121">
        <v>0</v>
      </c>
      <c r="M1620" s="121">
        <v>0</v>
      </c>
      <c r="N1620" s="109"/>
      <c r="O1620" s="121">
        <v>1</v>
      </c>
      <c r="P1620" s="121">
        <v>1</v>
      </c>
      <c r="Q1620" s="109"/>
      <c r="R1620" s="121">
        <v>1</v>
      </c>
      <c r="S1620" s="121">
        <v>0</v>
      </c>
      <c r="T1620" s="109"/>
      <c r="U1620" s="121">
        <v>4</v>
      </c>
      <c r="V1620" s="121">
        <v>1</v>
      </c>
    </row>
    <row r="1621" spans="1:22" x14ac:dyDescent="0.3">
      <c r="A1621" s="122" t="s">
        <v>1035</v>
      </c>
      <c r="B1621" s="35" t="str">
        <f>VLOOKUP(A1621,'Planning Periods'!$E$2:$N$540,10,FALSE)</f>
        <v>06/30/2014 - 06/30/2019</v>
      </c>
      <c r="C1621" s="121">
        <v>2016</v>
      </c>
      <c r="D1621" s="121" t="str">
        <f t="shared" si="23"/>
        <v>Point Arena 2016</v>
      </c>
      <c r="E1621" s="121">
        <v>1</v>
      </c>
      <c r="F1621" s="120">
        <v>0</v>
      </c>
      <c r="G1621" s="121">
        <v>0</v>
      </c>
      <c r="H1621" s="121">
        <v>0</v>
      </c>
      <c r="I1621" s="109"/>
      <c r="J1621" s="121">
        <v>1</v>
      </c>
      <c r="K1621" s="120">
        <v>0</v>
      </c>
      <c r="L1621" s="121">
        <v>0</v>
      </c>
      <c r="M1621" s="121">
        <v>0</v>
      </c>
      <c r="N1621" s="109"/>
      <c r="O1621" s="121">
        <v>1</v>
      </c>
      <c r="P1621" s="121">
        <v>0</v>
      </c>
      <c r="Q1621" s="109"/>
      <c r="R1621" s="121">
        <v>1</v>
      </c>
      <c r="S1621" s="121">
        <v>0</v>
      </c>
      <c r="T1621" s="109"/>
      <c r="U1621" s="121">
        <v>4</v>
      </c>
      <c r="V1621" s="121">
        <v>0</v>
      </c>
    </row>
    <row r="1622" spans="1:22" x14ac:dyDescent="0.3">
      <c r="A1622" s="122" t="s">
        <v>1035</v>
      </c>
      <c r="B1622" s="35" t="str">
        <f>VLOOKUP(A1622,'Planning Periods'!$E$2:$N$540,10,FALSE)</f>
        <v>06/30/2014 - 06/30/2019</v>
      </c>
      <c r="C1622" s="121">
        <v>2017</v>
      </c>
      <c r="D1622" s="121" t="str">
        <f t="shared" si="23"/>
        <v>Point Arena 2017</v>
      </c>
      <c r="E1622" s="121">
        <v>1</v>
      </c>
      <c r="F1622" s="120">
        <v>0</v>
      </c>
      <c r="G1622" s="121">
        <v>0</v>
      </c>
      <c r="H1622" s="121">
        <v>0</v>
      </c>
      <c r="I1622" s="109"/>
      <c r="J1622" s="121">
        <v>1</v>
      </c>
      <c r="K1622" s="120">
        <v>0</v>
      </c>
      <c r="L1622" s="121">
        <v>0</v>
      </c>
      <c r="M1622" s="121">
        <v>0</v>
      </c>
      <c r="N1622" s="109"/>
      <c r="O1622" s="121">
        <v>1</v>
      </c>
      <c r="P1622" s="121">
        <v>0</v>
      </c>
      <c r="Q1622" s="109"/>
      <c r="R1622" s="121">
        <v>1</v>
      </c>
      <c r="S1622" s="121">
        <v>0</v>
      </c>
      <c r="T1622" s="109"/>
      <c r="U1622" s="121">
        <v>4</v>
      </c>
      <c r="V1622" s="121">
        <v>0</v>
      </c>
    </row>
    <row r="1623" spans="1:22" x14ac:dyDescent="0.3">
      <c r="A1623" t="s">
        <v>1072</v>
      </c>
      <c r="B1623" s="35"/>
      <c r="C1623" s="121">
        <v>2013</v>
      </c>
      <c r="D1623" s="121" t="str">
        <f t="shared" si="23"/>
        <v>Pomona 2013</v>
      </c>
      <c r="E1623" s="121"/>
      <c r="F1623" s="120"/>
      <c r="G1623" s="121"/>
      <c r="H1623" s="121"/>
      <c r="I1623" s="109"/>
      <c r="J1623" s="121"/>
      <c r="K1623" s="120"/>
      <c r="L1623" s="121"/>
      <c r="M1623" s="121"/>
      <c r="N1623" s="109"/>
      <c r="O1623" s="121"/>
      <c r="P1623" s="121"/>
      <c r="Q1623" s="109"/>
      <c r="R1623" s="121"/>
      <c r="S1623" s="121"/>
      <c r="T1623" s="109"/>
      <c r="U1623" s="121"/>
      <c r="V1623" s="121"/>
    </row>
    <row r="1624" spans="1:22" x14ac:dyDescent="0.3">
      <c r="A1624" t="s">
        <v>1072</v>
      </c>
      <c r="B1624" s="35" t="str">
        <f>VLOOKUP(A1624,'Planning Periods'!$E$2:$N$540,10,FALSE)</f>
        <v>10/15/2013 - 10/15/2021</v>
      </c>
      <c r="C1624" s="121">
        <v>2014</v>
      </c>
      <c r="D1624" s="121" t="str">
        <f t="shared" si="23"/>
        <v>Pomona 2014</v>
      </c>
      <c r="E1624" s="120">
        <v>0</v>
      </c>
      <c r="F1624" s="120">
        <v>0</v>
      </c>
      <c r="G1624" s="120">
        <v>0</v>
      </c>
      <c r="H1624" s="120">
        <v>0</v>
      </c>
      <c r="I1624" s="120">
        <v>0</v>
      </c>
      <c r="J1624" s="120">
        <v>0</v>
      </c>
      <c r="K1624" s="120">
        <v>0</v>
      </c>
      <c r="L1624" s="120">
        <v>0</v>
      </c>
      <c r="M1624" s="120">
        <v>0</v>
      </c>
      <c r="N1624" s="120">
        <v>0</v>
      </c>
      <c r="O1624" s="120">
        <v>0</v>
      </c>
      <c r="P1624" s="120">
        <v>0</v>
      </c>
      <c r="Q1624" s="120">
        <v>0</v>
      </c>
      <c r="R1624" s="120">
        <v>0</v>
      </c>
      <c r="S1624" s="120">
        <v>0</v>
      </c>
      <c r="T1624" s="120">
        <v>0</v>
      </c>
      <c r="U1624" s="120">
        <v>0</v>
      </c>
      <c r="V1624" s="120">
        <v>0</v>
      </c>
    </row>
    <row r="1625" spans="1:22" x14ac:dyDescent="0.3">
      <c r="A1625" t="s">
        <v>1072</v>
      </c>
      <c r="B1625" s="35" t="str">
        <f>VLOOKUP(A1625,'Planning Periods'!$E$2:$N$540,10,FALSE)</f>
        <v>10/15/2013 - 10/15/2021</v>
      </c>
      <c r="C1625" s="121">
        <v>2015</v>
      </c>
      <c r="D1625" s="121" t="str">
        <f t="shared" si="23"/>
        <v>Pomona 2015</v>
      </c>
    </row>
    <row r="1626" spans="1:22" x14ac:dyDescent="0.3">
      <c r="A1626" t="s">
        <v>1072</v>
      </c>
      <c r="B1626" s="35" t="str">
        <f>VLOOKUP(A1626,'Planning Periods'!$E$2:$N$540,10,FALSE)</f>
        <v>10/15/2013 - 10/15/2021</v>
      </c>
      <c r="C1626" s="121">
        <v>2016</v>
      </c>
      <c r="D1626" s="121" t="str">
        <f t="shared" si="23"/>
        <v>Pomona 2016</v>
      </c>
    </row>
    <row r="1627" spans="1:22" x14ac:dyDescent="0.3">
      <c r="A1627" t="s">
        <v>1072</v>
      </c>
      <c r="B1627" s="35" t="str">
        <f>VLOOKUP(A1627,'Planning Periods'!$E$2:$N$540,10,FALSE)</f>
        <v>10/15/2013 - 10/15/2021</v>
      </c>
      <c r="C1627" s="121">
        <v>2017</v>
      </c>
      <c r="D1627" s="121" t="str">
        <f t="shared" si="23"/>
        <v>Pomona 2017</v>
      </c>
    </row>
    <row r="1628" spans="1:22" x14ac:dyDescent="0.3">
      <c r="A1628" s="122" t="s">
        <v>766</v>
      </c>
      <c r="B1628" s="35"/>
      <c r="C1628" s="121">
        <v>2013</v>
      </c>
      <c r="D1628" s="121" t="str">
        <f t="shared" si="23"/>
        <v>Port Hueneme 2013</v>
      </c>
    </row>
    <row r="1629" spans="1:22" x14ac:dyDescent="0.3">
      <c r="A1629" s="122" t="s">
        <v>766</v>
      </c>
      <c r="B1629" s="35" t="str">
        <f>VLOOKUP(A1629,'Planning Periods'!$E$2:$N$540,10,FALSE)</f>
        <v>10/15/2013 - 10/15/2021</v>
      </c>
      <c r="C1629" s="121">
        <v>2014</v>
      </c>
      <c r="D1629" s="121" t="str">
        <f t="shared" si="23"/>
        <v>Port Hueneme 2014</v>
      </c>
      <c r="E1629" s="121"/>
      <c r="F1629" s="120"/>
      <c r="G1629" s="121"/>
      <c r="H1629" s="121"/>
      <c r="I1629" s="109"/>
      <c r="J1629" s="121"/>
      <c r="K1629" s="120"/>
      <c r="L1629" s="121"/>
      <c r="M1629" s="121"/>
      <c r="N1629" s="109"/>
      <c r="O1629" s="121"/>
      <c r="P1629" s="121"/>
      <c r="Q1629" s="109"/>
      <c r="R1629" s="121"/>
      <c r="S1629" s="121"/>
      <c r="T1629" s="109"/>
      <c r="U1629" s="121"/>
      <c r="V1629" s="121"/>
    </row>
    <row r="1630" spans="1:22" x14ac:dyDescent="0.3">
      <c r="A1630" s="122" t="s">
        <v>766</v>
      </c>
      <c r="B1630" s="35" t="str">
        <f>VLOOKUP(A1630,'Planning Periods'!$E$2:$N$540,10,FALSE)</f>
        <v>10/15/2013 - 10/15/2021</v>
      </c>
      <c r="C1630" s="121">
        <v>2015</v>
      </c>
      <c r="D1630" s="121" t="str">
        <f t="shared" si="23"/>
        <v>Port Hueneme 2015</v>
      </c>
      <c r="E1630" s="121"/>
      <c r="F1630" s="120"/>
      <c r="G1630" s="121"/>
      <c r="H1630" s="121"/>
      <c r="I1630" s="109"/>
      <c r="J1630" s="121"/>
      <c r="K1630" s="120"/>
      <c r="L1630" s="121"/>
      <c r="M1630" s="121"/>
      <c r="N1630" s="109"/>
      <c r="O1630" s="121"/>
      <c r="P1630" s="121"/>
      <c r="Q1630" s="109"/>
      <c r="R1630" s="121"/>
      <c r="S1630" s="121"/>
      <c r="T1630" s="109"/>
      <c r="U1630" s="121"/>
      <c r="V1630" s="121"/>
    </row>
    <row r="1631" spans="1:22" x14ac:dyDescent="0.3">
      <c r="A1631" s="122" t="s">
        <v>766</v>
      </c>
      <c r="B1631" s="35" t="str">
        <f>VLOOKUP(A1631,'Planning Periods'!$E$2:$N$540,10,FALSE)</f>
        <v>10/15/2013 - 10/15/2021</v>
      </c>
      <c r="C1631" s="121">
        <v>2016</v>
      </c>
      <c r="D1631" s="121" t="str">
        <f t="shared" si="23"/>
        <v>Port Hueneme 2016</v>
      </c>
      <c r="E1631" s="121"/>
      <c r="F1631" s="120"/>
      <c r="G1631" s="121"/>
      <c r="H1631" s="121"/>
      <c r="I1631" s="109"/>
      <c r="J1631" s="121"/>
      <c r="K1631" s="120"/>
      <c r="L1631" s="121"/>
      <c r="M1631" s="121"/>
      <c r="N1631" s="109"/>
      <c r="O1631" s="121"/>
      <c r="P1631" s="121"/>
      <c r="Q1631" s="109"/>
      <c r="R1631" s="121"/>
      <c r="S1631" s="121"/>
      <c r="T1631" s="109"/>
      <c r="U1631" s="121"/>
      <c r="V1631" s="121"/>
    </row>
    <row r="1632" spans="1:22" x14ac:dyDescent="0.3">
      <c r="A1632" s="122" t="s">
        <v>766</v>
      </c>
      <c r="B1632" s="35" t="str">
        <f>VLOOKUP(A1632,'Planning Periods'!$E$2:$N$540,10,FALSE)</f>
        <v>10/15/2013 - 10/15/2021</v>
      </c>
      <c r="C1632" s="121">
        <v>2017</v>
      </c>
      <c r="D1632" s="121" t="str">
        <f t="shared" si="23"/>
        <v>Port Hueneme 2017</v>
      </c>
      <c r="E1632" s="121">
        <v>1</v>
      </c>
      <c r="F1632" s="120">
        <v>0</v>
      </c>
      <c r="G1632" s="121">
        <v>0</v>
      </c>
      <c r="H1632" s="121">
        <v>0</v>
      </c>
      <c r="I1632" s="109"/>
      <c r="J1632" s="121">
        <v>1</v>
      </c>
      <c r="K1632" s="120">
        <v>0</v>
      </c>
      <c r="L1632" s="121">
        <v>0</v>
      </c>
      <c r="M1632" s="121">
        <v>0</v>
      </c>
      <c r="N1632" s="109"/>
      <c r="O1632" s="121">
        <v>0</v>
      </c>
      <c r="P1632" s="121">
        <v>0</v>
      </c>
      <c r="Q1632" s="109"/>
      <c r="R1632" s="121">
        <v>0</v>
      </c>
      <c r="S1632" s="121">
        <v>0</v>
      </c>
      <c r="T1632" s="109"/>
      <c r="U1632" s="121">
        <v>2</v>
      </c>
      <c r="V1632" s="121">
        <v>0</v>
      </c>
    </row>
    <row r="1633" spans="1:22" x14ac:dyDescent="0.3">
      <c r="A1633" s="122" t="s">
        <v>777</v>
      </c>
      <c r="B1633" s="35" t="str">
        <f>VLOOKUP(A1633,'Planning Periods'!$E$2:$N$540,10,FALSE)</f>
        <v>12/31/2015 - 12/31/2023</v>
      </c>
      <c r="C1633" s="121">
        <v>2014</v>
      </c>
      <c r="D1633" s="121" t="str">
        <f t="shared" ref="D1633:D1699" si="24">CONCATENATE(A1633," ",C1633)</f>
        <v>Porterville 2014</v>
      </c>
      <c r="E1633" s="121"/>
      <c r="F1633" s="120"/>
      <c r="G1633" s="121"/>
      <c r="H1633" s="121"/>
      <c r="I1633" s="109"/>
      <c r="J1633" s="121"/>
      <c r="K1633" s="120"/>
      <c r="L1633" s="121"/>
      <c r="M1633" s="121"/>
      <c r="N1633" s="109"/>
      <c r="O1633" s="121"/>
      <c r="P1633" s="121"/>
      <c r="Q1633" s="109"/>
      <c r="R1633" s="121"/>
      <c r="S1633" s="121"/>
      <c r="T1633" s="109"/>
      <c r="U1633" s="121"/>
      <c r="V1633" s="121"/>
    </row>
    <row r="1634" spans="1:22" x14ac:dyDescent="0.3">
      <c r="A1634" s="122" t="s">
        <v>777</v>
      </c>
      <c r="B1634" s="35" t="str">
        <f>VLOOKUP(A1634,'Planning Periods'!$E$2:$N$540,10,FALSE)</f>
        <v>12/31/2015 - 12/31/2023</v>
      </c>
      <c r="C1634" s="121">
        <v>2015</v>
      </c>
      <c r="D1634" s="121" t="str">
        <f t="shared" si="24"/>
        <v>Porterville 2015</v>
      </c>
      <c r="E1634" s="121">
        <v>1224</v>
      </c>
      <c r="F1634" s="120">
        <v>0</v>
      </c>
      <c r="G1634" s="121">
        <v>0</v>
      </c>
      <c r="H1634" s="121">
        <v>0</v>
      </c>
      <c r="I1634" s="109"/>
      <c r="J1634" s="121">
        <v>862</v>
      </c>
      <c r="K1634" s="120">
        <v>3</v>
      </c>
      <c r="L1634" s="121">
        <v>3</v>
      </c>
      <c r="M1634" s="121">
        <v>0</v>
      </c>
      <c r="N1634" s="109"/>
      <c r="O1634" s="121">
        <v>979</v>
      </c>
      <c r="P1634" s="121">
        <v>97</v>
      </c>
      <c r="Q1634" s="109"/>
      <c r="R1634" s="121">
        <v>2409</v>
      </c>
      <c r="S1634" s="121">
        <v>8</v>
      </c>
      <c r="T1634" s="109"/>
      <c r="U1634" s="121">
        <v>5474</v>
      </c>
      <c r="V1634" s="121">
        <v>108</v>
      </c>
    </row>
    <row r="1635" spans="1:22" x14ac:dyDescent="0.3">
      <c r="A1635" s="122" t="s">
        <v>777</v>
      </c>
      <c r="B1635" s="35" t="str">
        <f>VLOOKUP(A1635,'Planning Periods'!$E$2:$N$540,10,FALSE)</f>
        <v>12/31/2015 - 12/31/2023</v>
      </c>
      <c r="C1635" s="121">
        <v>2016</v>
      </c>
      <c r="D1635" s="121" t="str">
        <f t="shared" si="24"/>
        <v>Porterville 2016</v>
      </c>
      <c r="E1635" s="121">
        <v>1224</v>
      </c>
      <c r="F1635" s="120">
        <v>0</v>
      </c>
      <c r="G1635" s="121">
        <v>0</v>
      </c>
      <c r="H1635" s="121">
        <v>0</v>
      </c>
      <c r="I1635" s="109"/>
      <c r="J1635" s="121">
        <v>862</v>
      </c>
      <c r="K1635" s="120">
        <v>2</v>
      </c>
      <c r="L1635" s="121">
        <v>2</v>
      </c>
      <c r="M1635" s="121">
        <v>0</v>
      </c>
      <c r="N1635" s="109"/>
      <c r="O1635" s="121">
        <v>979</v>
      </c>
      <c r="P1635" s="121">
        <v>40</v>
      </c>
      <c r="Q1635" s="109"/>
      <c r="R1635" s="121">
        <v>2409</v>
      </c>
      <c r="S1635" s="121">
        <v>1</v>
      </c>
      <c r="T1635" s="109"/>
      <c r="U1635" s="121">
        <v>5474</v>
      </c>
      <c r="V1635" s="121">
        <v>43</v>
      </c>
    </row>
    <row r="1636" spans="1:22" x14ac:dyDescent="0.3">
      <c r="A1636" s="122" t="s">
        <v>777</v>
      </c>
      <c r="B1636" s="35" t="str">
        <f>VLOOKUP(A1636,'Planning Periods'!$E$2:$N$540,10,FALSE)</f>
        <v>12/31/2015 - 12/31/2023</v>
      </c>
      <c r="C1636" s="121">
        <v>2017</v>
      </c>
      <c r="D1636" s="121" t="str">
        <f t="shared" si="24"/>
        <v>Porterville 2017</v>
      </c>
      <c r="E1636" s="121">
        <v>1224</v>
      </c>
      <c r="F1636" s="120">
        <v>0</v>
      </c>
      <c r="G1636" s="121">
        <v>0</v>
      </c>
      <c r="H1636" s="121">
        <v>0</v>
      </c>
      <c r="I1636" s="109"/>
      <c r="J1636" s="121">
        <v>862</v>
      </c>
      <c r="K1636" s="120">
        <v>2</v>
      </c>
      <c r="L1636" s="121">
        <v>2</v>
      </c>
      <c r="M1636" s="121">
        <v>0</v>
      </c>
      <c r="N1636" s="109"/>
      <c r="O1636" s="121">
        <v>979</v>
      </c>
      <c r="P1636" s="121">
        <v>15</v>
      </c>
      <c r="Q1636" s="109"/>
      <c r="R1636" s="121">
        <v>2409</v>
      </c>
      <c r="S1636" s="121">
        <v>2</v>
      </c>
      <c r="T1636" s="109"/>
      <c r="U1636" s="121">
        <v>5474</v>
      </c>
      <c r="V1636" s="121">
        <v>19</v>
      </c>
    </row>
    <row r="1637" spans="1:22" x14ac:dyDescent="0.3">
      <c r="A1637" t="s">
        <v>961</v>
      </c>
      <c r="B1637" s="35" t="str">
        <f>VLOOKUP(A1637,'Planning Periods'!$E$2:$N$540,10,FALSE)</f>
        <v>06/30/2014 - 06/30/2019</v>
      </c>
      <c r="C1637" s="121">
        <v>2014</v>
      </c>
      <c r="D1637" s="121" t="str">
        <f t="shared" si="24"/>
        <v>Portola 2014</v>
      </c>
      <c r="E1637" s="120">
        <v>0</v>
      </c>
      <c r="F1637" s="120">
        <v>0</v>
      </c>
      <c r="G1637" s="120">
        <v>0</v>
      </c>
      <c r="H1637" s="120">
        <v>0</v>
      </c>
      <c r="I1637" s="120">
        <v>0</v>
      </c>
      <c r="J1637" s="120">
        <v>0</v>
      </c>
      <c r="K1637" s="120">
        <v>0</v>
      </c>
      <c r="L1637" s="120">
        <v>0</v>
      </c>
      <c r="M1637" s="120">
        <v>0</v>
      </c>
      <c r="N1637" s="120">
        <v>0</v>
      </c>
      <c r="O1637" s="120">
        <v>0</v>
      </c>
      <c r="P1637" s="120">
        <v>0</v>
      </c>
      <c r="Q1637" s="120">
        <v>0</v>
      </c>
      <c r="R1637" s="120">
        <v>0</v>
      </c>
      <c r="S1637" s="120">
        <v>0</v>
      </c>
      <c r="T1637" s="120">
        <v>0</v>
      </c>
      <c r="U1637" s="120">
        <v>0</v>
      </c>
      <c r="V1637" s="120">
        <v>0</v>
      </c>
    </row>
    <row r="1638" spans="1:22" x14ac:dyDescent="0.3">
      <c r="A1638" t="s">
        <v>961</v>
      </c>
      <c r="B1638" s="35" t="str">
        <f>VLOOKUP(A1638,'Planning Periods'!$E$2:$N$540,10,FALSE)</f>
        <v>06/30/2014 - 06/30/2019</v>
      </c>
      <c r="C1638" s="121">
        <v>2015</v>
      </c>
      <c r="D1638" s="121" t="str">
        <f t="shared" si="24"/>
        <v>Portola 2015</v>
      </c>
    </row>
    <row r="1639" spans="1:22" x14ac:dyDescent="0.3">
      <c r="A1639" t="s">
        <v>961</v>
      </c>
      <c r="B1639" s="35" t="str">
        <f>VLOOKUP(A1639,'Planning Periods'!$E$2:$N$540,10,FALSE)</f>
        <v>06/30/2014 - 06/30/2019</v>
      </c>
      <c r="C1639" s="121">
        <v>2016</v>
      </c>
      <c r="D1639" s="121" t="str">
        <f t="shared" si="24"/>
        <v>Portola 2016</v>
      </c>
    </row>
    <row r="1640" spans="1:22" x14ac:dyDescent="0.3">
      <c r="A1640" t="s">
        <v>961</v>
      </c>
      <c r="B1640" s="35" t="str">
        <f>VLOOKUP(A1640,'Planning Periods'!$E$2:$N$540,10,FALSE)</f>
        <v>06/30/2014 - 06/30/2019</v>
      </c>
      <c r="C1640" s="121">
        <v>2017</v>
      </c>
      <c r="D1640" s="121" t="str">
        <f t="shared" si="24"/>
        <v>Portola 2017</v>
      </c>
    </row>
    <row r="1641" spans="1:22" x14ac:dyDescent="0.3">
      <c r="A1641" s="122" t="s">
        <v>1334</v>
      </c>
      <c r="B1641" s="35" t="str">
        <f>VLOOKUP(A1641,'Planning Periods'!$E$2:$N$540,10,FALSE)</f>
        <v>01/31/2015 - 01/31/2023</v>
      </c>
      <c r="C1641" s="121">
        <v>2014</v>
      </c>
      <c r="D1641" s="121" t="str">
        <f t="shared" si="24"/>
        <v>Portola Valley 2014</v>
      </c>
    </row>
    <row r="1642" spans="1:22" x14ac:dyDescent="0.3">
      <c r="A1642" s="122" t="s">
        <v>1334</v>
      </c>
      <c r="B1642" s="35" t="str">
        <f>VLOOKUP(A1642,'Planning Periods'!$E$2:$N$540,10,FALSE)</f>
        <v>01/31/2015 - 01/31/2023</v>
      </c>
      <c r="C1642" s="121">
        <v>2015</v>
      </c>
      <c r="D1642" s="121" t="str">
        <f t="shared" si="24"/>
        <v>Portola Valley 2015</v>
      </c>
      <c r="E1642" s="121">
        <v>21</v>
      </c>
      <c r="F1642" s="120">
        <v>0</v>
      </c>
      <c r="G1642" s="121">
        <v>0</v>
      </c>
      <c r="H1642" s="121">
        <v>0</v>
      </c>
      <c r="I1642" s="109"/>
      <c r="J1642" s="121">
        <v>15</v>
      </c>
      <c r="K1642" s="120">
        <v>0</v>
      </c>
      <c r="L1642" s="121">
        <v>0</v>
      </c>
      <c r="M1642" s="121">
        <v>0</v>
      </c>
      <c r="N1642" s="109"/>
      <c r="O1642" s="121">
        <v>15</v>
      </c>
      <c r="P1642" s="121">
        <v>0</v>
      </c>
      <c r="Q1642" s="109"/>
      <c r="R1642" s="121">
        <v>13</v>
      </c>
      <c r="S1642" s="121">
        <v>8</v>
      </c>
      <c r="T1642" s="109"/>
      <c r="U1642" s="121">
        <v>64</v>
      </c>
      <c r="V1642" s="121">
        <v>8</v>
      </c>
    </row>
    <row r="1643" spans="1:22" x14ac:dyDescent="0.3">
      <c r="A1643" s="122" t="s">
        <v>1334</v>
      </c>
      <c r="B1643" s="35" t="str">
        <f>VLOOKUP(A1643,'Planning Periods'!$E$2:$N$540,10,FALSE)</f>
        <v>01/31/2015 - 01/31/2023</v>
      </c>
      <c r="C1643" s="121">
        <v>2016</v>
      </c>
      <c r="D1643" s="121" t="str">
        <f t="shared" si="24"/>
        <v>Portola Valley 2016</v>
      </c>
      <c r="E1643" s="121">
        <v>21</v>
      </c>
      <c r="F1643" s="120">
        <v>0</v>
      </c>
      <c r="G1643" s="121">
        <v>0</v>
      </c>
      <c r="H1643" s="121">
        <v>0</v>
      </c>
      <c r="I1643" s="109"/>
      <c r="J1643" s="121">
        <v>15</v>
      </c>
      <c r="K1643" s="120">
        <v>0</v>
      </c>
      <c r="L1643" s="121">
        <v>0</v>
      </c>
      <c r="M1643" s="121">
        <v>0</v>
      </c>
      <c r="N1643" s="109"/>
      <c r="O1643" s="121">
        <v>15</v>
      </c>
      <c r="P1643" s="121">
        <v>1</v>
      </c>
      <c r="Q1643" s="109"/>
      <c r="R1643" s="121">
        <v>13</v>
      </c>
      <c r="S1643" s="121">
        <v>8</v>
      </c>
      <c r="T1643" s="109"/>
      <c r="U1643" s="121">
        <v>64</v>
      </c>
      <c r="V1643" s="121">
        <v>9</v>
      </c>
    </row>
    <row r="1644" spans="1:22" x14ac:dyDescent="0.3">
      <c r="A1644" s="122" t="s">
        <v>1334</v>
      </c>
      <c r="B1644" s="35" t="str">
        <f>VLOOKUP(A1644,'Planning Periods'!$E$2:$N$540,10,FALSE)</f>
        <v>01/31/2015 - 01/31/2023</v>
      </c>
      <c r="C1644" s="121">
        <v>2017</v>
      </c>
      <c r="D1644" s="121" t="str">
        <f t="shared" si="24"/>
        <v>Portola Valley 2017</v>
      </c>
      <c r="E1644" s="121">
        <v>21</v>
      </c>
      <c r="F1644" s="120">
        <v>0</v>
      </c>
      <c r="G1644" s="121">
        <v>0</v>
      </c>
      <c r="H1644" s="121">
        <v>0</v>
      </c>
      <c r="I1644" s="109"/>
      <c r="J1644" s="121">
        <v>15</v>
      </c>
      <c r="K1644" s="120">
        <v>0</v>
      </c>
      <c r="L1644" s="121">
        <v>0</v>
      </c>
      <c r="M1644" s="121">
        <v>0</v>
      </c>
      <c r="N1644" s="109"/>
      <c r="O1644" s="121">
        <v>15</v>
      </c>
      <c r="P1644" s="121">
        <v>2</v>
      </c>
      <c r="Q1644" s="109"/>
      <c r="R1644" s="121">
        <v>13</v>
      </c>
      <c r="S1644" s="121">
        <v>6</v>
      </c>
      <c r="T1644" s="109"/>
      <c r="U1644" s="121">
        <v>64</v>
      </c>
      <c r="V1644" s="121">
        <v>8</v>
      </c>
    </row>
    <row r="1645" spans="1:22" x14ac:dyDescent="0.3">
      <c r="A1645" s="122" t="s">
        <v>891</v>
      </c>
      <c r="B1645" s="35" t="str">
        <f>VLOOKUP(A1645,'Planning Periods'!$E$2:$N$540,10,FALSE)</f>
        <v>04/30/2013 - 04/30/2021</v>
      </c>
      <c r="C1645" s="121">
        <v>2013</v>
      </c>
      <c r="D1645" s="121" t="str">
        <f t="shared" si="24"/>
        <v>Poway 2013</v>
      </c>
      <c r="E1645" s="121">
        <v>201</v>
      </c>
      <c r="F1645" s="120">
        <v>26</v>
      </c>
      <c r="G1645" s="121">
        <v>26</v>
      </c>
      <c r="H1645" s="121">
        <v>0</v>
      </c>
      <c r="I1645" s="109"/>
      <c r="J1645" s="121">
        <v>152</v>
      </c>
      <c r="K1645" s="120">
        <v>26</v>
      </c>
      <c r="L1645" s="121">
        <v>26</v>
      </c>
      <c r="M1645" s="121">
        <v>0</v>
      </c>
      <c r="N1645" s="109"/>
      <c r="O1645" s="121">
        <v>282</v>
      </c>
      <c r="P1645" s="121">
        <v>0</v>
      </c>
      <c r="Q1645" s="109"/>
      <c r="R1645" s="121">
        <v>618</v>
      </c>
      <c r="S1645" s="121">
        <v>64</v>
      </c>
      <c r="T1645" s="109"/>
      <c r="U1645" s="121">
        <v>1253</v>
      </c>
      <c r="V1645" s="121">
        <v>116</v>
      </c>
    </row>
    <row r="1646" spans="1:22" x14ac:dyDescent="0.3">
      <c r="A1646" s="122" t="s">
        <v>891</v>
      </c>
      <c r="B1646" s="35" t="str">
        <f>VLOOKUP(A1646,'Planning Periods'!$E$2:$N$540,10,FALSE)</f>
        <v>04/30/2013 - 04/30/2021</v>
      </c>
      <c r="C1646" s="121">
        <v>2014</v>
      </c>
      <c r="D1646" s="121" t="str">
        <f t="shared" si="24"/>
        <v>Poway 2014</v>
      </c>
      <c r="E1646" s="121">
        <v>201</v>
      </c>
      <c r="F1646" s="120">
        <v>0</v>
      </c>
      <c r="G1646" s="121">
        <v>0</v>
      </c>
      <c r="H1646" s="121">
        <v>0</v>
      </c>
      <c r="I1646" s="109"/>
      <c r="J1646" s="121">
        <v>152</v>
      </c>
      <c r="K1646" s="120">
        <v>0</v>
      </c>
      <c r="L1646" s="121">
        <v>0</v>
      </c>
      <c r="M1646" s="121">
        <v>0</v>
      </c>
      <c r="N1646" s="109"/>
      <c r="O1646" s="121">
        <v>282</v>
      </c>
      <c r="P1646" s="121">
        <v>0</v>
      </c>
      <c r="Q1646" s="109"/>
      <c r="R1646" s="121">
        <v>618</v>
      </c>
      <c r="S1646" s="121">
        <v>11</v>
      </c>
      <c r="T1646" s="109"/>
      <c r="U1646" s="121">
        <v>1253</v>
      </c>
      <c r="V1646" s="121">
        <v>11</v>
      </c>
    </row>
    <row r="1647" spans="1:22" x14ac:dyDescent="0.3">
      <c r="A1647" s="122" t="s">
        <v>891</v>
      </c>
      <c r="B1647" s="35" t="str">
        <f>VLOOKUP(A1647,'Planning Periods'!$E$2:$N$540,10,FALSE)</f>
        <v>04/30/2013 - 04/30/2021</v>
      </c>
      <c r="C1647" s="121">
        <v>2015</v>
      </c>
      <c r="D1647" s="121" t="str">
        <f t="shared" si="24"/>
        <v>Poway 2015</v>
      </c>
      <c r="E1647" s="121">
        <v>201</v>
      </c>
      <c r="F1647" s="120">
        <v>0</v>
      </c>
      <c r="G1647" s="121">
        <v>0</v>
      </c>
      <c r="H1647" s="121">
        <v>0</v>
      </c>
      <c r="I1647" s="109"/>
      <c r="J1647" s="121">
        <v>152</v>
      </c>
      <c r="K1647" s="120">
        <v>0</v>
      </c>
      <c r="L1647" s="121">
        <v>0</v>
      </c>
      <c r="M1647" s="121">
        <v>0</v>
      </c>
      <c r="N1647" s="109"/>
      <c r="O1647" s="121">
        <v>282</v>
      </c>
      <c r="P1647" s="121">
        <v>0</v>
      </c>
      <c r="Q1647" s="109"/>
      <c r="R1647" s="121">
        <v>618</v>
      </c>
      <c r="S1647" s="121">
        <v>11</v>
      </c>
      <c r="T1647" s="109"/>
      <c r="U1647" s="121">
        <v>1253</v>
      </c>
      <c r="V1647" s="121">
        <v>11</v>
      </c>
    </row>
    <row r="1648" spans="1:22" x14ac:dyDescent="0.3">
      <c r="A1648" s="122" t="s">
        <v>891</v>
      </c>
      <c r="B1648" s="35" t="str">
        <f>VLOOKUP(A1648,'Planning Periods'!$E$2:$N$540,10,FALSE)</f>
        <v>04/30/2013 - 04/30/2021</v>
      </c>
      <c r="C1648" s="121">
        <v>2016</v>
      </c>
      <c r="D1648" s="121" t="str">
        <f t="shared" si="24"/>
        <v>Poway 2016</v>
      </c>
      <c r="E1648" s="121">
        <v>201</v>
      </c>
      <c r="F1648" s="120">
        <v>0</v>
      </c>
      <c r="G1648" s="121">
        <v>0</v>
      </c>
      <c r="H1648" s="121">
        <v>0</v>
      </c>
      <c r="I1648" s="109"/>
      <c r="J1648" s="121">
        <v>152</v>
      </c>
      <c r="K1648" s="120">
        <v>0</v>
      </c>
      <c r="L1648" s="121">
        <v>0</v>
      </c>
      <c r="M1648" s="121">
        <v>0</v>
      </c>
      <c r="N1648" s="109"/>
      <c r="O1648" s="121">
        <v>282</v>
      </c>
      <c r="P1648" s="121">
        <v>0</v>
      </c>
      <c r="Q1648" s="109"/>
      <c r="R1648" s="121">
        <v>618</v>
      </c>
      <c r="S1648" s="121">
        <v>17</v>
      </c>
      <c r="T1648" s="109"/>
      <c r="U1648" s="121">
        <v>1253</v>
      </c>
      <c r="V1648" s="121">
        <v>17</v>
      </c>
    </row>
    <row r="1649" spans="1:22" x14ac:dyDescent="0.3">
      <c r="A1649" s="122" t="s">
        <v>891</v>
      </c>
      <c r="B1649" s="35" t="str">
        <f>VLOOKUP(A1649,'Planning Periods'!$E$2:$N$540,10,FALSE)</f>
        <v>04/30/2013 - 04/30/2021</v>
      </c>
      <c r="C1649" s="121">
        <v>2017</v>
      </c>
      <c r="D1649" s="121" t="str">
        <f t="shared" si="24"/>
        <v>Poway 2017</v>
      </c>
      <c r="E1649" s="121">
        <v>201</v>
      </c>
      <c r="F1649" s="120">
        <v>0</v>
      </c>
      <c r="G1649" s="121">
        <v>0</v>
      </c>
      <c r="H1649" s="121">
        <v>0</v>
      </c>
      <c r="I1649" s="109"/>
      <c r="J1649" s="121">
        <v>152</v>
      </c>
      <c r="K1649" s="120">
        <v>0</v>
      </c>
      <c r="L1649" s="121">
        <v>0</v>
      </c>
      <c r="M1649" s="121">
        <v>0</v>
      </c>
      <c r="N1649" s="109"/>
      <c r="O1649" s="121">
        <v>282</v>
      </c>
      <c r="P1649" s="121">
        <v>0</v>
      </c>
      <c r="Q1649" s="109"/>
      <c r="R1649" s="121">
        <v>618</v>
      </c>
      <c r="S1649" s="121">
        <v>24</v>
      </c>
      <c r="T1649" s="109"/>
      <c r="U1649" s="121">
        <v>1253</v>
      </c>
      <c r="V1649" s="121">
        <v>24</v>
      </c>
    </row>
    <row r="1650" spans="1:22" x14ac:dyDescent="0.3">
      <c r="A1650" s="122" t="s">
        <v>931</v>
      </c>
      <c r="B1650" s="35" t="str">
        <f>VLOOKUP(A1650,'Planning Periods'!$E$2:$N$540,10,FALSE)</f>
        <v>10/31/2013 - 10/31/2021</v>
      </c>
      <c r="C1650" s="121">
        <v>2013</v>
      </c>
      <c r="D1650" s="121" t="str">
        <f t="shared" si="24"/>
        <v>Rancho Cordova 2013</v>
      </c>
      <c r="E1650" s="121">
        <v>1539</v>
      </c>
      <c r="F1650" s="120">
        <v>0</v>
      </c>
      <c r="G1650" s="121">
        <v>0</v>
      </c>
      <c r="H1650" s="121">
        <v>0</v>
      </c>
      <c r="I1650" s="109"/>
      <c r="J1650" s="121">
        <v>1079</v>
      </c>
      <c r="K1650" s="120">
        <v>0</v>
      </c>
      <c r="L1650" s="121">
        <v>0</v>
      </c>
      <c r="M1650" s="121">
        <v>0</v>
      </c>
      <c r="N1650" s="109"/>
      <c r="O1650" s="121">
        <v>1303</v>
      </c>
      <c r="P1650" s="121">
        <v>0</v>
      </c>
      <c r="Q1650" s="109"/>
      <c r="R1650" s="121">
        <v>3087</v>
      </c>
      <c r="S1650" s="121">
        <v>331</v>
      </c>
      <c r="T1650" s="109"/>
      <c r="U1650" s="121">
        <v>7008</v>
      </c>
      <c r="V1650" s="121">
        <v>331</v>
      </c>
    </row>
    <row r="1651" spans="1:22" x14ac:dyDescent="0.3">
      <c r="A1651" s="122" t="s">
        <v>931</v>
      </c>
      <c r="B1651" s="35" t="str">
        <f>VLOOKUP(A1651,'Planning Periods'!$E$2:$N$540,10,FALSE)</f>
        <v>10/31/2013 - 10/31/2021</v>
      </c>
      <c r="C1651" s="121">
        <v>2014</v>
      </c>
      <c r="D1651" s="121" t="str">
        <f t="shared" si="24"/>
        <v>Rancho Cordova 2014</v>
      </c>
      <c r="E1651" s="121">
        <v>1539</v>
      </c>
      <c r="F1651" s="120">
        <v>0</v>
      </c>
      <c r="G1651" s="121">
        <v>0</v>
      </c>
      <c r="H1651" s="121">
        <v>0</v>
      </c>
      <c r="I1651" s="109"/>
      <c r="J1651" s="121">
        <v>1079</v>
      </c>
      <c r="K1651" s="120">
        <v>0</v>
      </c>
      <c r="L1651" s="121">
        <v>0</v>
      </c>
      <c r="M1651" s="121">
        <v>0</v>
      </c>
      <c r="N1651" s="109"/>
      <c r="O1651" s="121">
        <v>1303</v>
      </c>
      <c r="P1651" s="121">
        <v>0</v>
      </c>
      <c r="Q1651" s="109"/>
      <c r="R1651" s="121">
        <v>3087</v>
      </c>
      <c r="S1651" s="121">
        <v>254</v>
      </c>
      <c r="T1651" s="109"/>
      <c r="U1651" s="121">
        <v>7008</v>
      </c>
      <c r="V1651" s="121">
        <v>254</v>
      </c>
    </row>
    <row r="1652" spans="1:22" x14ac:dyDescent="0.3">
      <c r="A1652" s="122" t="s">
        <v>931</v>
      </c>
      <c r="B1652" s="35" t="str">
        <f>VLOOKUP(A1652,'Planning Periods'!$E$2:$N$540,10,FALSE)</f>
        <v>10/31/2013 - 10/31/2021</v>
      </c>
      <c r="C1652" s="121">
        <v>2015</v>
      </c>
      <c r="D1652" s="121" t="str">
        <f t="shared" si="24"/>
        <v>Rancho Cordova 2015</v>
      </c>
      <c r="E1652" s="121">
        <v>1539</v>
      </c>
      <c r="F1652" s="120">
        <v>50</v>
      </c>
      <c r="G1652" s="121">
        <v>50</v>
      </c>
      <c r="H1652" s="121">
        <v>0</v>
      </c>
      <c r="I1652" s="109"/>
      <c r="J1652" s="121">
        <v>1079</v>
      </c>
      <c r="K1652" s="120">
        <v>0</v>
      </c>
      <c r="L1652" s="121">
        <v>0</v>
      </c>
      <c r="M1652" s="121">
        <v>0</v>
      </c>
      <c r="N1652" s="109"/>
      <c r="O1652" s="121">
        <v>1303</v>
      </c>
      <c r="P1652" s="121">
        <v>0</v>
      </c>
      <c r="Q1652" s="109"/>
      <c r="R1652" s="121">
        <v>3087</v>
      </c>
      <c r="S1652" s="121">
        <v>402</v>
      </c>
      <c r="T1652" s="109"/>
      <c r="U1652" s="121">
        <v>7008</v>
      </c>
      <c r="V1652" s="121">
        <v>452</v>
      </c>
    </row>
    <row r="1653" spans="1:22" x14ac:dyDescent="0.3">
      <c r="A1653" s="122" t="s">
        <v>931</v>
      </c>
      <c r="B1653" s="35" t="str">
        <f>VLOOKUP(A1653,'Planning Periods'!$E$2:$N$540,10,FALSE)</f>
        <v>10/31/2013 - 10/31/2021</v>
      </c>
      <c r="C1653" s="121">
        <v>2016</v>
      </c>
      <c r="D1653" s="121" t="str">
        <f t="shared" si="24"/>
        <v>Rancho Cordova 2016</v>
      </c>
      <c r="E1653" s="121">
        <v>1539</v>
      </c>
      <c r="F1653" s="120">
        <v>0</v>
      </c>
      <c r="G1653" s="121">
        <v>0</v>
      </c>
      <c r="H1653" s="121">
        <v>0</v>
      </c>
      <c r="I1653" s="109"/>
      <c r="J1653" s="121">
        <v>1079</v>
      </c>
      <c r="K1653" s="120">
        <v>0</v>
      </c>
      <c r="L1653" s="121">
        <v>0</v>
      </c>
      <c r="M1653" s="121">
        <v>0</v>
      </c>
      <c r="N1653" s="109"/>
      <c r="O1653" s="121">
        <v>1303</v>
      </c>
      <c r="P1653" s="121">
        <v>0</v>
      </c>
      <c r="Q1653" s="109"/>
      <c r="R1653" s="121">
        <v>3087</v>
      </c>
      <c r="S1653" s="121">
        <v>330</v>
      </c>
      <c r="T1653" s="109"/>
      <c r="U1653" s="121">
        <v>7008</v>
      </c>
      <c r="V1653" s="121">
        <v>330</v>
      </c>
    </row>
    <row r="1654" spans="1:22" x14ac:dyDescent="0.3">
      <c r="A1654" s="122" t="s">
        <v>931</v>
      </c>
      <c r="B1654" s="35" t="str">
        <f>VLOOKUP(A1654,'Planning Periods'!$E$2:$N$540,10,FALSE)</f>
        <v>10/31/2013 - 10/31/2021</v>
      </c>
      <c r="C1654" s="121">
        <v>2017</v>
      </c>
      <c r="D1654" s="121" t="str">
        <f t="shared" si="24"/>
        <v>Rancho Cordova 2017</v>
      </c>
      <c r="E1654" s="121">
        <v>1539</v>
      </c>
      <c r="F1654" s="120">
        <v>50</v>
      </c>
      <c r="G1654" s="121">
        <v>50</v>
      </c>
      <c r="H1654" s="121">
        <v>0</v>
      </c>
      <c r="I1654" s="109"/>
      <c r="J1654" s="121">
        <v>1079</v>
      </c>
      <c r="K1654" s="120">
        <v>0</v>
      </c>
      <c r="L1654" s="121">
        <v>0</v>
      </c>
      <c r="M1654" s="121">
        <v>0</v>
      </c>
      <c r="N1654" s="109"/>
      <c r="O1654" s="121">
        <v>1303</v>
      </c>
      <c r="P1654" s="121">
        <v>110</v>
      </c>
      <c r="Q1654" s="109"/>
      <c r="R1654" s="121">
        <v>3087</v>
      </c>
      <c r="S1654" s="121">
        <v>306</v>
      </c>
      <c r="T1654" s="109"/>
      <c r="U1654" s="121">
        <v>7008</v>
      </c>
      <c r="V1654" s="121">
        <v>466</v>
      </c>
    </row>
    <row r="1655" spans="1:22" x14ac:dyDescent="0.3">
      <c r="A1655" s="122" t="s">
        <v>912</v>
      </c>
      <c r="B1655" s="35"/>
      <c r="C1655" s="121">
        <v>2013</v>
      </c>
      <c r="D1655" s="121" t="str">
        <f t="shared" si="24"/>
        <v>Rancho Cucamonga 2013</v>
      </c>
      <c r="E1655" s="121"/>
      <c r="F1655" s="120"/>
      <c r="G1655" s="121"/>
      <c r="H1655" s="121"/>
      <c r="I1655" s="109"/>
      <c r="J1655" s="121"/>
      <c r="K1655" s="120"/>
      <c r="L1655" s="121"/>
      <c r="M1655" s="121"/>
      <c r="N1655" s="109"/>
      <c r="O1655" s="121"/>
      <c r="P1655" s="121"/>
      <c r="Q1655" s="109"/>
      <c r="R1655" s="121"/>
      <c r="S1655" s="121"/>
      <c r="T1655" s="109"/>
      <c r="U1655" s="121"/>
      <c r="V1655" s="121"/>
    </row>
    <row r="1656" spans="1:22" x14ac:dyDescent="0.3">
      <c r="A1656" s="122" t="s">
        <v>912</v>
      </c>
      <c r="B1656" s="35" t="str">
        <f>VLOOKUP(A1656,'Planning Periods'!$E$2:$N$540,10,FALSE)</f>
        <v>10/15/2013 - 10/15/2021</v>
      </c>
      <c r="C1656" s="121">
        <v>2014</v>
      </c>
      <c r="D1656" s="121" t="str">
        <f t="shared" si="24"/>
        <v>Rancho Cucamonga 2014</v>
      </c>
      <c r="E1656" s="121">
        <v>209</v>
      </c>
      <c r="F1656" s="120">
        <v>0</v>
      </c>
      <c r="G1656" s="121">
        <v>0</v>
      </c>
      <c r="H1656" s="121">
        <v>0</v>
      </c>
      <c r="I1656" s="109"/>
      <c r="J1656" s="121">
        <v>141</v>
      </c>
      <c r="K1656" s="120">
        <v>0</v>
      </c>
      <c r="L1656" s="121">
        <v>0</v>
      </c>
      <c r="M1656" s="121">
        <v>0</v>
      </c>
      <c r="N1656" s="109"/>
      <c r="O1656" s="121">
        <v>158</v>
      </c>
      <c r="P1656" s="121">
        <v>0</v>
      </c>
      <c r="Q1656" s="109"/>
      <c r="R1656" s="121">
        <v>340</v>
      </c>
      <c r="S1656" s="121">
        <v>388</v>
      </c>
      <c r="T1656" s="109"/>
      <c r="U1656" s="121">
        <v>848</v>
      </c>
      <c r="V1656" s="121">
        <v>388</v>
      </c>
    </row>
    <row r="1657" spans="1:22" x14ac:dyDescent="0.3">
      <c r="A1657" s="122" t="s">
        <v>912</v>
      </c>
      <c r="B1657" s="35" t="str">
        <f>VLOOKUP(A1657,'Planning Periods'!$E$2:$N$540,10,FALSE)</f>
        <v>10/15/2013 - 10/15/2021</v>
      </c>
      <c r="C1657" s="121">
        <v>2015</v>
      </c>
      <c r="D1657" s="121" t="str">
        <f t="shared" si="24"/>
        <v>Rancho Cucamonga 2015</v>
      </c>
      <c r="E1657" s="121">
        <v>209</v>
      </c>
      <c r="F1657" s="120">
        <v>0</v>
      </c>
      <c r="G1657" s="121">
        <v>0</v>
      </c>
      <c r="H1657" s="121">
        <v>0</v>
      </c>
      <c r="I1657" s="109"/>
      <c r="J1657" s="121">
        <v>141</v>
      </c>
      <c r="K1657" s="120">
        <v>0</v>
      </c>
      <c r="L1657" s="121">
        <v>0</v>
      </c>
      <c r="M1657" s="121">
        <v>0</v>
      </c>
      <c r="N1657" s="109"/>
      <c r="O1657" s="121">
        <v>158</v>
      </c>
      <c r="P1657" s="121">
        <v>0</v>
      </c>
      <c r="Q1657" s="109"/>
      <c r="R1657" s="121">
        <v>340</v>
      </c>
      <c r="S1657" s="121">
        <v>425</v>
      </c>
      <c r="T1657" s="109"/>
      <c r="U1657" s="121">
        <v>848</v>
      </c>
      <c r="V1657" s="121">
        <v>425</v>
      </c>
    </row>
    <row r="1658" spans="1:22" x14ac:dyDescent="0.3">
      <c r="A1658" s="122" t="s">
        <v>912</v>
      </c>
      <c r="B1658" s="35" t="str">
        <f>VLOOKUP(A1658,'Planning Periods'!$E$2:$N$540,10,FALSE)</f>
        <v>10/15/2013 - 10/15/2021</v>
      </c>
      <c r="C1658" s="121">
        <v>2016</v>
      </c>
      <c r="D1658" s="121" t="str">
        <f t="shared" si="24"/>
        <v>Rancho Cucamonga 2016</v>
      </c>
      <c r="E1658" s="121">
        <v>209</v>
      </c>
      <c r="F1658" s="120">
        <v>0</v>
      </c>
      <c r="G1658" s="121">
        <v>0</v>
      </c>
      <c r="H1658" s="121">
        <v>0</v>
      </c>
      <c r="I1658" s="109"/>
      <c r="J1658" s="121">
        <v>141</v>
      </c>
      <c r="K1658" s="120">
        <v>0</v>
      </c>
      <c r="L1658" s="121">
        <v>0</v>
      </c>
      <c r="M1658" s="121">
        <v>0</v>
      </c>
      <c r="N1658" s="109"/>
      <c r="O1658" s="121">
        <v>158</v>
      </c>
      <c r="P1658" s="121">
        <v>0</v>
      </c>
      <c r="Q1658" s="109"/>
      <c r="R1658" s="121">
        <v>340</v>
      </c>
      <c r="S1658" s="121">
        <v>171</v>
      </c>
      <c r="T1658" s="109"/>
      <c r="U1658" s="121">
        <v>848</v>
      </c>
      <c r="V1658" s="121">
        <v>171</v>
      </c>
    </row>
    <row r="1659" spans="1:22" x14ac:dyDescent="0.3">
      <c r="A1659" s="122" t="s">
        <v>912</v>
      </c>
      <c r="B1659" s="35" t="str">
        <f>VLOOKUP(A1659,'Planning Periods'!$E$2:$N$540,10,FALSE)</f>
        <v>10/15/2013 - 10/15/2021</v>
      </c>
      <c r="C1659" s="121">
        <v>2017</v>
      </c>
      <c r="D1659" s="121" t="str">
        <f t="shared" si="24"/>
        <v>Rancho Cucamonga 2017</v>
      </c>
      <c r="E1659" s="121">
        <v>209</v>
      </c>
      <c r="F1659" s="120">
        <v>18</v>
      </c>
      <c r="G1659" s="121">
        <v>18</v>
      </c>
      <c r="H1659" s="121">
        <v>0</v>
      </c>
      <c r="I1659" s="109"/>
      <c r="J1659" s="121">
        <v>141</v>
      </c>
      <c r="K1659" s="120">
        <v>11</v>
      </c>
      <c r="L1659" s="121">
        <v>11</v>
      </c>
      <c r="M1659" s="121">
        <v>0</v>
      </c>
      <c r="N1659" s="109"/>
      <c r="O1659" s="121">
        <v>158</v>
      </c>
      <c r="P1659" s="121">
        <v>31</v>
      </c>
      <c r="Q1659" s="109"/>
      <c r="R1659" s="121">
        <v>340</v>
      </c>
      <c r="S1659" s="121">
        <v>296</v>
      </c>
      <c r="T1659" s="109"/>
      <c r="U1659" s="121">
        <v>848</v>
      </c>
      <c r="V1659" s="121">
        <v>356</v>
      </c>
    </row>
    <row r="1660" spans="1:22" x14ac:dyDescent="0.3">
      <c r="A1660" s="122" t="s">
        <v>940</v>
      </c>
      <c r="B1660" s="35"/>
      <c r="C1660" s="121">
        <v>2013</v>
      </c>
      <c r="D1660" s="121" t="str">
        <f t="shared" si="24"/>
        <v>Rancho Mirage 2013</v>
      </c>
      <c r="E1660" s="121"/>
      <c r="F1660" s="120"/>
      <c r="G1660" s="121"/>
      <c r="H1660" s="121"/>
      <c r="I1660" s="109"/>
      <c r="J1660" s="121"/>
      <c r="K1660" s="120"/>
      <c r="L1660" s="121"/>
      <c r="M1660" s="121"/>
      <c r="N1660" s="109"/>
      <c r="O1660" s="121"/>
      <c r="P1660" s="121"/>
      <c r="Q1660" s="109"/>
      <c r="R1660" s="121"/>
      <c r="S1660" s="121"/>
      <c r="T1660" s="109"/>
      <c r="U1660" s="121"/>
      <c r="V1660" s="121"/>
    </row>
    <row r="1661" spans="1:22" x14ac:dyDescent="0.3">
      <c r="A1661" s="122" t="s">
        <v>940</v>
      </c>
      <c r="B1661" s="35" t="str">
        <f>VLOOKUP(A1661,'Planning Periods'!$E$2:$N$540,10,FALSE)</f>
        <v>10/15/2013 - 10/15/2021</v>
      </c>
      <c r="C1661" s="121">
        <v>2014</v>
      </c>
      <c r="D1661" s="121" t="str">
        <f t="shared" si="24"/>
        <v>Rancho Mirage 2014</v>
      </c>
      <c r="E1661" s="121"/>
      <c r="F1661" s="120"/>
      <c r="G1661" s="121"/>
      <c r="H1661" s="121"/>
      <c r="I1661" s="109"/>
      <c r="J1661" s="121"/>
      <c r="K1661" s="120"/>
      <c r="L1661" s="121"/>
      <c r="M1661" s="121"/>
      <c r="N1661" s="109"/>
      <c r="O1661" s="121"/>
      <c r="P1661" s="121"/>
      <c r="Q1661" s="109"/>
      <c r="R1661" s="121"/>
      <c r="S1661" s="121"/>
      <c r="T1661" s="109"/>
      <c r="U1661" s="121"/>
      <c r="V1661" s="121"/>
    </row>
    <row r="1662" spans="1:22" x14ac:dyDescent="0.3">
      <c r="A1662" s="122" t="s">
        <v>940</v>
      </c>
      <c r="B1662" s="35" t="str">
        <f>VLOOKUP(A1662,'Planning Periods'!$E$2:$N$540,10,FALSE)</f>
        <v>10/15/2013 - 10/15/2021</v>
      </c>
      <c r="C1662" s="121">
        <v>2015</v>
      </c>
      <c r="D1662" s="121" t="str">
        <f t="shared" si="24"/>
        <v>Rancho Mirage 2015</v>
      </c>
      <c r="E1662" s="121"/>
      <c r="F1662" s="120"/>
      <c r="G1662" s="121"/>
      <c r="H1662" s="121"/>
      <c r="I1662" s="109"/>
      <c r="J1662" s="121"/>
      <c r="K1662" s="120"/>
      <c r="L1662" s="121"/>
      <c r="M1662" s="121"/>
      <c r="N1662" s="109"/>
      <c r="O1662" s="121"/>
      <c r="P1662" s="121"/>
      <c r="Q1662" s="109"/>
      <c r="R1662" s="121"/>
      <c r="S1662" s="121"/>
      <c r="T1662" s="109"/>
      <c r="U1662" s="121"/>
      <c r="V1662" s="121"/>
    </row>
    <row r="1663" spans="1:22" x14ac:dyDescent="0.3">
      <c r="A1663" s="122" t="s">
        <v>940</v>
      </c>
      <c r="B1663" s="35" t="str">
        <f>VLOOKUP(A1663,'Planning Periods'!$E$2:$N$540,10,FALSE)</f>
        <v>10/15/2013 - 10/15/2021</v>
      </c>
      <c r="C1663" s="121">
        <v>2016</v>
      </c>
      <c r="D1663" s="121" t="str">
        <f t="shared" si="24"/>
        <v>Rancho Mirage 2016</v>
      </c>
      <c r="E1663" s="121"/>
      <c r="F1663" s="120"/>
      <c r="G1663" s="121"/>
      <c r="H1663" s="121"/>
      <c r="I1663" s="109"/>
      <c r="J1663" s="121"/>
      <c r="K1663" s="120"/>
      <c r="L1663" s="121"/>
      <c r="M1663" s="121"/>
      <c r="N1663" s="109"/>
      <c r="O1663" s="121"/>
      <c r="P1663" s="121"/>
      <c r="Q1663" s="109"/>
      <c r="R1663" s="121"/>
      <c r="S1663" s="121"/>
      <c r="T1663" s="109"/>
      <c r="U1663" s="121"/>
      <c r="V1663" s="121"/>
    </row>
    <row r="1664" spans="1:22" x14ac:dyDescent="0.3">
      <c r="A1664" s="122" t="s">
        <v>940</v>
      </c>
      <c r="B1664" s="35" t="str">
        <f>VLOOKUP(A1664,'Planning Periods'!$E$2:$N$540,10,FALSE)</f>
        <v>10/15/2013 - 10/15/2021</v>
      </c>
      <c r="C1664" s="121">
        <v>2017</v>
      </c>
      <c r="D1664" s="121" t="str">
        <f t="shared" si="24"/>
        <v>Rancho Mirage 2017</v>
      </c>
      <c r="E1664" s="121">
        <v>23</v>
      </c>
      <c r="F1664" s="120">
        <v>0</v>
      </c>
      <c r="G1664" s="121">
        <v>0</v>
      </c>
      <c r="H1664" s="121">
        <v>0</v>
      </c>
      <c r="I1664" s="109"/>
      <c r="J1664" s="121">
        <v>15</v>
      </c>
      <c r="K1664" s="120">
        <v>0</v>
      </c>
      <c r="L1664" s="121">
        <v>0</v>
      </c>
      <c r="M1664" s="121">
        <v>0</v>
      </c>
      <c r="N1664" s="109"/>
      <c r="O1664" s="121">
        <v>18</v>
      </c>
      <c r="P1664" s="121">
        <v>1</v>
      </c>
      <c r="Q1664" s="109"/>
      <c r="R1664" s="121">
        <v>39</v>
      </c>
      <c r="S1664" s="121">
        <v>36</v>
      </c>
      <c r="T1664" s="109"/>
      <c r="U1664" s="121">
        <v>95</v>
      </c>
      <c r="V1664" s="121">
        <v>37</v>
      </c>
    </row>
    <row r="1665" spans="1:22" x14ac:dyDescent="0.3">
      <c r="A1665" s="122" t="s">
        <v>1071</v>
      </c>
      <c r="B1665" s="35"/>
      <c r="C1665" s="121">
        <v>2013</v>
      </c>
      <c r="D1665" s="121" t="str">
        <f t="shared" si="24"/>
        <v>Rancho Palos Verdes 2013</v>
      </c>
      <c r="E1665" s="121"/>
      <c r="F1665" s="120"/>
      <c r="G1665" s="121"/>
      <c r="H1665" s="121"/>
      <c r="I1665" s="109"/>
      <c r="J1665" s="121"/>
      <c r="K1665" s="120"/>
      <c r="L1665" s="121"/>
      <c r="M1665" s="121"/>
      <c r="N1665" s="109"/>
      <c r="O1665" s="121"/>
      <c r="P1665" s="121"/>
      <c r="Q1665" s="109"/>
      <c r="R1665" s="121"/>
      <c r="S1665" s="121"/>
      <c r="T1665" s="109"/>
      <c r="U1665" s="121"/>
      <c r="V1665" s="121"/>
    </row>
    <row r="1666" spans="1:22" x14ac:dyDescent="0.3">
      <c r="A1666" s="122" t="s">
        <v>1071</v>
      </c>
      <c r="B1666" s="35" t="str">
        <f>VLOOKUP(A1666,'Planning Periods'!$E$2:$N$540,10,FALSE)</f>
        <v>10/15/2013 - 10/15/2021</v>
      </c>
      <c r="C1666" s="121">
        <v>2014</v>
      </c>
      <c r="D1666" s="121" t="str">
        <f t="shared" si="24"/>
        <v>Rancho Palos Verdes 2014</v>
      </c>
      <c r="E1666" s="121">
        <v>8</v>
      </c>
      <c r="F1666" s="120">
        <v>0</v>
      </c>
      <c r="G1666" s="121">
        <v>0</v>
      </c>
      <c r="H1666" s="121">
        <v>0</v>
      </c>
      <c r="I1666" s="109"/>
      <c r="J1666" s="121">
        <v>5</v>
      </c>
      <c r="K1666" s="120">
        <v>0</v>
      </c>
      <c r="L1666" s="121">
        <v>0</v>
      </c>
      <c r="M1666" s="121">
        <v>0</v>
      </c>
      <c r="N1666" s="109"/>
      <c r="O1666" s="121">
        <v>5</v>
      </c>
      <c r="P1666" s="121">
        <v>0</v>
      </c>
      <c r="Q1666" s="109"/>
      <c r="R1666" s="121">
        <v>13</v>
      </c>
      <c r="S1666" s="121">
        <v>4</v>
      </c>
      <c r="T1666" s="109"/>
      <c r="U1666" s="121">
        <v>31</v>
      </c>
      <c r="V1666" s="121">
        <v>4</v>
      </c>
    </row>
    <row r="1667" spans="1:22" x14ac:dyDescent="0.3">
      <c r="A1667" s="122" t="s">
        <v>1071</v>
      </c>
      <c r="B1667" s="35" t="str">
        <f>VLOOKUP(A1667,'Planning Periods'!$E$2:$N$540,10,FALSE)</f>
        <v>10/15/2013 - 10/15/2021</v>
      </c>
      <c r="C1667" s="121">
        <v>2015</v>
      </c>
      <c r="D1667" s="121" t="str">
        <f t="shared" si="24"/>
        <v>Rancho Palos Verdes 2015</v>
      </c>
      <c r="E1667" s="121">
        <v>8</v>
      </c>
      <c r="F1667" s="120">
        <v>0</v>
      </c>
      <c r="G1667" s="121">
        <v>0</v>
      </c>
      <c r="H1667" s="121">
        <v>0</v>
      </c>
      <c r="I1667" s="109"/>
      <c r="J1667" s="121">
        <v>5</v>
      </c>
      <c r="K1667" s="120">
        <v>0</v>
      </c>
      <c r="L1667" s="121">
        <v>0</v>
      </c>
      <c r="M1667" s="121">
        <v>0</v>
      </c>
      <c r="N1667" s="109"/>
      <c r="O1667" s="121">
        <v>5</v>
      </c>
      <c r="P1667" s="121">
        <v>0</v>
      </c>
      <c r="Q1667" s="109"/>
      <c r="R1667" s="121">
        <v>13</v>
      </c>
      <c r="S1667" s="121">
        <v>4</v>
      </c>
      <c r="T1667" s="109"/>
      <c r="U1667" s="121">
        <v>31</v>
      </c>
      <c r="V1667" s="121">
        <v>4</v>
      </c>
    </row>
    <row r="1668" spans="1:22" x14ac:dyDescent="0.3">
      <c r="A1668" s="122" t="s">
        <v>1071</v>
      </c>
      <c r="B1668" s="35" t="str">
        <f>VLOOKUP(A1668,'Planning Periods'!$E$2:$N$540,10,FALSE)</f>
        <v>10/15/2013 - 10/15/2021</v>
      </c>
      <c r="C1668" s="121">
        <v>2016</v>
      </c>
      <c r="D1668" s="121" t="str">
        <f t="shared" si="24"/>
        <v>Rancho Palos Verdes 2016</v>
      </c>
      <c r="E1668" s="121">
        <v>8</v>
      </c>
      <c r="F1668" s="120">
        <v>4</v>
      </c>
      <c r="G1668" s="121">
        <v>4</v>
      </c>
      <c r="H1668" s="121">
        <v>0</v>
      </c>
      <c r="I1668" s="109"/>
      <c r="J1668" s="121">
        <v>5</v>
      </c>
      <c r="K1668" s="120">
        <v>0</v>
      </c>
      <c r="L1668" s="121">
        <v>0</v>
      </c>
      <c r="M1668" s="121">
        <v>0</v>
      </c>
      <c r="N1668" s="109"/>
      <c r="O1668" s="121">
        <v>5</v>
      </c>
      <c r="P1668" s="121">
        <v>0</v>
      </c>
      <c r="Q1668" s="109"/>
      <c r="R1668" s="121">
        <v>13</v>
      </c>
      <c r="S1668" s="121">
        <v>48</v>
      </c>
      <c r="T1668" s="109"/>
      <c r="U1668" s="121">
        <v>31</v>
      </c>
      <c r="V1668" s="121">
        <v>52</v>
      </c>
    </row>
    <row r="1669" spans="1:22" x14ac:dyDescent="0.3">
      <c r="A1669" s="122" t="s">
        <v>1071</v>
      </c>
      <c r="B1669" s="35" t="str">
        <f>VLOOKUP(A1669,'Planning Periods'!$E$2:$N$540,10,FALSE)</f>
        <v>10/15/2013 - 10/15/2021</v>
      </c>
      <c r="C1669" s="121">
        <v>2017</v>
      </c>
      <c r="D1669" s="121" t="str">
        <f t="shared" si="24"/>
        <v>Rancho Palos Verdes 2017</v>
      </c>
      <c r="E1669" s="121">
        <v>8</v>
      </c>
      <c r="F1669" s="120">
        <v>1</v>
      </c>
      <c r="G1669" s="121">
        <v>1</v>
      </c>
      <c r="H1669" s="121">
        <v>0</v>
      </c>
      <c r="I1669" s="109"/>
      <c r="J1669" s="121">
        <v>5</v>
      </c>
      <c r="K1669" s="120">
        <v>0</v>
      </c>
      <c r="L1669" s="121">
        <v>0</v>
      </c>
      <c r="M1669" s="121">
        <v>0</v>
      </c>
      <c r="N1669" s="109"/>
      <c r="O1669" s="121">
        <v>5</v>
      </c>
      <c r="P1669" s="121">
        <v>0</v>
      </c>
      <c r="Q1669" s="109"/>
      <c r="R1669" s="121">
        <v>13</v>
      </c>
      <c r="S1669" s="121">
        <v>26</v>
      </c>
      <c r="T1669" s="109"/>
      <c r="U1669" s="121">
        <v>31</v>
      </c>
      <c r="V1669" s="121">
        <v>27</v>
      </c>
    </row>
    <row r="1670" spans="1:22" x14ac:dyDescent="0.3">
      <c r="A1670" s="122" t="s">
        <v>979</v>
      </c>
      <c r="B1670" s="35"/>
      <c r="C1670" s="121">
        <v>2013</v>
      </c>
      <c r="D1670" s="121" t="str">
        <f t="shared" si="24"/>
        <v>Rancho Santa Margarita 2013</v>
      </c>
      <c r="E1670" s="121"/>
      <c r="F1670" s="120"/>
      <c r="G1670" s="121"/>
      <c r="H1670" s="121"/>
      <c r="I1670" s="109"/>
      <c r="J1670" s="121"/>
      <c r="K1670" s="120"/>
      <c r="L1670" s="121"/>
      <c r="M1670" s="121"/>
      <c r="N1670" s="109"/>
      <c r="O1670" s="121"/>
      <c r="P1670" s="121"/>
      <c r="Q1670" s="109"/>
      <c r="R1670" s="121"/>
      <c r="S1670" s="121"/>
      <c r="T1670" s="109"/>
      <c r="U1670" s="121"/>
      <c r="V1670" s="121"/>
    </row>
    <row r="1671" spans="1:22" x14ac:dyDescent="0.3">
      <c r="A1671" s="122" t="s">
        <v>979</v>
      </c>
      <c r="B1671" s="35" t="str">
        <f>VLOOKUP(A1671,'Planning Periods'!$E$2:$N$540,10,FALSE)</f>
        <v>10/15/2013 - 10/15/2021</v>
      </c>
      <c r="C1671" s="121">
        <v>2014</v>
      </c>
      <c r="D1671" s="121" t="str">
        <f t="shared" si="24"/>
        <v>Rancho Santa Margarita 2014</v>
      </c>
      <c r="E1671" s="121">
        <v>1</v>
      </c>
      <c r="F1671" s="120">
        <v>0</v>
      </c>
      <c r="G1671" s="121">
        <v>0</v>
      </c>
      <c r="H1671" s="121">
        <v>0</v>
      </c>
      <c r="I1671" s="109"/>
      <c r="J1671" s="121">
        <v>1</v>
      </c>
      <c r="K1671" s="120">
        <v>0</v>
      </c>
      <c r="L1671" s="121">
        <v>0</v>
      </c>
      <c r="M1671" s="121">
        <v>0</v>
      </c>
      <c r="N1671" s="109"/>
      <c r="O1671" s="121">
        <v>0</v>
      </c>
      <c r="P1671" s="121">
        <v>0</v>
      </c>
      <c r="Q1671" s="109"/>
      <c r="R1671" s="121">
        <v>0</v>
      </c>
      <c r="S1671" s="121">
        <v>0</v>
      </c>
      <c r="T1671" s="109"/>
      <c r="U1671" s="121">
        <v>2</v>
      </c>
      <c r="V1671" s="121">
        <v>0</v>
      </c>
    </row>
    <row r="1672" spans="1:22" x14ac:dyDescent="0.3">
      <c r="A1672" s="122" t="s">
        <v>979</v>
      </c>
      <c r="B1672" s="35" t="str">
        <f>VLOOKUP(A1672,'Planning Periods'!$E$2:$N$540,10,FALSE)</f>
        <v>10/15/2013 - 10/15/2021</v>
      </c>
      <c r="C1672" s="121">
        <v>2015</v>
      </c>
      <c r="D1672" s="121" t="str">
        <f t="shared" si="24"/>
        <v>Rancho Santa Margarita 2015</v>
      </c>
      <c r="E1672" s="121">
        <v>1</v>
      </c>
      <c r="F1672" s="120">
        <v>0</v>
      </c>
      <c r="G1672" s="121">
        <v>0</v>
      </c>
      <c r="H1672" s="121">
        <v>0</v>
      </c>
      <c r="I1672" s="109"/>
      <c r="J1672" s="121">
        <v>1</v>
      </c>
      <c r="K1672" s="120">
        <v>0</v>
      </c>
      <c r="L1672" s="121">
        <v>0</v>
      </c>
      <c r="M1672" s="121">
        <v>0</v>
      </c>
      <c r="N1672" s="109"/>
      <c r="O1672" s="121">
        <v>0</v>
      </c>
      <c r="P1672" s="121">
        <v>0</v>
      </c>
      <c r="Q1672" s="109"/>
      <c r="R1672" s="121">
        <v>0</v>
      </c>
      <c r="S1672" s="121">
        <v>0</v>
      </c>
      <c r="T1672" s="109"/>
      <c r="U1672" s="121">
        <v>2</v>
      </c>
      <c r="V1672" s="121">
        <v>0</v>
      </c>
    </row>
    <row r="1673" spans="1:22" x14ac:dyDescent="0.3">
      <c r="A1673" s="122" t="s">
        <v>979</v>
      </c>
      <c r="B1673" s="35" t="str">
        <f>VLOOKUP(A1673,'Planning Periods'!$E$2:$N$540,10,FALSE)</f>
        <v>10/15/2013 - 10/15/2021</v>
      </c>
      <c r="C1673" s="121">
        <v>2016</v>
      </c>
      <c r="D1673" s="121" t="str">
        <f t="shared" si="24"/>
        <v>Rancho Santa Margarita 2016</v>
      </c>
      <c r="E1673" s="121">
        <v>1</v>
      </c>
      <c r="F1673" s="120">
        <v>0</v>
      </c>
      <c r="G1673" s="121">
        <v>0</v>
      </c>
      <c r="H1673" s="121">
        <v>0</v>
      </c>
      <c r="I1673" s="109"/>
      <c r="J1673" s="121">
        <v>1</v>
      </c>
      <c r="K1673" s="120">
        <v>0</v>
      </c>
      <c r="L1673" s="121">
        <v>0</v>
      </c>
      <c r="M1673" s="121">
        <v>0</v>
      </c>
      <c r="N1673" s="109"/>
      <c r="O1673" s="121">
        <v>0</v>
      </c>
      <c r="P1673" s="121">
        <v>0</v>
      </c>
      <c r="Q1673" s="109"/>
      <c r="R1673" s="121">
        <v>0</v>
      </c>
      <c r="S1673" s="121">
        <v>0</v>
      </c>
      <c r="T1673" s="109"/>
      <c r="U1673" s="121">
        <v>2</v>
      </c>
      <c r="V1673" s="121">
        <v>0</v>
      </c>
    </row>
    <row r="1674" spans="1:22" x14ac:dyDescent="0.3">
      <c r="A1674" s="122" t="s">
        <v>979</v>
      </c>
      <c r="B1674" s="35" t="str">
        <f>VLOOKUP(A1674,'Planning Periods'!$E$2:$N$540,10,FALSE)</f>
        <v>10/15/2013 - 10/15/2021</v>
      </c>
      <c r="C1674" s="121">
        <v>2017</v>
      </c>
      <c r="D1674" s="121" t="str">
        <f t="shared" si="24"/>
        <v>Rancho Santa Margarita 2017</v>
      </c>
      <c r="E1674" s="121">
        <v>1</v>
      </c>
      <c r="F1674" s="120">
        <v>0</v>
      </c>
      <c r="G1674" s="121">
        <v>0</v>
      </c>
      <c r="H1674" s="121">
        <v>0</v>
      </c>
      <c r="I1674" s="109"/>
      <c r="J1674" s="121">
        <v>1</v>
      </c>
      <c r="K1674" s="120">
        <v>0</v>
      </c>
      <c r="L1674" s="121">
        <v>0</v>
      </c>
      <c r="M1674" s="121">
        <v>0</v>
      </c>
      <c r="N1674" s="109"/>
      <c r="O1674" s="121">
        <v>0</v>
      </c>
      <c r="P1674" s="121">
        <v>0</v>
      </c>
      <c r="Q1674" s="109"/>
      <c r="R1674" s="121">
        <v>0</v>
      </c>
      <c r="S1674" s="121">
        <v>0</v>
      </c>
      <c r="T1674" s="109"/>
      <c r="U1674" s="121">
        <v>2</v>
      </c>
      <c r="V1674" s="121">
        <v>0</v>
      </c>
    </row>
    <row r="1675" spans="1:22" x14ac:dyDescent="0.3">
      <c r="A1675" s="122" t="s">
        <v>783</v>
      </c>
      <c r="B1675" s="35" t="str">
        <f>VLOOKUP(A1675,'Planning Periods'!$E$2:$N$540,10,FALSE)</f>
        <v>06/30/2014 - 06/30/2019</v>
      </c>
      <c r="C1675" s="121">
        <v>2014</v>
      </c>
      <c r="D1675" s="121" t="str">
        <f t="shared" si="24"/>
        <v>Red Bluff 2014</v>
      </c>
      <c r="E1675" s="121">
        <v>73</v>
      </c>
      <c r="F1675" s="120">
        <v>0</v>
      </c>
      <c r="G1675" s="121">
        <v>0</v>
      </c>
      <c r="H1675" s="121">
        <v>0</v>
      </c>
      <c r="I1675" s="109"/>
      <c r="J1675" s="121">
        <v>52</v>
      </c>
      <c r="K1675" s="120">
        <v>26</v>
      </c>
      <c r="L1675" s="121">
        <v>26</v>
      </c>
      <c r="M1675" s="121">
        <v>0</v>
      </c>
      <c r="N1675" s="109"/>
      <c r="O1675" s="121">
        <v>61</v>
      </c>
      <c r="P1675" s="121">
        <v>1</v>
      </c>
      <c r="Q1675" s="109"/>
      <c r="R1675" s="121">
        <v>137</v>
      </c>
      <c r="S1675" s="121">
        <v>0</v>
      </c>
      <c r="T1675" s="109"/>
      <c r="U1675" s="121">
        <v>323</v>
      </c>
      <c r="V1675" s="121">
        <v>27</v>
      </c>
    </row>
    <row r="1676" spans="1:22" x14ac:dyDescent="0.3">
      <c r="A1676" s="122" t="s">
        <v>783</v>
      </c>
      <c r="B1676" s="35" t="str">
        <f>VLOOKUP(A1676,'Planning Periods'!$E$2:$N$540,10,FALSE)</f>
        <v>06/30/2014 - 06/30/2019</v>
      </c>
      <c r="C1676" s="121">
        <v>2015</v>
      </c>
      <c r="D1676" s="121" t="str">
        <f t="shared" si="24"/>
        <v>Red Bluff 2015</v>
      </c>
      <c r="E1676" s="121">
        <v>73</v>
      </c>
      <c r="F1676" s="120">
        <v>0</v>
      </c>
      <c r="G1676" s="121">
        <v>0</v>
      </c>
      <c r="H1676" s="121">
        <v>0</v>
      </c>
      <c r="I1676" s="109"/>
      <c r="J1676" s="121">
        <v>52</v>
      </c>
      <c r="K1676" s="120">
        <v>0</v>
      </c>
      <c r="L1676" s="121">
        <v>0</v>
      </c>
      <c r="M1676" s="121">
        <v>0</v>
      </c>
      <c r="N1676" s="109"/>
      <c r="O1676" s="121">
        <v>61</v>
      </c>
      <c r="P1676" s="121">
        <v>1</v>
      </c>
      <c r="Q1676" s="109"/>
      <c r="R1676" s="121">
        <v>137</v>
      </c>
      <c r="S1676" s="121">
        <v>0</v>
      </c>
      <c r="T1676" s="109"/>
      <c r="U1676" s="121">
        <v>323</v>
      </c>
      <c r="V1676" s="121">
        <v>1</v>
      </c>
    </row>
    <row r="1677" spans="1:22" x14ac:dyDescent="0.3">
      <c r="A1677" s="122" t="s">
        <v>783</v>
      </c>
      <c r="B1677" s="35" t="str">
        <f>VLOOKUP(A1677,'Planning Periods'!$E$2:$N$540,10,FALSE)</f>
        <v>06/30/2014 - 06/30/2019</v>
      </c>
      <c r="C1677" s="121">
        <v>2016</v>
      </c>
      <c r="D1677" s="121" t="str">
        <f t="shared" si="24"/>
        <v>Red Bluff 2016</v>
      </c>
      <c r="E1677" s="121">
        <v>73</v>
      </c>
      <c r="F1677" s="120">
        <v>0</v>
      </c>
      <c r="G1677" s="121">
        <v>0</v>
      </c>
      <c r="H1677" s="121">
        <v>0</v>
      </c>
      <c r="I1677" s="109"/>
      <c r="J1677" s="121">
        <v>52</v>
      </c>
      <c r="K1677" s="120">
        <v>0</v>
      </c>
      <c r="L1677" s="121">
        <v>0</v>
      </c>
      <c r="M1677" s="121">
        <v>0</v>
      </c>
      <c r="N1677" s="109"/>
      <c r="O1677" s="121">
        <v>61</v>
      </c>
      <c r="P1677" s="121">
        <v>4</v>
      </c>
      <c r="Q1677" s="109"/>
      <c r="R1677" s="121">
        <v>137</v>
      </c>
      <c r="S1677" s="121">
        <v>0</v>
      </c>
      <c r="T1677" s="109"/>
      <c r="U1677" s="121">
        <v>323</v>
      </c>
      <c r="V1677" s="121">
        <v>4</v>
      </c>
    </row>
    <row r="1678" spans="1:22" x14ac:dyDescent="0.3">
      <c r="A1678" s="122" t="s">
        <v>783</v>
      </c>
      <c r="B1678" s="35" t="str">
        <f>VLOOKUP(A1678,'Planning Periods'!$E$2:$N$540,10,FALSE)</f>
        <v>06/30/2014 - 06/30/2019</v>
      </c>
      <c r="C1678" s="121">
        <v>2017</v>
      </c>
      <c r="D1678" s="121" t="str">
        <f t="shared" si="24"/>
        <v>Red Bluff 2017</v>
      </c>
      <c r="E1678" s="121">
        <v>73</v>
      </c>
      <c r="F1678" s="120">
        <v>0</v>
      </c>
      <c r="G1678" s="121">
        <v>0</v>
      </c>
      <c r="H1678" s="121">
        <v>0</v>
      </c>
      <c r="I1678" s="109"/>
      <c r="J1678" s="121">
        <v>52</v>
      </c>
      <c r="K1678" s="120">
        <v>18</v>
      </c>
      <c r="L1678" s="121">
        <v>0</v>
      </c>
      <c r="M1678" s="121">
        <v>18</v>
      </c>
      <c r="N1678" s="109"/>
      <c r="O1678" s="121">
        <v>61</v>
      </c>
      <c r="P1678" s="121">
        <v>20</v>
      </c>
      <c r="Q1678" s="109"/>
      <c r="R1678" s="121">
        <v>137</v>
      </c>
      <c r="S1678" s="121">
        <v>0</v>
      </c>
      <c r="T1678" s="109"/>
      <c r="U1678" s="121">
        <v>323</v>
      </c>
      <c r="V1678" s="121">
        <v>38</v>
      </c>
    </row>
    <row r="1679" spans="1:22" x14ac:dyDescent="0.3">
      <c r="A1679" s="122" t="s">
        <v>828</v>
      </c>
      <c r="B1679" s="35" t="str">
        <f>VLOOKUP(A1679,'Planning Periods'!$E$2:$N$540,10,FALSE)</f>
        <v>06/30/2014 - 06/30/2019</v>
      </c>
      <c r="C1679" s="121">
        <v>2014</v>
      </c>
      <c r="D1679" s="121" t="str">
        <f t="shared" si="24"/>
        <v>Redding 2014</v>
      </c>
      <c r="E1679" s="121">
        <v>1785</v>
      </c>
      <c r="F1679" s="120">
        <v>0</v>
      </c>
      <c r="G1679" s="121">
        <v>0</v>
      </c>
      <c r="H1679" s="121">
        <v>0</v>
      </c>
      <c r="I1679" s="109"/>
      <c r="J1679" s="121">
        <v>1240</v>
      </c>
      <c r="K1679" s="120">
        <v>2</v>
      </c>
      <c r="L1679" s="121">
        <v>2</v>
      </c>
      <c r="M1679" s="121">
        <v>0</v>
      </c>
      <c r="N1679" s="109"/>
      <c r="O1679" s="121">
        <v>1298</v>
      </c>
      <c r="P1679" s="121">
        <v>17</v>
      </c>
      <c r="Q1679" s="109"/>
      <c r="R1679" s="121">
        <v>2761</v>
      </c>
      <c r="S1679" s="121">
        <v>83</v>
      </c>
      <c r="T1679" s="109"/>
      <c r="U1679" s="121">
        <v>7084</v>
      </c>
      <c r="V1679" s="121">
        <v>102</v>
      </c>
    </row>
    <row r="1680" spans="1:22" x14ac:dyDescent="0.3">
      <c r="A1680" s="122" t="s">
        <v>828</v>
      </c>
      <c r="B1680" s="35" t="str">
        <f>VLOOKUP(A1680,'Planning Periods'!$E$2:$N$540,10,FALSE)</f>
        <v>06/30/2014 - 06/30/2019</v>
      </c>
      <c r="C1680" s="121">
        <v>2015</v>
      </c>
      <c r="D1680" s="121" t="str">
        <f t="shared" si="24"/>
        <v>Redding 2015</v>
      </c>
      <c r="E1680" s="121">
        <v>1785</v>
      </c>
      <c r="F1680" s="120">
        <v>35</v>
      </c>
      <c r="G1680" s="121">
        <v>35</v>
      </c>
      <c r="H1680" s="121">
        <v>0</v>
      </c>
      <c r="I1680" s="109"/>
      <c r="J1680" s="121">
        <v>1240</v>
      </c>
      <c r="K1680" s="120">
        <v>48</v>
      </c>
      <c r="L1680" s="121">
        <v>48</v>
      </c>
      <c r="M1680" s="121">
        <v>0</v>
      </c>
      <c r="N1680" s="109"/>
      <c r="O1680" s="121">
        <v>1298</v>
      </c>
      <c r="P1680" s="121">
        <v>63</v>
      </c>
      <c r="Q1680" s="109"/>
      <c r="R1680" s="121">
        <v>2761</v>
      </c>
      <c r="S1680" s="121">
        <v>174</v>
      </c>
      <c r="T1680" s="109"/>
      <c r="U1680" s="121">
        <v>7084</v>
      </c>
      <c r="V1680" s="121">
        <v>320</v>
      </c>
    </row>
    <row r="1681" spans="1:22" x14ac:dyDescent="0.3">
      <c r="A1681" s="122" t="s">
        <v>828</v>
      </c>
      <c r="B1681" s="35" t="str">
        <f>VLOOKUP(A1681,'Planning Periods'!$E$2:$N$540,10,FALSE)</f>
        <v>06/30/2014 - 06/30/2019</v>
      </c>
      <c r="C1681" s="121">
        <v>2016</v>
      </c>
      <c r="D1681" s="121" t="str">
        <f t="shared" si="24"/>
        <v>Redding 2016</v>
      </c>
      <c r="E1681" s="121">
        <v>1785</v>
      </c>
      <c r="F1681" s="120">
        <v>0</v>
      </c>
      <c r="G1681" s="121">
        <v>0</v>
      </c>
      <c r="H1681" s="121">
        <v>0</v>
      </c>
      <c r="I1681" s="109"/>
      <c r="J1681" s="121">
        <v>1240</v>
      </c>
      <c r="K1681" s="120">
        <v>0</v>
      </c>
      <c r="L1681" s="121">
        <v>0</v>
      </c>
      <c r="M1681" s="121">
        <v>0</v>
      </c>
      <c r="N1681" s="109"/>
      <c r="O1681" s="121">
        <v>1298</v>
      </c>
      <c r="P1681" s="121">
        <v>6</v>
      </c>
      <c r="Q1681" s="109"/>
      <c r="R1681" s="121">
        <v>2761</v>
      </c>
      <c r="S1681" s="121">
        <v>128</v>
      </c>
      <c r="T1681" s="109"/>
      <c r="U1681" s="121">
        <v>7084</v>
      </c>
      <c r="V1681" s="121">
        <v>134</v>
      </c>
    </row>
    <row r="1682" spans="1:22" x14ac:dyDescent="0.3">
      <c r="A1682" s="122" t="s">
        <v>828</v>
      </c>
      <c r="B1682" s="35" t="str">
        <f>VLOOKUP(A1682,'Planning Periods'!$E$2:$N$540,10,FALSE)</f>
        <v>06/30/2014 - 06/30/2019</v>
      </c>
      <c r="C1682" s="121">
        <v>2017</v>
      </c>
      <c r="D1682" s="121" t="str">
        <f t="shared" si="24"/>
        <v>Redding 2017</v>
      </c>
      <c r="E1682" s="121">
        <v>1785</v>
      </c>
      <c r="F1682" s="120">
        <v>0</v>
      </c>
      <c r="G1682" s="121">
        <v>0</v>
      </c>
      <c r="H1682" s="121">
        <v>0</v>
      </c>
      <c r="I1682" s="109"/>
      <c r="J1682" s="121">
        <v>1240</v>
      </c>
      <c r="K1682" s="120">
        <v>0</v>
      </c>
      <c r="L1682" s="121">
        <v>0</v>
      </c>
      <c r="M1682" s="121">
        <v>0</v>
      </c>
      <c r="N1682" s="109"/>
      <c r="O1682" s="121">
        <v>1298</v>
      </c>
      <c r="P1682" s="121">
        <v>17</v>
      </c>
      <c r="Q1682" s="109"/>
      <c r="R1682" s="121">
        <v>2761</v>
      </c>
      <c r="S1682" s="121">
        <v>135</v>
      </c>
      <c r="T1682" s="109"/>
      <c r="U1682" s="121">
        <v>7084</v>
      </c>
      <c r="V1682" s="121">
        <v>152</v>
      </c>
    </row>
    <row r="1683" spans="1:22" x14ac:dyDescent="0.3">
      <c r="A1683" s="122" t="s">
        <v>911</v>
      </c>
      <c r="B1683" s="35"/>
      <c r="C1683" s="121">
        <v>2013</v>
      </c>
      <c r="D1683" s="121" t="str">
        <f t="shared" si="24"/>
        <v>Redlands 2013</v>
      </c>
      <c r="E1683" s="121"/>
      <c r="F1683" s="120"/>
      <c r="G1683" s="121"/>
      <c r="H1683" s="121"/>
      <c r="I1683" s="109"/>
      <c r="J1683" s="121"/>
      <c r="K1683" s="120"/>
      <c r="L1683" s="121"/>
      <c r="M1683" s="121"/>
      <c r="N1683" s="109"/>
      <c r="O1683" s="121"/>
      <c r="P1683" s="121"/>
      <c r="Q1683" s="109"/>
      <c r="R1683" s="121"/>
      <c r="S1683" s="121"/>
      <c r="T1683" s="109"/>
      <c r="U1683" s="121"/>
      <c r="V1683" s="121"/>
    </row>
    <row r="1684" spans="1:22" x14ac:dyDescent="0.3">
      <c r="A1684" s="122" t="s">
        <v>911</v>
      </c>
      <c r="B1684" s="35" t="str">
        <f>VLOOKUP(A1684,'Planning Periods'!$E$2:$N$540,10,FALSE)</f>
        <v>10/15/2013 - 10/15/2021</v>
      </c>
      <c r="C1684" s="121">
        <v>2014</v>
      </c>
      <c r="D1684" s="121" t="str">
        <f t="shared" si="24"/>
        <v>Redlands 2014</v>
      </c>
      <c r="E1684" s="121">
        <v>579</v>
      </c>
      <c r="F1684" s="120">
        <v>0</v>
      </c>
      <c r="G1684" s="121">
        <v>0</v>
      </c>
      <c r="H1684" s="121">
        <v>0</v>
      </c>
      <c r="I1684" s="109"/>
      <c r="J1684" s="121">
        <v>396</v>
      </c>
      <c r="K1684" s="120">
        <v>0</v>
      </c>
      <c r="L1684" s="121">
        <v>0</v>
      </c>
      <c r="M1684" s="121">
        <v>0</v>
      </c>
      <c r="N1684" s="109"/>
      <c r="O1684" s="121">
        <v>453</v>
      </c>
      <c r="P1684" s="121">
        <v>0</v>
      </c>
      <c r="Q1684" s="109"/>
      <c r="R1684" s="121">
        <v>1001</v>
      </c>
      <c r="S1684" s="121">
        <v>57</v>
      </c>
      <c r="T1684" s="109"/>
      <c r="U1684" s="121">
        <v>2429</v>
      </c>
      <c r="V1684" s="121">
        <v>57</v>
      </c>
    </row>
    <row r="1685" spans="1:22" x14ac:dyDescent="0.3">
      <c r="A1685" s="122" t="s">
        <v>911</v>
      </c>
      <c r="B1685" s="35" t="str">
        <f>VLOOKUP(A1685,'Planning Periods'!$E$2:$N$540,10,FALSE)</f>
        <v>10/15/2013 - 10/15/2021</v>
      </c>
      <c r="C1685" s="121">
        <v>2015</v>
      </c>
      <c r="D1685" s="121" t="str">
        <f t="shared" si="24"/>
        <v>Redlands 2015</v>
      </c>
      <c r="E1685" s="121">
        <v>579</v>
      </c>
      <c r="F1685" s="120">
        <v>0</v>
      </c>
      <c r="G1685" s="121">
        <v>0</v>
      </c>
      <c r="H1685" s="121">
        <v>0</v>
      </c>
      <c r="I1685" s="109"/>
      <c r="J1685" s="121">
        <v>396</v>
      </c>
      <c r="K1685" s="120">
        <v>0</v>
      </c>
      <c r="L1685" s="121">
        <v>0</v>
      </c>
      <c r="M1685" s="121">
        <v>0</v>
      </c>
      <c r="N1685" s="109"/>
      <c r="O1685" s="121">
        <v>453</v>
      </c>
      <c r="P1685" s="121">
        <v>2</v>
      </c>
      <c r="Q1685" s="109"/>
      <c r="R1685" s="121">
        <v>1001</v>
      </c>
      <c r="S1685" s="121">
        <v>68</v>
      </c>
      <c r="T1685" s="109"/>
      <c r="U1685" s="121">
        <v>2429</v>
      </c>
      <c r="V1685" s="121">
        <v>70</v>
      </c>
    </row>
    <row r="1686" spans="1:22" x14ac:dyDescent="0.3">
      <c r="A1686" s="122" t="s">
        <v>911</v>
      </c>
      <c r="B1686" s="35" t="str">
        <f>VLOOKUP(A1686,'Planning Periods'!$E$2:$N$540,10,FALSE)</f>
        <v>10/15/2013 - 10/15/2021</v>
      </c>
      <c r="C1686" s="121">
        <v>2016</v>
      </c>
      <c r="D1686" s="121" t="str">
        <f t="shared" si="24"/>
        <v>Redlands 2016</v>
      </c>
      <c r="E1686" s="121">
        <v>579</v>
      </c>
      <c r="F1686" s="120">
        <v>0</v>
      </c>
      <c r="G1686" s="121">
        <v>0</v>
      </c>
      <c r="H1686" s="121">
        <v>0</v>
      </c>
      <c r="I1686" s="109"/>
      <c r="J1686" s="121">
        <v>396</v>
      </c>
      <c r="K1686" s="120">
        <v>0</v>
      </c>
      <c r="L1686" s="121">
        <v>0</v>
      </c>
      <c r="M1686" s="121">
        <v>0</v>
      </c>
      <c r="N1686" s="109"/>
      <c r="O1686" s="121">
        <v>453</v>
      </c>
      <c r="P1686" s="121">
        <v>2</v>
      </c>
      <c r="Q1686" s="109"/>
      <c r="R1686" s="121">
        <v>1001</v>
      </c>
      <c r="S1686" s="121">
        <v>42</v>
      </c>
      <c r="T1686" s="109"/>
      <c r="U1686" s="121">
        <v>2429</v>
      </c>
      <c r="V1686" s="121">
        <v>44</v>
      </c>
    </row>
    <row r="1687" spans="1:22" x14ac:dyDescent="0.3">
      <c r="A1687" s="122" t="s">
        <v>911</v>
      </c>
      <c r="B1687" s="35" t="str">
        <f>VLOOKUP(A1687,'Planning Periods'!$E$2:$N$540,10,FALSE)</f>
        <v>10/15/2013 - 10/15/2021</v>
      </c>
      <c r="C1687" s="121">
        <v>2017</v>
      </c>
      <c r="D1687" s="121" t="str">
        <f t="shared" si="24"/>
        <v>Redlands 2017</v>
      </c>
      <c r="E1687" s="121">
        <v>579</v>
      </c>
      <c r="F1687" s="120">
        <v>0</v>
      </c>
      <c r="G1687" s="121">
        <v>0</v>
      </c>
      <c r="H1687" s="121">
        <v>0</v>
      </c>
      <c r="I1687" s="109"/>
      <c r="J1687" s="121">
        <v>396</v>
      </c>
      <c r="K1687" s="120">
        <v>0</v>
      </c>
      <c r="L1687" s="121">
        <v>0</v>
      </c>
      <c r="M1687" s="121">
        <v>0</v>
      </c>
      <c r="N1687" s="109"/>
      <c r="O1687" s="121">
        <v>453</v>
      </c>
      <c r="P1687" s="121">
        <v>0</v>
      </c>
      <c r="Q1687" s="109"/>
      <c r="R1687" s="121">
        <v>1001</v>
      </c>
      <c r="S1687" s="121">
        <v>96</v>
      </c>
      <c r="T1687" s="109"/>
      <c r="U1687" s="121">
        <v>2429</v>
      </c>
      <c r="V1687" s="121">
        <v>96</v>
      </c>
    </row>
    <row r="1688" spans="1:22" x14ac:dyDescent="0.3">
      <c r="A1688" s="122" t="s">
        <v>1070</v>
      </c>
      <c r="B1688" s="35"/>
      <c r="C1688" s="121">
        <v>2013</v>
      </c>
      <c r="D1688" s="121" t="str">
        <f t="shared" si="24"/>
        <v>Redondo Beach 2013</v>
      </c>
      <c r="E1688" s="121"/>
      <c r="F1688" s="120"/>
      <c r="G1688" s="121"/>
      <c r="H1688" s="121"/>
      <c r="I1688" s="109"/>
      <c r="J1688" s="121"/>
      <c r="K1688" s="120"/>
      <c r="L1688" s="121"/>
      <c r="M1688" s="121"/>
      <c r="N1688" s="109"/>
      <c r="O1688" s="121"/>
      <c r="P1688" s="121"/>
      <c r="Q1688" s="109"/>
      <c r="R1688" s="121"/>
      <c r="S1688" s="121"/>
      <c r="T1688" s="109"/>
      <c r="U1688" s="121"/>
      <c r="V1688" s="121"/>
    </row>
    <row r="1689" spans="1:22" x14ac:dyDescent="0.3">
      <c r="A1689" s="122" t="s">
        <v>1070</v>
      </c>
      <c r="B1689" s="35" t="str">
        <f>VLOOKUP(A1689,'Planning Periods'!$E$2:$N$540,10,FALSE)</f>
        <v>10/15/2013 - 10/15/2021</v>
      </c>
      <c r="C1689" s="121">
        <v>2014</v>
      </c>
      <c r="D1689" s="121" t="str">
        <f t="shared" si="24"/>
        <v>Redondo Beach 2014</v>
      </c>
      <c r="E1689" s="121">
        <v>372</v>
      </c>
      <c r="F1689" s="120">
        <v>0</v>
      </c>
      <c r="G1689" s="121">
        <v>0</v>
      </c>
      <c r="H1689" s="121">
        <v>0</v>
      </c>
      <c r="I1689" s="109"/>
      <c r="J1689" s="121">
        <v>223</v>
      </c>
      <c r="K1689" s="120">
        <v>0</v>
      </c>
      <c r="L1689" s="121">
        <v>0</v>
      </c>
      <c r="M1689" s="121">
        <v>0</v>
      </c>
      <c r="N1689" s="109"/>
      <c r="O1689" s="121">
        <v>238</v>
      </c>
      <c r="P1689" s="121">
        <v>0</v>
      </c>
      <c r="Q1689" s="109"/>
      <c r="R1689" s="121">
        <v>564</v>
      </c>
      <c r="S1689" s="121">
        <v>35</v>
      </c>
      <c r="T1689" s="109"/>
      <c r="U1689" s="121">
        <v>1397</v>
      </c>
      <c r="V1689" s="121">
        <v>35</v>
      </c>
    </row>
    <row r="1690" spans="1:22" x14ac:dyDescent="0.3">
      <c r="A1690" s="122" t="s">
        <v>1070</v>
      </c>
      <c r="B1690" s="35" t="str">
        <f>VLOOKUP(A1690,'Planning Periods'!$E$2:$N$540,10,FALSE)</f>
        <v>10/15/2013 - 10/15/2021</v>
      </c>
      <c r="C1690" s="121">
        <v>2015</v>
      </c>
      <c r="D1690" s="121" t="str">
        <f t="shared" si="24"/>
        <v>Redondo Beach 2015</v>
      </c>
      <c r="E1690" s="121">
        <v>372</v>
      </c>
      <c r="F1690" s="120">
        <v>0</v>
      </c>
      <c r="G1690" s="121">
        <v>0</v>
      </c>
      <c r="H1690" s="121">
        <v>0</v>
      </c>
      <c r="I1690" s="109"/>
      <c r="J1690" s="121">
        <v>223</v>
      </c>
      <c r="K1690" s="120">
        <v>0</v>
      </c>
      <c r="L1690" s="121">
        <v>0</v>
      </c>
      <c r="M1690" s="121">
        <v>0</v>
      </c>
      <c r="N1690" s="109"/>
      <c r="O1690" s="121">
        <v>238</v>
      </c>
      <c r="P1690" s="121">
        <v>0</v>
      </c>
      <c r="Q1690" s="109"/>
      <c r="R1690" s="121">
        <v>564</v>
      </c>
      <c r="S1690" s="121">
        <v>68</v>
      </c>
      <c r="T1690" s="109"/>
      <c r="U1690" s="121">
        <v>1397</v>
      </c>
      <c r="V1690" s="121">
        <v>68</v>
      </c>
    </row>
    <row r="1691" spans="1:22" x14ac:dyDescent="0.3">
      <c r="A1691" s="122" t="s">
        <v>1070</v>
      </c>
      <c r="B1691" s="35" t="str">
        <f>VLOOKUP(A1691,'Planning Periods'!$E$2:$N$540,10,FALSE)</f>
        <v>10/15/2013 - 10/15/2021</v>
      </c>
      <c r="C1691" s="121">
        <v>2016</v>
      </c>
      <c r="D1691" s="121" t="str">
        <f t="shared" si="24"/>
        <v>Redondo Beach 2016</v>
      </c>
      <c r="E1691" s="121">
        <v>372</v>
      </c>
      <c r="F1691" s="120">
        <v>0</v>
      </c>
      <c r="G1691" s="121">
        <v>0</v>
      </c>
      <c r="H1691" s="121">
        <v>0</v>
      </c>
      <c r="I1691" s="109"/>
      <c r="J1691" s="121">
        <v>223</v>
      </c>
      <c r="K1691" s="120">
        <v>0</v>
      </c>
      <c r="L1691" s="121">
        <v>0</v>
      </c>
      <c r="M1691" s="121">
        <v>0</v>
      </c>
      <c r="N1691" s="109"/>
      <c r="O1691" s="121">
        <v>238</v>
      </c>
      <c r="P1691" s="121">
        <v>0</v>
      </c>
      <c r="Q1691" s="109"/>
      <c r="R1691" s="121">
        <v>564</v>
      </c>
      <c r="S1691" s="121">
        <v>21</v>
      </c>
      <c r="T1691" s="109"/>
      <c r="U1691" s="121">
        <v>1397</v>
      </c>
      <c r="V1691" s="121">
        <v>21</v>
      </c>
    </row>
    <row r="1692" spans="1:22" x14ac:dyDescent="0.3">
      <c r="A1692" s="122" t="s">
        <v>1070</v>
      </c>
      <c r="B1692" s="35" t="str">
        <f>VLOOKUP(A1692,'Planning Periods'!$E$2:$N$540,10,FALSE)</f>
        <v>10/15/2013 - 10/15/2021</v>
      </c>
      <c r="C1692" s="121">
        <v>2017</v>
      </c>
      <c r="D1692" s="121" t="str">
        <f t="shared" si="24"/>
        <v>Redondo Beach 2017</v>
      </c>
      <c r="E1692" s="121">
        <v>372</v>
      </c>
      <c r="F1692" s="120">
        <v>0</v>
      </c>
      <c r="G1692" s="121">
        <v>0</v>
      </c>
      <c r="H1692" s="121">
        <v>0</v>
      </c>
      <c r="I1692" s="109"/>
      <c r="J1692" s="121">
        <v>223</v>
      </c>
      <c r="K1692" s="120">
        <v>0</v>
      </c>
      <c r="L1692" s="121">
        <v>0</v>
      </c>
      <c r="M1692" s="121">
        <v>0</v>
      </c>
      <c r="N1692" s="109"/>
      <c r="O1692" s="121">
        <v>238</v>
      </c>
      <c r="P1692" s="121">
        <v>0</v>
      </c>
      <c r="Q1692" s="109"/>
      <c r="R1692" s="121">
        <v>564</v>
      </c>
      <c r="S1692" s="121">
        <v>0</v>
      </c>
      <c r="T1692" s="109"/>
      <c r="U1692" s="121">
        <v>1397</v>
      </c>
      <c r="V1692" s="121">
        <v>0</v>
      </c>
    </row>
    <row r="1693" spans="1:22" x14ac:dyDescent="0.3">
      <c r="A1693" s="122" t="s">
        <v>859</v>
      </c>
      <c r="B1693" s="35" t="str">
        <f>VLOOKUP(A1693,'Planning Periods'!$E$2:$N$540,10,FALSE)</f>
        <v>01/31/2015 - 01/31/2023</v>
      </c>
      <c r="C1693" s="121">
        <v>2014</v>
      </c>
      <c r="D1693" s="121" t="str">
        <f t="shared" si="24"/>
        <v>Redwood City 2014</v>
      </c>
      <c r="E1693" s="121"/>
      <c r="F1693" s="120"/>
      <c r="G1693" s="121"/>
      <c r="H1693" s="121"/>
      <c r="I1693" s="109"/>
      <c r="J1693" s="121"/>
      <c r="K1693" s="120"/>
      <c r="L1693" s="121"/>
      <c r="M1693" s="121"/>
      <c r="N1693" s="109"/>
      <c r="O1693" s="121"/>
      <c r="P1693" s="121"/>
      <c r="Q1693" s="109"/>
      <c r="R1693" s="121"/>
      <c r="S1693" s="121"/>
      <c r="T1693" s="109"/>
      <c r="U1693" s="121"/>
      <c r="V1693" s="121"/>
    </row>
    <row r="1694" spans="1:22" x14ac:dyDescent="0.3">
      <c r="A1694" s="122" t="s">
        <v>859</v>
      </c>
      <c r="B1694" s="35" t="str">
        <f>VLOOKUP(A1694,'Planning Periods'!$E$2:$N$540,10,FALSE)</f>
        <v>01/31/2015 - 01/31/2023</v>
      </c>
      <c r="C1694" s="121">
        <v>2015</v>
      </c>
      <c r="D1694" s="121" t="str">
        <f t="shared" si="24"/>
        <v>Redwood City 2015</v>
      </c>
      <c r="E1694" s="121">
        <v>706</v>
      </c>
      <c r="F1694" s="120">
        <v>0</v>
      </c>
      <c r="G1694" s="121">
        <v>0</v>
      </c>
      <c r="H1694" s="121">
        <v>0</v>
      </c>
      <c r="I1694" s="109"/>
      <c r="J1694" s="121">
        <v>429</v>
      </c>
      <c r="K1694" s="120">
        <v>2</v>
      </c>
      <c r="L1694" s="121">
        <v>0</v>
      </c>
      <c r="M1694" s="121">
        <v>2</v>
      </c>
      <c r="N1694" s="109"/>
      <c r="O1694" s="121">
        <v>502</v>
      </c>
      <c r="P1694" s="121">
        <v>0</v>
      </c>
      <c r="Q1694" s="109"/>
      <c r="R1694" s="121">
        <v>1152</v>
      </c>
      <c r="S1694" s="121">
        <v>1126</v>
      </c>
      <c r="T1694" s="109"/>
      <c r="U1694" s="121">
        <v>2789</v>
      </c>
      <c r="V1694" s="121">
        <v>1128</v>
      </c>
    </row>
    <row r="1695" spans="1:22" x14ac:dyDescent="0.3">
      <c r="A1695" s="122" t="s">
        <v>859</v>
      </c>
      <c r="B1695" s="35" t="str">
        <f>VLOOKUP(A1695,'Planning Periods'!$E$2:$N$540,10,FALSE)</f>
        <v>01/31/2015 - 01/31/2023</v>
      </c>
      <c r="C1695" s="121">
        <v>2016</v>
      </c>
      <c r="D1695" s="121" t="str">
        <f t="shared" si="24"/>
        <v>Redwood City 2016</v>
      </c>
      <c r="E1695" s="121">
        <v>706</v>
      </c>
      <c r="F1695" s="120">
        <v>7</v>
      </c>
      <c r="G1695" s="121">
        <v>7</v>
      </c>
      <c r="H1695" s="121">
        <v>0</v>
      </c>
      <c r="I1695" s="109"/>
      <c r="J1695" s="121">
        <v>429</v>
      </c>
      <c r="K1695" s="120">
        <v>16</v>
      </c>
      <c r="L1695" s="121">
        <v>0</v>
      </c>
      <c r="M1695" s="121">
        <v>16</v>
      </c>
      <c r="N1695" s="109"/>
      <c r="O1695" s="121">
        <v>502</v>
      </c>
      <c r="P1695" s="121">
        <v>0</v>
      </c>
      <c r="Q1695" s="109"/>
      <c r="R1695" s="121">
        <v>1152</v>
      </c>
      <c r="S1695" s="121">
        <v>240</v>
      </c>
      <c r="T1695" s="109"/>
      <c r="U1695" s="121">
        <v>2789</v>
      </c>
      <c r="V1695" s="121">
        <v>263</v>
      </c>
    </row>
    <row r="1696" spans="1:22" x14ac:dyDescent="0.3">
      <c r="A1696" s="122" t="s">
        <v>859</v>
      </c>
      <c r="B1696" s="35" t="str">
        <f>VLOOKUP(A1696,'Planning Periods'!$E$2:$N$540,10,FALSE)</f>
        <v>01/31/2015 - 01/31/2023</v>
      </c>
      <c r="C1696" s="121">
        <v>2017</v>
      </c>
      <c r="D1696" s="121" t="str">
        <f t="shared" si="24"/>
        <v>Redwood City 2017</v>
      </c>
      <c r="E1696" s="121">
        <v>706</v>
      </c>
      <c r="F1696" s="120">
        <v>0</v>
      </c>
      <c r="G1696" s="121">
        <v>0</v>
      </c>
      <c r="H1696" s="121">
        <v>0</v>
      </c>
      <c r="I1696" s="109"/>
      <c r="J1696" s="121">
        <v>429</v>
      </c>
      <c r="K1696" s="120">
        <v>36</v>
      </c>
      <c r="L1696" s="121">
        <v>36</v>
      </c>
      <c r="M1696" s="121">
        <v>0</v>
      </c>
      <c r="N1696" s="109"/>
      <c r="O1696" s="121">
        <v>502</v>
      </c>
      <c r="P1696" s="121">
        <v>0</v>
      </c>
      <c r="Q1696" s="109"/>
      <c r="R1696" s="121">
        <v>1152</v>
      </c>
      <c r="S1696" s="121">
        <v>8</v>
      </c>
      <c r="T1696" s="109"/>
      <c r="U1696" s="121">
        <v>2789</v>
      </c>
      <c r="V1696" s="121">
        <v>44</v>
      </c>
    </row>
    <row r="1697" spans="1:22" x14ac:dyDescent="0.3">
      <c r="A1697" s="122" t="s">
        <v>1180</v>
      </c>
      <c r="B1697" s="35" t="str">
        <f>VLOOKUP(A1697,'Planning Periods'!$E$2:$N$540,10,FALSE)</f>
        <v>12/31/2015 - 12/31/2023</v>
      </c>
      <c r="C1697" s="121">
        <v>2013</v>
      </c>
      <c r="D1697" s="121" t="str">
        <f t="shared" si="24"/>
        <v>Reedley 2013</v>
      </c>
      <c r="E1697" s="121"/>
      <c r="F1697" s="120"/>
      <c r="G1697" s="121"/>
      <c r="H1697" s="121"/>
      <c r="I1697" s="109"/>
      <c r="J1697" s="121"/>
      <c r="K1697" s="120"/>
      <c r="L1697" s="121"/>
      <c r="M1697" s="121"/>
      <c r="N1697" s="109"/>
      <c r="O1697" s="121"/>
      <c r="P1697" s="121"/>
      <c r="Q1697" s="109"/>
      <c r="R1697" s="121"/>
      <c r="S1697" s="121"/>
      <c r="T1697" s="109"/>
      <c r="U1697" s="121"/>
      <c r="V1697" s="121"/>
    </row>
    <row r="1698" spans="1:22" x14ac:dyDescent="0.3">
      <c r="A1698" s="122" t="s">
        <v>1180</v>
      </c>
      <c r="B1698" s="35" t="str">
        <f>VLOOKUP(A1698,'Planning Periods'!$E$2:$N$540,10,FALSE)</f>
        <v>12/31/2015 - 12/31/2023</v>
      </c>
      <c r="C1698" s="121">
        <v>2014</v>
      </c>
      <c r="D1698" s="121" t="str">
        <f t="shared" si="24"/>
        <v>Reedley 2014</v>
      </c>
      <c r="E1698" s="121"/>
      <c r="F1698" s="120"/>
      <c r="G1698" s="121"/>
      <c r="H1698" s="121"/>
      <c r="I1698" s="109"/>
      <c r="J1698" s="121"/>
      <c r="K1698" s="120"/>
      <c r="L1698" s="121"/>
      <c r="M1698" s="121"/>
      <c r="N1698" s="109"/>
      <c r="O1698" s="121"/>
      <c r="P1698" s="121"/>
      <c r="Q1698" s="109"/>
      <c r="R1698" s="121"/>
      <c r="S1698" s="121"/>
      <c r="T1698" s="109"/>
      <c r="U1698" s="121"/>
      <c r="V1698" s="121"/>
    </row>
    <row r="1699" spans="1:22" x14ac:dyDescent="0.3">
      <c r="A1699" s="122" t="s">
        <v>1180</v>
      </c>
      <c r="B1699" s="35" t="str">
        <f>VLOOKUP(A1699,'Planning Periods'!$E$2:$N$540,10,FALSE)</f>
        <v>12/31/2015 - 12/31/2023</v>
      </c>
      <c r="C1699" s="121">
        <v>2015</v>
      </c>
      <c r="D1699" s="121" t="str">
        <f t="shared" si="24"/>
        <v>Reedley 2015</v>
      </c>
      <c r="E1699" s="121">
        <v>393</v>
      </c>
      <c r="F1699" s="120">
        <v>55</v>
      </c>
      <c r="G1699" s="121">
        <v>55</v>
      </c>
      <c r="H1699" s="121">
        <v>0</v>
      </c>
      <c r="I1699" s="109"/>
      <c r="J1699" s="121">
        <v>204</v>
      </c>
      <c r="K1699" s="120">
        <v>0</v>
      </c>
      <c r="L1699" s="121">
        <v>0</v>
      </c>
      <c r="M1699" s="121">
        <v>0</v>
      </c>
      <c r="N1699" s="109"/>
      <c r="O1699" s="121">
        <v>161</v>
      </c>
      <c r="P1699" s="121">
        <v>3</v>
      </c>
      <c r="Q1699" s="109"/>
      <c r="R1699" s="121">
        <v>553</v>
      </c>
      <c r="S1699" s="121">
        <v>5</v>
      </c>
      <c r="T1699" s="109"/>
      <c r="U1699" s="121">
        <v>1311</v>
      </c>
      <c r="V1699" s="121">
        <v>63</v>
      </c>
    </row>
    <row r="1700" spans="1:22" x14ac:dyDescent="0.3">
      <c r="A1700" s="122" t="s">
        <v>1180</v>
      </c>
      <c r="B1700" s="35" t="str">
        <f>VLOOKUP(A1700,'Planning Periods'!$E$2:$N$540,10,FALSE)</f>
        <v>12/31/2015 - 12/31/2023</v>
      </c>
      <c r="C1700" s="121">
        <v>2016</v>
      </c>
      <c r="D1700" s="121" t="str">
        <f t="shared" ref="D1700:D1769" si="25">CONCATENATE(A1700," ",C1700)</f>
        <v>Reedley 2016</v>
      </c>
      <c r="E1700" s="121">
        <v>393</v>
      </c>
      <c r="F1700" s="120">
        <v>0</v>
      </c>
      <c r="G1700" s="121">
        <v>0</v>
      </c>
      <c r="H1700" s="121">
        <v>0</v>
      </c>
      <c r="I1700" s="109"/>
      <c r="J1700" s="121">
        <v>204</v>
      </c>
      <c r="K1700" s="120">
        <v>0</v>
      </c>
      <c r="L1700" s="121">
        <v>0</v>
      </c>
      <c r="M1700" s="121">
        <v>0</v>
      </c>
      <c r="N1700" s="109"/>
      <c r="O1700" s="121">
        <v>161</v>
      </c>
      <c r="P1700" s="121">
        <v>9</v>
      </c>
      <c r="Q1700" s="109"/>
      <c r="R1700" s="121">
        <v>553</v>
      </c>
      <c r="S1700" s="121">
        <v>0</v>
      </c>
      <c r="T1700" s="109"/>
      <c r="U1700" s="121">
        <v>1311</v>
      </c>
      <c r="V1700" s="121">
        <v>9</v>
      </c>
    </row>
    <row r="1701" spans="1:22" x14ac:dyDescent="0.3">
      <c r="A1701" s="122" t="s">
        <v>1180</v>
      </c>
      <c r="B1701" s="35" t="str">
        <f>VLOOKUP(A1701,'Planning Periods'!$E$2:$N$540,10,FALSE)</f>
        <v>12/31/2015 - 12/31/2023</v>
      </c>
      <c r="C1701" s="121">
        <v>2017</v>
      </c>
      <c r="D1701" s="121" t="str">
        <f t="shared" si="25"/>
        <v>Reedley 2017</v>
      </c>
      <c r="E1701" s="121">
        <v>393</v>
      </c>
      <c r="F1701" s="120">
        <v>0</v>
      </c>
      <c r="G1701" s="121">
        <v>0</v>
      </c>
      <c r="H1701" s="121">
        <v>0</v>
      </c>
      <c r="I1701" s="109"/>
      <c r="J1701" s="121">
        <v>204</v>
      </c>
      <c r="K1701" s="120">
        <v>0</v>
      </c>
      <c r="L1701" s="121">
        <v>0</v>
      </c>
      <c r="M1701" s="121">
        <v>0</v>
      </c>
      <c r="N1701" s="109"/>
      <c r="O1701" s="121">
        <v>161</v>
      </c>
      <c r="P1701" s="121">
        <v>3</v>
      </c>
      <c r="Q1701" s="109"/>
      <c r="R1701" s="121">
        <v>553</v>
      </c>
      <c r="S1701" s="121">
        <v>1</v>
      </c>
      <c r="T1701" s="109"/>
      <c r="U1701" s="121">
        <v>1311</v>
      </c>
      <c r="V1701" s="121">
        <v>4</v>
      </c>
    </row>
    <row r="1702" spans="1:22" x14ac:dyDescent="0.3">
      <c r="A1702" s="122" t="s">
        <v>910</v>
      </c>
      <c r="B1702" s="35"/>
      <c r="C1702" s="121">
        <v>2013</v>
      </c>
      <c r="D1702" s="121" t="str">
        <f t="shared" si="25"/>
        <v>Rialto 2013</v>
      </c>
      <c r="E1702" s="121"/>
      <c r="F1702" s="120"/>
      <c r="G1702" s="121"/>
      <c r="H1702" s="121"/>
      <c r="I1702" s="109"/>
      <c r="J1702" s="121"/>
      <c r="K1702" s="120"/>
      <c r="L1702" s="121"/>
      <c r="M1702" s="121"/>
      <c r="N1702" s="109"/>
      <c r="O1702" s="121"/>
      <c r="P1702" s="121"/>
      <c r="Q1702" s="109"/>
      <c r="R1702" s="121"/>
      <c r="S1702" s="121"/>
      <c r="T1702" s="109"/>
      <c r="U1702" s="121"/>
      <c r="V1702" s="121"/>
    </row>
    <row r="1703" spans="1:22" x14ac:dyDescent="0.3">
      <c r="A1703" s="122" t="s">
        <v>910</v>
      </c>
      <c r="B1703" s="35" t="str">
        <f>VLOOKUP(A1703,'Planning Periods'!$E$2:$N$540,10,FALSE)</f>
        <v>10/15/2013 - 10/15/2021</v>
      </c>
      <c r="C1703" s="121">
        <v>2014</v>
      </c>
      <c r="D1703" s="121" t="str">
        <f t="shared" si="25"/>
        <v>Rialto 2014</v>
      </c>
      <c r="E1703" s="121">
        <v>1023</v>
      </c>
      <c r="F1703" s="120">
        <v>0</v>
      </c>
      <c r="G1703" s="121">
        <v>0</v>
      </c>
      <c r="H1703" s="121">
        <v>0</v>
      </c>
      <c r="I1703" s="109"/>
      <c r="J1703" s="121">
        <v>700</v>
      </c>
      <c r="K1703" s="120">
        <v>0</v>
      </c>
      <c r="L1703" s="121">
        <v>0</v>
      </c>
      <c r="M1703" s="121">
        <v>0</v>
      </c>
      <c r="N1703" s="109"/>
      <c r="O1703" s="121">
        <v>812</v>
      </c>
      <c r="P1703" s="121">
        <v>0</v>
      </c>
      <c r="Q1703" s="109"/>
      <c r="R1703" s="121">
        <v>1788</v>
      </c>
      <c r="S1703" s="121">
        <v>76</v>
      </c>
      <c r="T1703" s="109"/>
      <c r="U1703" s="121">
        <v>4323</v>
      </c>
      <c r="V1703" s="121">
        <v>76</v>
      </c>
    </row>
    <row r="1704" spans="1:22" x14ac:dyDescent="0.3">
      <c r="A1704" s="122" t="s">
        <v>910</v>
      </c>
      <c r="B1704" s="35" t="str">
        <f>VLOOKUP(A1704,'Planning Periods'!$E$2:$N$540,10,FALSE)</f>
        <v>10/15/2013 - 10/15/2021</v>
      </c>
      <c r="C1704" s="121">
        <v>2015</v>
      </c>
      <c r="D1704" s="121" t="str">
        <f t="shared" si="25"/>
        <v>Rialto 2015</v>
      </c>
      <c r="E1704" s="121">
        <v>1023</v>
      </c>
      <c r="F1704" s="120">
        <v>0</v>
      </c>
      <c r="G1704" s="121">
        <v>0</v>
      </c>
      <c r="H1704" s="121">
        <v>0</v>
      </c>
      <c r="I1704" s="109"/>
      <c r="J1704" s="121">
        <v>700</v>
      </c>
      <c r="K1704" s="120">
        <v>0</v>
      </c>
      <c r="L1704" s="121">
        <v>0</v>
      </c>
      <c r="M1704" s="121">
        <v>0</v>
      </c>
      <c r="N1704" s="109"/>
      <c r="O1704" s="121">
        <v>812</v>
      </c>
      <c r="P1704" s="121">
        <v>0</v>
      </c>
      <c r="Q1704" s="109"/>
      <c r="R1704" s="121">
        <v>1788</v>
      </c>
      <c r="S1704" s="121">
        <v>8</v>
      </c>
      <c r="T1704" s="109"/>
      <c r="U1704" s="121">
        <v>4323</v>
      </c>
      <c r="V1704" s="121">
        <v>8</v>
      </c>
    </row>
    <row r="1705" spans="1:22" x14ac:dyDescent="0.3">
      <c r="A1705" s="122" t="s">
        <v>910</v>
      </c>
      <c r="B1705" s="35" t="str">
        <f>VLOOKUP(A1705,'Planning Periods'!$E$2:$N$540,10,FALSE)</f>
        <v>10/15/2013 - 10/15/2021</v>
      </c>
      <c r="C1705" s="121">
        <v>2016</v>
      </c>
      <c r="D1705" s="121" t="str">
        <f t="shared" si="25"/>
        <v>Rialto 2016</v>
      </c>
      <c r="E1705" s="121">
        <v>1023</v>
      </c>
      <c r="F1705" s="120">
        <v>0</v>
      </c>
      <c r="G1705" s="121">
        <v>0</v>
      </c>
      <c r="H1705" s="121">
        <v>0</v>
      </c>
      <c r="I1705" s="109"/>
      <c r="J1705" s="121">
        <v>700</v>
      </c>
      <c r="K1705" s="120">
        <v>0</v>
      </c>
      <c r="L1705" s="121">
        <v>0</v>
      </c>
      <c r="M1705" s="121">
        <v>0</v>
      </c>
      <c r="N1705" s="109"/>
      <c r="O1705" s="121">
        <v>812</v>
      </c>
      <c r="P1705" s="121">
        <v>0</v>
      </c>
      <c r="Q1705" s="109"/>
      <c r="R1705" s="121">
        <v>1788</v>
      </c>
      <c r="S1705" s="121">
        <v>5</v>
      </c>
      <c r="T1705" s="109"/>
      <c r="U1705" s="121">
        <v>4323</v>
      </c>
      <c r="V1705" s="121">
        <v>5</v>
      </c>
    </row>
    <row r="1706" spans="1:22" x14ac:dyDescent="0.3">
      <c r="A1706" s="122" t="s">
        <v>910</v>
      </c>
      <c r="B1706" s="35" t="str">
        <f>VLOOKUP(A1706,'Planning Periods'!$E$2:$N$540,10,FALSE)</f>
        <v>10/15/2013 - 10/15/2021</v>
      </c>
      <c r="C1706" s="121">
        <v>2017</v>
      </c>
      <c r="D1706" s="121" t="str">
        <f t="shared" si="25"/>
        <v>Rialto 2017</v>
      </c>
      <c r="E1706" s="121">
        <v>1023</v>
      </c>
      <c r="F1706" s="120">
        <v>0</v>
      </c>
      <c r="G1706" s="121">
        <v>0</v>
      </c>
      <c r="H1706" s="121">
        <v>0</v>
      </c>
      <c r="I1706" s="109"/>
      <c r="J1706" s="121">
        <v>700</v>
      </c>
      <c r="K1706" s="120">
        <v>0</v>
      </c>
      <c r="L1706" s="121">
        <v>0</v>
      </c>
      <c r="M1706" s="121">
        <v>0</v>
      </c>
      <c r="N1706" s="109"/>
      <c r="O1706" s="121">
        <v>812</v>
      </c>
      <c r="P1706" s="121">
        <v>0</v>
      </c>
      <c r="Q1706" s="109"/>
      <c r="R1706" s="121">
        <v>1788</v>
      </c>
      <c r="S1706" s="121">
        <v>7</v>
      </c>
      <c r="T1706" s="109"/>
      <c r="U1706" s="121">
        <v>4323</v>
      </c>
      <c r="V1706" s="121">
        <v>7</v>
      </c>
    </row>
    <row r="1707" spans="1:22" x14ac:dyDescent="0.3">
      <c r="A1707" s="122" t="s">
        <v>1200</v>
      </c>
      <c r="B1707" s="35" t="str">
        <f>VLOOKUP(A1707,'Planning Periods'!$E$2:$N$540,10,FALSE)</f>
        <v>01/31/2015 - 01/31/2023</v>
      </c>
      <c r="C1707" s="121">
        <v>2014</v>
      </c>
      <c r="D1707" s="121" t="str">
        <f t="shared" si="25"/>
        <v>Richmond 2014</v>
      </c>
      <c r="E1707" s="121"/>
      <c r="F1707" s="120"/>
      <c r="G1707" s="121"/>
      <c r="H1707" s="121"/>
      <c r="I1707" s="109"/>
      <c r="J1707" s="121"/>
      <c r="K1707" s="120"/>
      <c r="L1707" s="121"/>
      <c r="M1707" s="121"/>
      <c r="N1707" s="109"/>
      <c r="O1707" s="121"/>
      <c r="P1707" s="121"/>
      <c r="Q1707" s="109"/>
      <c r="R1707" s="121"/>
      <c r="S1707" s="121"/>
      <c r="T1707" s="109"/>
      <c r="U1707" s="121"/>
      <c r="V1707" s="121"/>
    </row>
    <row r="1708" spans="1:22" x14ac:dyDescent="0.3">
      <c r="A1708" s="122" t="s">
        <v>1200</v>
      </c>
      <c r="B1708" s="35" t="str">
        <f>VLOOKUP(A1708,'Planning Periods'!$E$2:$N$540,10,FALSE)</f>
        <v>01/31/2015 - 01/31/2023</v>
      </c>
      <c r="C1708" s="121">
        <v>2015</v>
      </c>
      <c r="D1708" s="121" t="str">
        <f t="shared" si="25"/>
        <v>Richmond 2015</v>
      </c>
      <c r="E1708" s="121">
        <v>438</v>
      </c>
      <c r="F1708" s="120">
        <v>0</v>
      </c>
      <c r="G1708" s="121">
        <v>0</v>
      </c>
      <c r="H1708" s="121">
        <v>0</v>
      </c>
      <c r="I1708" s="109"/>
      <c r="J1708" s="121">
        <v>305</v>
      </c>
      <c r="K1708" s="120">
        <v>79</v>
      </c>
      <c r="L1708" s="121">
        <v>79</v>
      </c>
      <c r="M1708" s="121">
        <v>0</v>
      </c>
      <c r="N1708" s="109"/>
      <c r="O1708" s="121">
        <v>410</v>
      </c>
      <c r="P1708" s="121">
        <v>0</v>
      </c>
      <c r="Q1708" s="109"/>
      <c r="R1708" s="121">
        <v>1282</v>
      </c>
      <c r="S1708" s="121">
        <v>112</v>
      </c>
      <c r="T1708" s="109"/>
      <c r="U1708" s="121">
        <v>2435</v>
      </c>
      <c r="V1708" s="121">
        <v>191</v>
      </c>
    </row>
    <row r="1709" spans="1:22" x14ac:dyDescent="0.3">
      <c r="A1709" s="122" t="s">
        <v>1200</v>
      </c>
      <c r="B1709" s="35" t="str">
        <f>VLOOKUP(A1709,'Planning Periods'!$E$2:$N$540,10,FALSE)</f>
        <v>01/31/2015 - 01/31/2023</v>
      </c>
      <c r="C1709" s="121">
        <v>2016</v>
      </c>
      <c r="D1709" s="121" t="str">
        <f t="shared" si="25"/>
        <v>Richmond 2016</v>
      </c>
      <c r="E1709" s="121">
        <v>438</v>
      </c>
      <c r="F1709" s="120">
        <v>0</v>
      </c>
      <c r="G1709" s="121">
        <v>0</v>
      </c>
      <c r="H1709" s="121">
        <v>0</v>
      </c>
      <c r="I1709" s="109"/>
      <c r="J1709" s="121">
        <v>305</v>
      </c>
      <c r="K1709" s="120">
        <v>0</v>
      </c>
      <c r="L1709" s="121">
        <v>0</v>
      </c>
      <c r="M1709" s="121">
        <v>0</v>
      </c>
      <c r="N1709" s="109"/>
      <c r="O1709" s="121">
        <v>410</v>
      </c>
      <c r="P1709" s="121">
        <v>0</v>
      </c>
      <c r="Q1709" s="109"/>
      <c r="R1709" s="121">
        <v>1282</v>
      </c>
      <c r="S1709" s="121">
        <v>56</v>
      </c>
      <c r="T1709" s="109"/>
      <c r="U1709" s="121">
        <v>2435</v>
      </c>
      <c r="V1709" s="121">
        <v>56</v>
      </c>
    </row>
    <row r="1710" spans="1:22" x14ac:dyDescent="0.3">
      <c r="A1710" s="122" t="s">
        <v>1200</v>
      </c>
      <c r="B1710" s="35" t="str">
        <f>VLOOKUP(A1710,'Planning Periods'!$E$2:$N$540,10,FALSE)</f>
        <v>01/31/2015 - 01/31/2023</v>
      </c>
      <c r="C1710" s="121">
        <v>2017</v>
      </c>
      <c r="D1710" s="121" t="str">
        <f t="shared" si="25"/>
        <v>Richmond 2017</v>
      </c>
      <c r="E1710" s="121">
        <v>438</v>
      </c>
      <c r="F1710" s="120">
        <v>79</v>
      </c>
      <c r="G1710" s="121">
        <v>79</v>
      </c>
      <c r="H1710" s="121">
        <v>0</v>
      </c>
      <c r="I1710" s="109"/>
      <c r="J1710" s="121">
        <v>305</v>
      </c>
      <c r="K1710" s="120">
        <v>0</v>
      </c>
      <c r="L1710" s="121">
        <v>0</v>
      </c>
      <c r="M1710" s="121">
        <v>0</v>
      </c>
      <c r="N1710" s="109"/>
      <c r="O1710" s="121">
        <v>410</v>
      </c>
      <c r="P1710" s="121">
        <v>0</v>
      </c>
      <c r="Q1710" s="109"/>
      <c r="R1710" s="121">
        <v>1282</v>
      </c>
      <c r="S1710" s="121">
        <v>59</v>
      </c>
      <c r="T1710" s="109"/>
      <c r="U1710" s="121">
        <v>2435</v>
      </c>
      <c r="V1710" s="121">
        <v>138</v>
      </c>
    </row>
    <row r="1711" spans="1:22" x14ac:dyDescent="0.3">
      <c r="A1711" t="s">
        <v>1149</v>
      </c>
      <c r="B1711" s="35" t="str">
        <f>VLOOKUP(A1711,'Planning Periods'!$E$2:$N$540,10,FALSE)</f>
        <v>12/31/2015 - 12/31/2023</v>
      </c>
      <c r="C1711" s="121">
        <v>2013</v>
      </c>
      <c r="D1711" s="121" t="str">
        <f t="shared" si="25"/>
        <v>Ridgecrest 2013</v>
      </c>
      <c r="E1711" s="121"/>
      <c r="F1711" s="120"/>
      <c r="G1711" s="121"/>
      <c r="H1711" s="121"/>
      <c r="I1711" s="109"/>
      <c r="J1711" s="121"/>
      <c r="K1711" s="120"/>
      <c r="L1711" s="121"/>
      <c r="M1711" s="121"/>
      <c r="N1711" s="109"/>
      <c r="O1711" s="121"/>
      <c r="P1711" s="121"/>
      <c r="Q1711" s="109"/>
      <c r="R1711" s="121"/>
      <c r="S1711" s="121"/>
      <c r="T1711" s="109"/>
      <c r="U1711" s="121"/>
      <c r="V1711" s="121"/>
    </row>
    <row r="1712" spans="1:22" x14ac:dyDescent="0.3">
      <c r="A1712" t="s">
        <v>1149</v>
      </c>
      <c r="B1712" s="35" t="str">
        <f>VLOOKUP(A1712,'Planning Periods'!$E$2:$N$540,10,FALSE)</f>
        <v>12/31/2015 - 12/31/2023</v>
      </c>
      <c r="C1712" s="121">
        <v>2014</v>
      </c>
      <c r="D1712" s="121" t="str">
        <f t="shared" si="25"/>
        <v>Ridgecrest 2014</v>
      </c>
      <c r="E1712" s="120">
        <v>0</v>
      </c>
      <c r="F1712" s="120">
        <v>0</v>
      </c>
      <c r="G1712" s="120">
        <v>0</v>
      </c>
      <c r="H1712" s="120">
        <v>0</v>
      </c>
      <c r="I1712" s="120">
        <v>0</v>
      </c>
      <c r="J1712" s="120">
        <v>0</v>
      </c>
      <c r="K1712" s="120">
        <v>0</v>
      </c>
      <c r="L1712" s="120">
        <v>0</v>
      </c>
      <c r="M1712" s="120">
        <v>0</v>
      </c>
      <c r="N1712" s="120">
        <v>0</v>
      </c>
      <c r="O1712" s="120">
        <v>0</v>
      </c>
      <c r="P1712" s="120">
        <v>0</v>
      </c>
      <c r="Q1712" s="120">
        <v>0</v>
      </c>
      <c r="R1712" s="120">
        <v>0</v>
      </c>
      <c r="S1712" s="120">
        <v>0</v>
      </c>
      <c r="T1712" s="120">
        <v>0</v>
      </c>
      <c r="U1712" s="120">
        <v>0</v>
      </c>
      <c r="V1712" s="120">
        <v>0</v>
      </c>
    </row>
    <row r="1713" spans="1:22" x14ac:dyDescent="0.3">
      <c r="A1713" t="s">
        <v>1149</v>
      </c>
      <c r="B1713" s="35" t="str">
        <f>VLOOKUP(A1713,'Planning Periods'!$E$2:$N$540,10,FALSE)</f>
        <v>12/31/2015 - 12/31/2023</v>
      </c>
      <c r="C1713" s="121">
        <v>2015</v>
      </c>
      <c r="D1713" s="121" t="str">
        <f t="shared" si="25"/>
        <v>Ridgecrest 2015</v>
      </c>
    </row>
    <row r="1714" spans="1:22" x14ac:dyDescent="0.3">
      <c r="A1714" t="s">
        <v>1149</v>
      </c>
      <c r="B1714" s="35" t="str">
        <f>VLOOKUP(A1714,'Planning Periods'!$E$2:$N$540,10,FALSE)</f>
        <v>12/31/2015 - 12/31/2023</v>
      </c>
      <c r="C1714" s="121">
        <v>2016</v>
      </c>
      <c r="D1714" s="121" t="str">
        <f t="shared" si="25"/>
        <v>Ridgecrest 2016</v>
      </c>
    </row>
    <row r="1715" spans="1:22" x14ac:dyDescent="0.3">
      <c r="A1715" t="s">
        <v>1149</v>
      </c>
      <c r="B1715" s="35" t="str">
        <f>VLOOKUP(A1715,'Planning Periods'!$E$2:$N$540,10,FALSE)</f>
        <v>12/31/2015 - 12/31/2023</v>
      </c>
      <c r="C1715" s="121">
        <v>2017</v>
      </c>
      <c r="D1715" s="121" t="str">
        <f t="shared" si="25"/>
        <v>Ridgecrest 2017</v>
      </c>
    </row>
    <row r="1716" spans="1:22" x14ac:dyDescent="0.3">
      <c r="A1716" t="s">
        <v>1168</v>
      </c>
      <c r="B1716" s="35" t="str">
        <f>VLOOKUP(A1716,'Planning Periods'!$E$2:$N$540,10,FALSE)</f>
        <v>06/30/2014 - 06/30/2019</v>
      </c>
      <c r="C1716" s="121">
        <v>2014</v>
      </c>
      <c r="D1716" s="121" t="str">
        <f t="shared" si="25"/>
        <v>Rio Dell 2014</v>
      </c>
      <c r="E1716" s="120">
        <v>0</v>
      </c>
      <c r="F1716" s="120">
        <v>0</v>
      </c>
      <c r="G1716" s="120">
        <v>0</v>
      </c>
      <c r="H1716" s="120">
        <v>0</v>
      </c>
      <c r="I1716" s="120">
        <v>0</v>
      </c>
      <c r="J1716" s="120">
        <v>0</v>
      </c>
      <c r="K1716" s="120">
        <v>0</v>
      </c>
      <c r="L1716" s="120">
        <v>0</v>
      </c>
      <c r="M1716" s="120">
        <v>0</v>
      </c>
      <c r="N1716" s="120">
        <v>0</v>
      </c>
      <c r="O1716" s="120">
        <v>0</v>
      </c>
      <c r="P1716" s="120">
        <v>0</v>
      </c>
      <c r="Q1716" s="120">
        <v>0</v>
      </c>
      <c r="R1716" s="120">
        <v>0</v>
      </c>
      <c r="S1716" s="120">
        <v>0</v>
      </c>
      <c r="T1716" s="120">
        <v>0</v>
      </c>
      <c r="U1716" s="120">
        <v>0</v>
      </c>
      <c r="V1716" s="120">
        <v>0</v>
      </c>
    </row>
    <row r="1717" spans="1:22" x14ac:dyDescent="0.3">
      <c r="A1717" t="s">
        <v>1168</v>
      </c>
      <c r="B1717" s="35" t="str">
        <f>VLOOKUP(A1717,'Planning Periods'!$E$2:$N$540,10,FALSE)</f>
        <v>06/30/2014 - 06/30/2019</v>
      </c>
      <c r="C1717" s="121">
        <v>2015</v>
      </c>
      <c r="D1717" s="121" t="str">
        <f t="shared" si="25"/>
        <v>Rio Dell 2015</v>
      </c>
    </row>
    <row r="1718" spans="1:22" x14ac:dyDescent="0.3">
      <c r="A1718" t="s">
        <v>1168</v>
      </c>
      <c r="B1718" s="35" t="str">
        <f>VLOOKUP(A1718,'Planning Periods'!$E$2:$N$540,10,FALSE)</f>
        <v>06/30/2014 - 06/30/2019</v>
      </c>
      <c r="C1718" s="121">
        <v>2016</v>
      </c>
      <c r="D1718" s="121" t="str">
        <f t="shared" si="25"/>
        <v>Rio Dell 2016</v>
      </c>
    </row>
    <row r="1719" spans="1:22" x14ac:dyDescent="0.3">
      <c r="A1719" t="s">
        <v>1168</v>
      </c>
      <c r="B1719" s="35" t="str">
        <f>VLOOKUP(A1719,'Planning Periods'!$E$2:$N$540,10,FALSE)</f>
        <v>06/30/2014 - 06/30/2019</v>
      </c>
      <c r="C1719" s="121">
        <v>2017</v>
      </c>
      <c r="D1719" s="121" t="str">
        <f t="shared" si="25"/>
        <v>Rio Dell 2017</v>
      </c>
    </row>
    <row r="1720" spans="1:22" x14ac:dyDescent="0.3">
      <c r="A1720" t="s">
        <v>810</v>
      </c>
      <c r="B1720" s="35" t="str">
        <f>VLOOKUP(A1720,'Planning Periods'!$E$2:$N$540,10,FALSE)</f>
        <v>01/31/2015 - 01/31/2023</v>
      </c>
      <c r="C1720" s="121">
        <v>2014</v>
      </c>
      <c r="D1720" s="121" t="str">
        <f t="shared" si="25"/>
        <v>Rio Vista 2014</v>
      </c>
      <c r="E1720" s="120">
        <v>0</v>
      </c>
      <c r="F1720" s="120">
        <v>0</v>
      </c>
      <c r="G1720" s="120">
        <v>0</v>
      </c>
      <c r="H1720" s="120">
        <v>0</v>
      </c>
      <c r="I1720" s="120">
        <v>0</v>
      </c>
      <c r="J1720" s="120">
        <v>0</v>
      </c>
      <c r="K1720" s="120">
        <v>0</v>
      </c>
      <c r="L1720" s="120">
        <v>0</v>
      </c>
      <c r="M1720" s="120">
        <v>0</v>
      </c>
      <c r="N1720" s="120">
        <v>0</v>
      </c>
      <c r="O1720" s="120">
        <v>0</v>
      </c>
      <c r="P1720" s="120">
        <v>0</v>
      </c>
      <c r="Q1720" s="120">
        <v>0</v>
      </c>
      <c r="R1720" s="120">
        <v>0</v>
      </c>
      <c r="S1720" s="120">
        <v>0</v>
      </c>
      <c r="T1720" s="120">
        <v>0</v>
      </c>
      <c r="U1720" s="120">
        <v>0</v>
      </c>
      <c r="V1720" s="120">
        <v>0</v>
      </c>
    </row>
    <row r="1721" spans="1:22" x14ac:dyDescent="0.3">
      <c r="A1721" t="s">
        <v>810</v>
      </c>
      <c r="B1721" s="35" t="str">
        <f>VLOOKUP(A1721,'Planning Periods'!$E$2:$N$540,10,FALSE)</f>
        <v>01/31/2015 - 01/31/2023</v>
      </c>
      <c r="C1721" s="121">
        <v>2015</v>
      </c>
      <c r="D1721" s="121" t="str">
        <f t="shared" si="25"/>
        <v>Rio Vista 2015</v>
      </c>
    </row>
    <row r="1722" spans="1:22" x14ac:dyDescent="0.3">
      <c r="A1722" t="s">
        <v>810</v>
      </c>
      <c r="B1722" s="35" t="str">
        <f>VLOOKUP(A1722,'Planning Periods'!$E$2:$N$540,10,FALSE)</f>
        <v>01/31/2015 - 01/31/2023</v>
      </c>
      <c r="C1722" s="121">
        <v>2016</v>
      </c>
      <c r="D1722" s="121" t="str">
        <f t="shared" si="25"/>
        <v>Rio Vista 2016</v>
      </c>
    </row>
    <row r="1723" spans="1:22" x14ac:dyDescent="0.3">
      <c r="A1723" t="s">
        <v>810</v>
      </c>
      <c r="B1723" s="35" t="str">
        <f>VLOOKUP(A1723,'Planning Periods'!$E$2:$N$540,10,FALSE)</f>
        <v>01/31/2015 - 01/31/2023</v>
      </c>
      <c r="C1723" s="121">
        <v>2017</v>
      </c>
      <c r="D1723" s="121" t="str">
        <f t="shared" si="25"/>
        <v>Rio Vista 2017</v>
      </c>
    </row>
    <row r="1724" spans="1:22" x14ac:dyDescent="0.3">
      <c r="A1724" t="s">
        <v>881</v>
      </c>
      <c r="B1724" s="35" t="str">
        <f>VLOOKUP(A1724,'Planning Periods'!$E$2:$N$540,10,FALSE)</f>
        <v>12/31/2015 - 12/31/2023</v>
      </c>
      <c r="C1724" s="121">
        <v>2014</v>
      </c>
      <c r="D1724" s="121" t="str">
        <f t="shared" si="25"/>
        <v>Ripon 2014</v>
      </c>
      <c r="E1724" s="120">
        <v>0</v>
      </c>
      <c r="F1724" s="120">
        <v>0</v>
      </c>
      <c r="G1724" s="120">
        <v>0</v>
      </c>
      <c r="H1724" s="120">
        <v>0</v>
      </c>
      <c r="I1724" s="120">
        <v>0</v>
      </c>
      <c r="J1724" s="120">
        <v>0</v>
      </c>
      <c r="K1724" s="120">
        <v>0</v>
      </c>
      <c r="L1724" s="120">
        <v>0</v>
      </c>
      <c r="M1724" s="120">
        <v>0</v>
      </c>
      <c r="N1724" s="120">
        <v>0</v>
      </c>
      <c r="O1724" s="120">
        <v>0</v>
      </c>
      <c r="P1724" s="120">
        <v>0</v>
      </c>
      <c r="Q1724" s="120">
        <v>0</v>
      </c>
      <c r="R1724" s="120">
        <v>0</v>
      </c>
      <c r="S1724" s="120">
        <v>0</v>
      </c>
      <c r="T1724" s="120">
        <v>0</v>
      </c>
      <c r="U1724" s="120">
        <v>0</v>
      </c>
      <c r="V1724" s="120">
        <v>0</v>
      </c>
    </row>
    <row r="1725" spans="1:22" x14ac:dyDescent="0.3">
      <c r="A1725" t="s">
        <v>881</v>
      </c>
      <c r="B1725" s="35" t="str">
        <f>VLOOKUP(A1725,'Planning Periods'!$E$2:$N$540,10,FALSE)</f>
        <v>12/31/2015 - 12/31/2023</v>
      </c>
      <c r="C1725" s="121">
        <v>2015</v>
      </c>
      <c r="D1725" s="121" t="str">
        <f t="shared" si="25"/>
        <v>Ripon 2015</v>
      </c>
    </row>
    <row r="1726" spans="1:22" x14ac:dyDescent="0.3">
      <c r="A1726" t="s">
        <v>881</v>
      </c>
      <c r="B1726" s="35" t="str">
        <f>VLOOKUP(A1726,'Planning Periods'!$E$2:$N$540,10,FALSE)</f>
        <v>12/31/2015 - 12/31/2023</v>
      </c>
      <c r="C1726" s="121">
        <v>2016</v>
      </c>
      <c r="D1726" s="121" t="str">
        <f t="shared" si="25"/>
        <v>Ripon 2016</v>
      </c>
    </row>
    <row r="1727" spans="1:22" x14ac:dyDescent="0.3">
      <c r="A1727" t="s">
        <v>881</v>
      </c>
      <c r="B1727" s="35" t="str">
        <f>VLOOKUP(A1727,'Planning Periods'!$E$2:$N$540,10,FALSE)</f>
        <v>12/31/2015 - 12/31/2023</v>
      </c>
      <c r="C1727" s="121">
        <v>2017</v>
      </c>
      <c r="D1727" s="121" t="str">
        <f t="shared" si="25"/>
        <v>Ripon 2017</v>
      </c>
    </row>
    <row r="1728" spans="1:22" x14ac:dyDescent="0.3">
      <c r="A1728" s="122" t="s">
        <v>791</v>
      </c>
      <c r="B1728" s="35" t="str">
        <f>VLOOKUP(A1728,'Planning Periods'!$E$2:$N$540,10,FALSE)</f>
        <v>12/31/2015 - 12/31/2023</v>
      </c>
      <c r="C1728" s="121">
        <v>2014</v>
      </c>
      <c r="D1728" s="121" t="str">
        <f t="shared" si="25"/>
        <v>Riverbank 2014</v>
      </c>
    </row>
    <row r="1729" spans="1:22" x14ac:dyDescent="0.3">
      <c r="A1729" s="122" t="s">
        <v>791</v>
      </c>
      <c r="B1729" s="35" t="str">
        <f>VLOOKUP(A1729,'Planning Periods'!$E$2:$N$540,10,FALSE)</f>
        <v>12/31/2015 - 12/31/2023</v>
      </c>
      <c r="C1729" s="121">
        <v>2015</v>
      </c>
      <c r="D1729" s="121" t="str">
        <f t="shared" si="25"/>
        <v>Riverbank 2015</v>
      </c>
      <c r="E1729" s="121">
        <v>321</v>
      </c>
      <c r="F1729" s="120">
        <v>0</v>
      </c>
      <c r="G1729" s="121">
        <v>0</v>
      </c>
      <c r="H1729" s="121">
        <v>0</v>
      </c>
      <c r="I1729" s="109"/>
      <c r="J1729" s="121">
        <v>206</v>
      </c>
      <c r="K1729" s="120">
        <v>0</v>
      </c>
      <c r="L1729" s="121">
        <v>0</v>
      </c>
      <c r="M1729" s="121">
        <v>0</v>
      </c>
      <c r="N1729" s="109"/>
      <c r="O1729" s="121">
        <v>217</v>
      </c>
      <c r="P1729" s="121">
        <v>0</v>
      </c>
      <c r="Q1729" s="109"/>
      <c r="R1729" s="121">
        <v>536</v>
      </c>
      <c r="S1729" s="121">
        <v>52</v>
      </c>
      <c r="T1729" s="109"/>
      <c r="U1729" s="121">
        <v>1280</v>
      </c>
      <c r="V1729" s="121">
        <v>52</v>
      </c>
    </row>
    <row r="1730" spans="1:22" x14ac:dyDescent="0.3">
      <c r="A1730" s="122" t="s">
        <v>791</v>
      </c>
      <c r="B1730" s="35" t="str">
        <f>VLOOKUP(A1730,'Planning Periods'!$E$2:$N$540,10,FALSE)</f>
        <v>12/31/2015 - 12/31/2023</v>
      </c>
      <c r="C1730" s="121">
        <v>2016</v>
      </c>
      <c r="D1730" s="121" t="str">
        <f t="shared" si="25"/>
        <v>Riverbank 2016</v>
      </c>
      <c r="E1730" s="121">
        <v>321</v>
      </c>
      <c r="F1730" s="120">
        <v>33</v>
      </c>
      <c r="G1730" s="121">
        <v>33</v>
      </c>
      <c r="H1730" s="121">
        <v>0</v>
      </c>
      <c r="I1730" s="109"/>
      <c r="J1730" s="121">
        <v>206</v>
      </c>
      <c r="K1730" s="120">
        <v>38</v>
      </c>
      <c r="L1730" s="121">
        <v>38</v>
      </c>
      <c r="M1730" s="121">
        <v>0</v>
      </c>
      <c r="N1730" s="109"/>
      <c r="O1730" s="121">
        <v>217</v>
      </c>
      <c r="P1730" s="121">
        <v>0</v>
      </c>
      <c r="Q1730" s="109"/>
      <c r="R1730" s="121">
        <v>536</v>
      </c>
      <c r="S1730" s="121">
        <v>0</v>
      </c>
      <c r="T1730" s="109"/>
      <c r="U1730" s="121">
        <v>1280</v>
      </c>
      <c r="V1730" s="121">
        <v>71</v>
      </c>
    </row>
    <row r="1731" spans="1:22" x14ac:dyDescent="0.3">
      <c r="A1731" s="122" t="s">
        <v>791</v>
      </c>
      <c r="B1731" s="35" t="str">
        <f>VLOOKUP(A1731,'Planning Periods'!$E$2:$N$540,10,FALSE)</f>
        <v>12/31/2015 - 12/31/2023</v>
      </c>
      <c r="C1731" s="121">
        <v>2017</v>
      </c>
      <c r="D1731" s="121" t="str">
        <f t="shared" si="25"/>
        <v>Riverbank 2017</v>
      </c>
      <c r="E1731" s="121">
        <v>321</v>
      </c>
      <c r="F1731" s="120">
        <v>0</v>
      </c>
      <c r="G1731" s="121">
        <v>0</v>
      </c>
      <c r="H1731" s="121">
        <v>0</v>
      </c>
      <c r="I1731" s="109"/>
      <c r="J1731" s="121">
        <v>206</v>
      </c>
      <c r="K1731" s="120">
        <v>0</v>
      </c>
      <c r="L1731" s="121">
        <v>0</v>
      </c>
      <c r="M1731" s="121">
        <v>0</v>
      </c>
      <c r="N1731" s="109"/>
      <c r="O1731" s="121">
        <v>217</v>
      </c>
      <c r="P1731" s="121">
        <v>0</v>
      </c>
      <c r="Q1731" s="109"/>
      <c r="R1731" s="121">
        <v>536</v>
      </c>
      <c r="S1731" s="121">
        <v>13</v>
      </c>
      <c r="T1731" s="109"/>
      <c r="U1731" s="121">
        <v>1280</v>
      </c>
      <c r="V1731" s="121">
        <v>13</v>
      </c>
    </row>
    <row r="1732" spans="1:22" x14ac:dyDescent="0.3">
      <c r="A1732" s="122" t="s">
        <v>937</v>
      </c>
      <c r="B1732" s="35"/>
      <c r="C1732" s="121">
        <v>2013</v>
      </c>
      <c r="D1732" s="121" t="str">
        <f t="shared" si="25"/>
        <v>Riverside 2013</v>
      </c>
      <c r="E1732" s="121"/>
      <c r="F1732" s="120"/>
      <c r="G1732" s="121"/>
      <c r="H1732" s="121"/>
      <c r="I1732" s="109"/>
      <c r="J1732" s="121"/>
      <c r="K1732" s="120"/>
      <c r="L1732" s="121"/>
      <c r="M1732" s="121"/>
      <c r="N1732" s="109"/>
      <c r="O1732" s="121"/>
      <c r="P1732" s="121"/>
      <c r="Q1732" s="109"/>
      <c r="R1732" s="121"/>
      <c r="S1732" s="121"/>
      <c r="T1732" s="109"/>
      <c r="U1732" s="121"/>
      <c r="V1732" s="121"/>
    </row>
    <row r="1733" spans="1:22" x14ac:dyDescent="0.3">
      <c r="A1733" s="122" t="s">
        <v>937</v>
      </c>
      <c r="B1733" s="35" t="str">
        <f>VLOOKUP(A1733,'Planning Periods'!$E$2:$N$540,10,FALSE)</f>
        <v>10/15/2013 - 10/15/2021</v>
      </c>
      <c r="C1733" s="121">
        <v>2014</v>
      </c>
      <c r="D1733" s="121" t="str">
        <f t="shared" si="25"/>
        <v>Riverside 2014</v>
      </c>
      <c r="E1733" s="121"/>
      <c r="F1733" s="120"/>
      <c r="G1733" s="121"/>
      <c r="H1733" s="121"/>
      <c r="I1733" s="109"/>
      <c r="J1733" s="121"/>
      <c r="K1733" s="120"/>
      <c r="L1733" s="121"/>
      <c r="M1733" s="121"/>
      <c r="N1733" s="109"/>
      <c r="O1733" s="121"/>
      <c r="P1733" s="121"/>
      <c r="Q1733" s="109"/>
      <c r="R1733" s="121"/>
      <c r="S1733" s="121"/>
      <c r="T1733" s="109"/>
      <c r="U1733" s="121"/>
      <c r="V1733" s="121"/>
    </row>
    <row r="1734" spans="1:22" x14ac:dyDescent="0.3">
      <c r="A1734" s="122" t="s">
        <v>937</v>
      </c>
      <c r="B1734" s="35" t="str">
        <f>VLOOKUP(A1734,'Planning Periods'!$E$2:$N$540,10,FALSE)</f>
        <v>10/15/2013 - 10/15/2021</v>
      </c>
      <c r="C1734" s="121">
        <v>2015</v>
      </c>
      <c r="D1734" s="121" t="str">
        <f t="shared" si="25"/>
        <v>Riverside 2015</v>
      </c>
      <c r="E1734" s="121"/>
      <c r="F1734" s="120"/>
      <c r="G1734" s="121"/>
      <c r="H1734" s="121"/>
      <c r="I1734" s="109"/>
      <c r="J1734" s="121"/>
      <c r="K1734" s="120"/>
      <c r="L1734" s="121"/>
      <c r="M1734" s="121"/>
      <c r="N1734" s="109"/>
      <c r="O1734" s="121"/>
      <c r="P1734" s="121"/>
      <c r="Q1734" s="109"/>
      <c r="R1734" s="121"/>
      <c r="S1734" s="121"/>
      <c r="T1734" s="109"/>
      <c r="U1734" s="121"/>
      <c r="V1734" s="121"/>
    </row>
    <row r="1735" spans="1:22" x14ac:dyDescent="0.3">
      <c r="A1735" s="122" t="s">
        <v>937</v>
      </c>
      <c r="B1735" s="35" t="str">
        <f>VLOOKUP(A1735,'Planning Periods'!$E$2:$N$540,10,FALSE)</f>
        <v>10/15/2013 - 10/15/2021</v>
      </c>
      <c r="C1735" s="121">
        <v>2016</v>
      </c>
      <c r="D1735" s="121" t="str">
        <f t="shared" si="25"/>
        <v>Riverside 2016</v>
      </c>
      <c r="E1735" s="121"/>
      <c r="F1735" s="120"/>
      <c r="G1735" s="121"/>
      <c r="H1735" s="121"/>
      <c r="I1735" s="109"/>
      <c r="J1735" s="121"/>
      <c r="K1735" s="120"/>
      <c r="L1735" s="121"/>
      <c r="M1735" s="121"/>
      <c r="N1735" s="109"/>
      <c r="O1735" s="121"/>
      <c r="P1735" s="121"/>
      <c r="Q1735" s="109"/>
      <c r="R1735" s="121"/>
      <c r="S1735" s="121"/>
      <c r="T1735" s="109"/>
      <c r="U1735" s="121"/>
      <c r="V1735" s="121"/>
    </row>
    <row r="1736" spans="1:22" x14ac:dyDescent="0.3">
      <c r="A1736" s="122" t="s">
        <v>937</v>
      </c>
      <c r="B1736" s="35" t="str">
        <f>VLOOKUP(A1736,'Planning Periods'!$E$2:$N$540,10,FALSE)</f>
        <v>10/15/2013 - 10/15/2021</v>
      </c>
      <c r="C1736" s="121">
        <v>2017</v>
      </c>
      <c r="D1736" s="121" t="str">
        <f t="shared" si="25"/>
        <v>Riverside 2017</v>
      </c>
      <c r="E1736" s="121">
        <v>2002</v>
      </c>
      <c r="F1736" s="120">
        <v>0</v>
      </c>
      <c r="G1736" s="121">
        <v>0</v>
      </c>
      <c r="H1736" s="121">
        <v>0</v>
      </c>
      <c r="I1736" s="109"/>
      <c r="J1736" s="121">
        <v>1336</v>
      </c>
      <c r="K1736" s="120">
        <v>0</v>
      </c>
      <c r="L1736" s="121">
        <v>0</v>
      </c>
      <c r="M1736" s="121">
        <v>0</v>
      </c>
      <c r="N1736" s="109"/>
      <c r="O1736" s="121">
        <v>1503</v>
      </c>
      <c r="P1736" s="121">
        <v>12</v>
      </c>
      <c r="Q1736" s="109"/>
      <c r="R1736" s="121">
        <v>3442</v>
      </c>
      <c r="S1736" s="121">
        <v>70</v>
      </c>
      <c r="T1736" s="109"/>
      <c r="U1736" s="121">
        <v>8283</v>
      </c>
      <c r="V1736" s="121">
        <v>82</v>
      </c>
    </row>
    <row r="1737" spans="1:22" x14ac:dyDescent="0.3">
      <c r="A1737" s="122" t="s">
        <v>382</v>
      </c>
      <c r="B1737" s="35"/>
      <c r="C1737" s="121">
        <v>2013</v>
      </c>
      <c r="D1737" s="121" t="str">
        <f t="shared" si="25"/>
        <v>Riverside County - Unincorporated 2013</v>
      </c>
      <c r="E1737" s="121"/>
      <c r="F1737" s="120"/>
      <c r="G1737" s="121"/>
      <c r="H1737" s="121"/>
      <c r="I1737" s="109"/>
      <c r="J1737" s="121"/>
      <c r="K1737" s="120"/>
      <c r="L1737" s="121"/>
      <c r="M1737" s="121"/>
      <c r="N1737" s="109"/>
      <c r="O1737" s="121"/>
      <c r="P1737" s="121"/>
      <c r="Q1737" s="109"/>
      <c r="R1737" s="121"/>
      <c r="S1737" s="121"/>
      <c r="T1737" s="109"/>
      <c r="U1737" s="121"/>
      <c r="V1737" s="121"/>
    </row>
    <row r="1738" spans="1:22" x14ac:dyDescent="0.3">
      <c r="A1738" s="122" t="s">
        <v>382</v>
      </c>
      <c r="B1738" s="35" t="str">
        <f>VLOOKUP(A1738,'Planning Periods'!$E$2:$N$540,10,FALSE)</f>
        <v>10/15/2013 - 10/15/2021</v>
      </c>
      <c r="C1738" s="121">
        <v>2014</v>
      </c>
      <c r="D1738" s="121" t="str">
        <f t="shared" si="25"/>
        <v>Riverside County - Unincorporated 2014</v>
      </c>
      <c r="E1738" s="121">
        <v>7173</v>
      </c>
      <c r="F1738" s="120">
        <v>43</v>
      </c>
      <c r="G1738" s="121">
        <v>43</v>
      </c>
      <c r="H1738" s="121">
        <v>0</v>
      </c>
      <c r="I1738" s="109"/>
      <c r="J1738" s="121">
        <v>4871</v>
      </c>
      <c r="K1738" s="120">
        <v>45</v>
      </c>
      <c r="L1738" s="121">
        <v>45</v>
      </c>
      <c r="M1738" s="121">
        <v>0</v>
      </c>
      <c r="N1738" s="109"/>
      <c r="O1738" s="121">
        <v>5534</v>
      </c>
      <c r="P1738" s="121">
        <v>430</v>
      </c>
      <c r="Q1738" s="109"/>
      <c r="R1738" s="121">
        <v>12725</v>
      </c>
      <c r="S1738" s="121">
        <v>630</v>
      </c>
      <c r="T1738" s="109"/>
      <c r="U1738" s="121">
        <v>30303</v>
      </c>
      <c r="V1738" s="121">
        <v>1148</v>
      </c>
    </row>
    <row r="1739" spans="1:22" x14ac:dyDescent="0.3">
      <c r="A1739" s="122" t="s">
        <v>382</v>
      </c>
      <c r="B1739" s="35" t="str">
        <f>VLOOKUP(A1739,'Planning Periods'!$E$2:$N$540,10,FALSE)</f>
        <v>10/15/2013 - 10/15/2021</v>
      </c>
      <c r="C1739" s="121">
        <v>2015</v>
      </c>
      <c r="D1739" s="121" t="str">
        <f t="shared" si="25"/>
        <v>Riverside County - Unincorporated 2015</v>
      </c>
      <c r="E1739" s="121">
        <v>7173</v>
      </c>
      <c r="F1739" s="120">
        <v>12</v>
      </c>
      <c r="G1739" s="121">
        <v>3</v>
      </c>
      <c r="H1739" s="121">
        <v>9</v>
      </c>
      <c r="I1739" s="109"/>
      <c r="J1739" s="121">
        <v>4871</v>
      </c>
      <c r="K1739" s="120">
        <v>8</v>
      </c>
      <c r="L1739" s="121">
        <v>8</v>
      </c>
      <c r="M1739" s="121">
        <v>0</v>
      </c>
      <c r="N1739" s="109"/>
      <c r="O1739" s="121">
        <v>5534</v>
      </c>
      <c r="P1739" s="121">
        <v>98</v>
      </c>
      <c r="Q1739" s="109"/>
      <c r="R1739" s="121">
        <v>12725</v>
      </c>
      <c r="S1739" s="121">
        <v>914</v>
      </c>
      <c r="T1739" s="109"/>
      <c r="U1739" s="121">
        <v>30303</v>
      </c>
      <c r="V1739" s="121">
        <v>1032</v>
      </c>
    </row>
    <row r="1740" spans="1:22" x14ac:dyDescent="0.3">
      <c r="A1740" s="122" t="s">
        <v>382</v>
      </c>
      <c r="B1740" s="35" t="str">
        <f>VLOOKUP(A1740,'Planning Periods'!$E$2:$N$540,10,FALSE)</f>
        <v>10/15/2013 - 10/15/2021</v>
      </c>
      <c r="C1740" s="121">
        <v>2016</v>
      </c>
      <c r="D1740" s="121" t="str">
        <f t="shared" si="25"/>
        <v>Riverside County - Unincorporated 2016</v>
      </c>
      <c r="E1740" s="121">
        <v>7173</v>
      </c>
      <c r="F1740" s="120">
        <v>23</v>
      </c>
      <c r="G1740" s="121">
        <v>23</v>
      </c>
      <c r="H1740" s="121">
        <v>0</v>
      </c>
      <c r="I1740" s="109"/>
      <c r="J1740" s="121">
        <v>4871</v>
      </c>
      <c r="K1740" s="120">
        <v>2</v>
      </c>
      <c r="L1740" s="121">
        <v>2</v>
      </c>
      <c r="M1740" s="121">
        <v>0</v>
      </c>
      <c r="N1740" s="109"/>
      <c r="O1740" s="121">
        <v>5534</v>
      </c>
      <c r="P1740" s="121">
        <v>0</v>
      </c>
      <c r="Q1740" s="109"/>
      <c r="R1740" s="121">
        <v>12725</v>
      </c>
      <c r="S1740" s="121">
        <v>394</v>
      </c>
      <c r="T1740" s="109"/>
      <c r="U1740" s="121">
        <v>30303</v>
      </c>
      <c r="V1740" s="121">
        <v>419</v>
      </c>
    </row>
    <row r="1741" spans="1:22" x14ac:dyDescent="0.3">
      <c r="A1741" s="122" t="s">
        <v>382</v>
      </c>
      <c r="B1741" s="35" t="str">
        <f>VLOOKUP(A1741,'Planning Periods'!$E$2:$N$540,10,FALSE)</f>
        <v>10/15/2013 - 10/15/2021</v>
      </c>
      <c r="C1741" s="121">
        <v>2017</v>
      </c>
      <c r="D1741" s="121" t="str">
        <f t="shared" si="25"/>
        <v>Riverside County - Unincorporated 2017</v>
      </c>
      <c r="E1741" s="121">
        <v>7173</v>
      </c>
      <c r="F1741" s="120">
        <v>86</v>
      </c>
      <c r="G1741" s="121">
        <v>86</v>
      </c>
      <c r="H1741" s="121">
        <v>0</v>
      </c>
      <c r="I1741" s="109"/>
      <c r="J1741" s="121">
        <v>4871</v>
      </c>
      <c r="K1741" s="120">
        <v>27</v>
      </c>
      <c r="L1741" s="121">
        <v>27</v>
      </c>
      <c r="M1741" s="121">
        <v>0</v>
      </c>
      <c r="N1741" s="109"/>
      <c r="O1741" s="121">
        <v>5534</v>
      </c>
      <c r="P1741" s="121">
        <v>505</v>
      </c>
      <c r="Q1741" s="109"/>
      <c r="R1741" s="121">
        <v>12725</v>
      </c>
      <c r="S1741" s="121">
        <v>62</v>
      </c>
      <c r="T1741" s="109"/>
      <c r="U1741" s="121">
        <v>30303</v>
      </c>
      <c r="V1741" s="121">
        <v>680</v>
      </c>
    </row>
    <row r="1742" spans="1:22" x14ac:dyDescent="0.3">
      <c r="A1742" s="122" t="s">
        <v>965</v>
      </c>
      <c r="B1742" s="35" t="str">
        <f>VLOOKUP(A1742,'Planning Periods'!$E$2:$N$540,10,FALSE)</f>
        <v>10/31/2013 - 10/31/2021</v>
      </c>
      <c r="C1742" s="121">
        <v>2013</v>
      </c>
      <c r="D1742" s="121" t="str">
        <f t="shared" si="25"/>
        <v>Rocklin 2013</v>
      </c>
      <c r="E1742" s="121">
        <v>1040</v>
      </c>
      <c r="F1742" s="120">
        <v>0</v>
      </c>
      <c r="G1742" s="121">
        <v>0</v>
      </c>
      <c r="H1742" s="121">
        <v>0</v>
      </c>
      <c r="I1742" s="109"/>
      <c r="J1742" s="121">
        <v>729</v>
      </c>
      <c r="K1742" s="120">
        <v>0</v>
      </c>
      <c r="L1742" s="121">
        <v>0</v>
      </c>
      <c r="M1742" s="121">
        <v>0</v>
      </c>
      <c r="N1742" s="109"/>
      <c r="O1742" s="121">
        <v>709</v>
      </c>
      <c r="P1742" s="121">
        <v>0</v>
      </c>
      <c r="Q1742" s="109"/>
      <c r="R1742" s="121">
        <v>1335</v>
      </c>
      <c r="S1742" s="121">
        <v>0</v>
      </c>
      <c r="T1742" s="109"/>
      <c r="U1742" s="121">
        <v>3813</v>
      </c>
      <c r="V1742" s="121">
        <v>0</v>
      </c>
    </row>
    <row r="1743" spans="1:22" x14ac:dyDescent="0.3">
      <c r="A1743" s="122" t="s">
        <v>965</v>
      </c>
      <c r="B1743" s="35" t="str">
        <f>VLOOKUP(A1743,'Planning Periods'!$E$2:$N$540,10,FALSE)</f>
        <v>10/31/2013 - 10/31/2021</v>
      </c>
      <c r="C1743" s="121">
        <v>2014</v>
      </c>
      <c r="D1743" s="121" t="str">
        <f t="shared" si="25"/>
        <v>Rocklin 2014</v>
      </c>
      <c r="E1743" s="121">
        <v>1040</v>
      </c>
      <c r="F1743" s="120">
        <v>0</v>
      </c>
      <c r="G1743" s="121">
        <v>0</v>
      </c>
      <c r="H1743" s="121">
        <v>0</v>
      </c>
      <c r="I1743" s="109"/>
      <c r="J1743" s="121">
        <v>729</v>
      </c>
      <c r="K1743" s="120">
        <v>0</v>
      </c>
      <c r="L1743" s="121">
        <v>0</v>
      </c>
      <c r="M1743" s="121">
        <v>0</v>
      </c>
      <c r="N1743" s="109"/>
      <c r="O1743" s="121">
        <v>709</v>
      </c>
      <c r="P1743" s="121">
        <v>37</v>
      </c>
      <c r="Q1743" s="109"/>
      <c r="R1743" s="121">
        <v>1335</v>
      </c>
      <c r="S1743" s="121">
        <v>360</v>
      </c>
      <c r="T1743" s="109"/>
      <c r="U1743" s="121">
        <v>3813</v>
      </c>
      <c r="V1743" s="121">
        <v>397</v>
      </c>
    </row>
    <row r="1744" spans="1:22" x14ac:dyDescent="0.3">
      <c r="A1744" s="122" t="s">
        <v>965</v>
      </c>
      <c r="B1744" s="35" t="str">
        <f>VLOOKUP(A1744,'Planning Periods'!$E$2:$N$540,10,FALSE)</f>
        <v>10/31/2013 - 10/31/2021</v>
      </c>
      <c r="C1744" s="121">
        <v>2015</v>
      </c>
      <c r="D1744" s="121" t="str">
        <f t="shared" si="25"/>
        <v>Rocklin 2015</v>
      </c>
      <c r="E1744" s="121">
        <v>1040</v>
      </c>
      <c r="F1744" s="120">
        <v>0</v>
      </c>
      <c r="G1744" s="121">
        <v>0</v>
      </c>
      <c r="H1744" s="121">
        <v>0</v>
      </c>
      <c r="I1744" s="109"/>
      <c r="J1744" s="121">
        <v>729</v>
      </c>
      <c r="K1744" s="120">
        <v>0</v>
      </c>
      <c r="L1744" s="121">
        <v>0</v>
      </c>
      <c r="M1744" s="121">
        <v>0</v>
      </c>
      <c r="N1744" s="109"/>
      <c r="O1744" s="121">
        <v>709</v>
      </c>
      <c r="P1744" s="121">
        <v>385</v>
      </c>
      <c r="Q1744" s="109"/>
      <c r="R1744" s="121">
        <v>1335</v>
      </c>
      <c r="S1744" s="121">
        <v>312</v>
      </c>
      <c r="T1744" s="109"/>
      <c r="U1744" s="121">
        <v>3813</v>
      </c>
      <c r="V1744" s="121">
        <v>697</v>
      </c>
    </row>
    <row r="1745" spans="1:22" x14ac:dyDescent="0.3">
      <c r="A1745" s="122" t="s">
        <v>965</v>
      </c>
      <c r="B1745" s="35" t="str">
        <f>VLOOKUP(A1745,'Planning Periods'!$E$2:$N$540,10,FALSE)</f>
        <v>10/31/2013 - 10/31/2021</v>
      </c>
      <c r="C1745" s="121">
        <v>2016</v>
      </c>
      <c r="D1745" s="121" t="str">
        <f t="shared" si="25"/>
        <v>Rocklin 2016</v>
      </c>
      <c r="E1745" s="121">
        <v>1040</v>
      </c>
      <c r="F1745" s="120">
        <v>0</v>
      </c>
      <c r="G1745" s="121">
        <v>0</v>
      </c>
      <c r="H1745" s="121">
        <v>0</v>
      </c>
      <c r="I1745" s="109"/>
      <c r="J1745" s="121">
        <v>729</v>
      </c>
      <c r="K1745" s="120">
        <v>0</v>
      </c>
      <c r="L1745" s="121">
        <v>0</v>
      </c>
      <c r="M1745" s="121">
        <v>0</v>
      </c>
      <c r="N1745" s="109"/>
      <c r="O1745" s="121">
        <v>709</v>
      </c>
      <c r="P1745" s="121">
        <v>184</v>
      </c>
      <c r="Q1745" s="109"/>
      <c r="R1745" s="121">
        <v>1335</v>
      </c>
      <c r="S1745" s="121">
        <v>352</v>
      </c>
      <c r="T1745" s="109"/>
      <c r="U1745" s="121">
        <v>3813</v>
      </c>
      <c r="V1745" s="121">
        <v>536</v>
      </c>
    </row>
    <row r="1746" spans="1:22" x14ac:dyDescent="0.3">
      <c r="A1746" s="122" t="s">
        <v>965</v>
      </c>
      <c r="B1746" s="35" t="str">
        <f>VLOOKUP(A1746,'Planning Periods'!$E$2:$N$540,10,FALSE)</f>
        <v>10/31/2013 - 10/31/2021</v>
      </c>
      <c r="C1746" s="121">
        <v>2017</v>
      </c>
      <c r="D1746" s="121" t="str">
        <f t="shared" si="25"/>
        <v>Rocklin 2017</v>
      </c>
      <c r="E1746" s="121">
        <v>1040</v>
      </c>
      <c r="F1746" s="120">
        <v>0</v>
      </c>
      <c r="G1746" s="121">
        <v>0</v>
      </c>
      <c r="H1746" s="121">
        <v>0</v>
      </c>
      <c r="I1746" s="109"/>
      <c r="J1746" s="121">
        <v>729</v>
      </c>
      <c r="K1746" s="120">
        <v>0</v>
      </c>
      <c r="L1746" s="121">
        <v>0</v>
      </c>
      <c r="M1746" s="121">
        <v>0</v>
      </c>
      <c r="N1746" s="109"/>
      <c r="O1746" s="121">
        <v>709</v>
      </c>
      <c r="P1746" s="121">
        <v>181</v>
      </c>
      <c r="Q1746" s="109"/>
      <c r="R1746" s="121">
        <v>1335</v>
      </c>
      <c r="S1746" s="121">
        <v>643</v>
      </c>
      <c r="T1746" s="109"/>
      <c r="U1746" s="121">
        <v>3813</v>
      </c>
      <c r="V1746" s="121">
        <v>824</v>
      </c>
    </row>
    <row r="1747" spans="1:22" x14ac:dyDescent="0.3">
      <c r="A1747" s="122" t="s">
        <v>801</v>
      </c>
      <c r="B1747" s="35" t="str">
        <f>VLOOKUP(A1747,'Planning Periods'!$E$2:$N$540,10,FALSE)</f>
        <v>01/31/2015 - 01/31/2023</v>
      </c>
      <c r="C1747" s="121">
        <v>2014</v>
      </c>
      <c r="D1747" s="121" t="str">
        <f t="shared" si="25"/>
        <v>Rohnert Park 2014</v>
      </c>
      <c r="E1747" s="121">
        <v>181</v>
      </c>
      <c r="F1747" s="120">
        <v>0</v>
      </c>
      <c r="G1747" s="121">
        <v>0</v>
      </c>
      <c r="H1747" s="121">
        <v>0</v>
      </c>
      <c r="I1747" s="109"/>
      <c r="J1747" s="121">
        <v>107</v>
      </c>
      <c r="K1747" s="120">
        <v>0</v>
      </c>
      <c r="L1747" s="121">
        <v>0</v>
      </c>
      <c r="M1747" s="121">
        <v>0</v>
      </c>
      <c r="N1747" s="109"/>
      <c r="O1747" s="121">
        <v>127</v>
      </c>
      <c r="P1747" s="121">
        <v>0</v>
      </c>
      <c r="Q1747" s="109"/>
      <c r="R1747" s="121">
        <v>484</v>
      </c>
      <c r="S1747" s="121">
        <v>0</v>
      </c>
      <c r="T1747" s="109"/>
      <c r="U1747" s="121">
        <v>899</v>
      </c>
      <c r="V1747" s="121">
        <v>0</v>
      </c>
    </row>
    <row r="1748" spans="1:22" x14ac:dyDescent="0.3">
      <c r="A1748" s="122" t="s">
        <v>801</v>
      </c>
      <c r="B1748" s="35" t="str">
        <f>VLOOKUP(A1748,'Planning Periods'!$E$2:$N$540,10,FALSE)</f>
        <v>01/31/2015 - 01/31/2023</v>
      </c>
      <c r="C1748" s="121">
        <v>2015</v>
      </c>
      <c r="D1748" s="121" t="str">
        <f t="shared" si="25"/>
        <v>Rohnert Park 2015</v>
      </c>
      <c r="E1748" s="121">
        <v>181</v>
      </c>
      <c r="F1748" s="120">
        <v>0</v>
      </c>
      <c r="G1748" s="121">
        <v>0</v>
      </c>
      <c r="H1748" s="121">
        <v>0</v>
      </c>
      <c r="I1748" s="109"/>
      <c r="J1748" s="121">
        <v>107</v>
      </c>
      <c r="K1748" s="120">
        <v>0</v>
      </c>
      <c r="L1748" s="121">
        <v>0</v>
      </c>
      <c r="M1748" s="121">
        <v>0</v>
      </c>
      <c r="N1748" s="109"/>
      <c r="O1748" s="121">
        <v>127</v>
      </c>
      <c r="P1748" s="121">
        <v>0</v>
      </c>
      <c r="Q1748" s="109"/>
      <c r="R1748" s="121">
        <v>484</v>
      </c>
      <c r="S1748" s="121">
        <v>244</v>
      </c>
      <c r="T1748" s="109"/>
      <c r="U1748" s="121">
        <v>899</v>
      </c>
      <c r="V1748" s="121">
        <v>244</v>
      </c>
    </row>
    <row r="1749" spans="1:22" x14ac:dyDescent="0.3">
      <c r="A1749" s="122" t="s">
        <v>801</v>
      </c>
      <c r="B1749" s="35" t="str">
        <f>VLOOKUP(A1749,'Planning Periods'!$E$2:$N$540,10,FALSE)</f>
        <v>01/31/2015 - 01/31/2023</v>
      </c>
      <c r="C1749" s="121">
        <v>2016</v>
      </c>
      <c r="D1749" s="121" t="str">
        <f t="shared" si="25"/>
        <v>Rohnert Park 2016</v>
      </c>
      <c r="E1749" s="121">
        <v>181</v>
      </c>
      <c r="F1749" s="120">
        <v>0</v>
      </c>
      <c r="G1749" s="121">
        <v>0</v>
      </c>
      <c r="H1749" s="121">
        <v>0</v>
      </c>
      <c r="I1749" s="109"/>
      <c r="J1749" s="121">
        <v>107</v>
      </c>
      <c r="K1749" s="120">
        <v>0</v>
      </c>
      <c r="L1749" s="121">
        <v>0</v>
      </c>
      <c r="M1749" s="121">
        <v>0</v>
      </c>
      <c r="N1749" s="109"/>
      <c r="O1749" s="121">
        <v>127</v>
      </c>
      <c r="P1749" s="121">
        <v>1</v>
      </c>
      <c r="Q1749" s="109"/>
      <c r="R1749" s="121">
        <v>484</v>
      </c>
      <c r="S1749" s="121">
        <v>0</v>
      </c>
      <c r="T1749" s="109"/>
      <c r="U1749" s="121">
        <v>899</v>
      </c>
      <c r="V1749" s="121">
        <v>1</v>
      </c>
    </row>
    <row r="1750" spans="1:22" x14ac:dyDescent="0.3">
      <c r="A1750" s="122" t="s">
        <v>801</v>
      </c>
      <c r="B1750" s="35" t="str">
        <f>VLOOKUP(A1750,'Planning Periods'!$E$2:$N$540,10,FALSE)</f>
        <v>01/31/2015 - 01/31/2023</v>
      </c>
      <c r="C1750" s="121">
        <v>2017</v>
      </c>
      <c r="D1750" s="121" t="str">
        <f t="shared" si="25"/>
        <v>Rohnert Park 2017</v>
      </c>
      <c r="E1750" s="121">
        <v>181</v>
      </c>
      <c r="F1750" s="120">
        <v>0</v>
      </c>
      <c r="G1750" s="121">
        <v>0</v>
      </c>
      <c r="H1750" s="121">
        <v>0</v>
      </c>
      <c r="I1750" s="109"/>
      <c r="J1750" s="121">
        <v>107</v>
      </c>
      <c r="K1750" s="120">
        <v>0</v>
      </c>
      <c r="L1750" s="121">
        <v>0</v>
      </c>
      <c r="M1750" s="121">
        <v>0</v>
      </c>
      <c r="N1750" s="109"/>
      <c r="O1750" s="121">
        <v>127</v>
      </c>
      <c r="P1750" s="121">
        <v>13</v>
      </c>
      <c r="Q1750" s="109"/>
      <c r="R1750" s="121">
        <v>484</v>
      </c>
      <c r="S1750" s="121">
        <v>135</v>
      </c>
      <c r="T1750" s="109"/>
      <c r="U1750" s="121">
        <v>899</v>
      </c>
      <c r="V1750" s="121">
        <v>148</v>
      </c>
    </row>
    <row r="1751" spans="1:22" x14ac:dyDescent="0.3">
      <c r="A1751" t="s">
        <v>1069</v>
      </c>
      <c r="B1751" s="35"/>
      <c r="C1751" s="121">
        <v>2013</v>
      </c>
      <c r="D1751" s="121" t="str">
        <f t="shared" si="25"/>
        <v>Rolling Hills 2013</v>
      </c>
      <c r="E1751" s="121"/>
      <c r="F1751" s="120"/>
      <c r="G1751" s="121"/>
      <c r="H1751" s="121"/>
      <c r="I1751" s="109"/>
      <c r="J1751" s="121"/>
      <c r="K1751" s="120"/>
      <c r="L1751" s="121"/>
      <c r="M1751" s="121"/>
      <c r="N1751" s="109"/>
      <c r="O1751" s="121"/>
      <c r="P1751" s="121"/>
      <c r="Q1751" s="109"/>
      <c r="R1751" s="121"/>
      <c r="S1751" s="121"/>
      <c r="T1751" s="109"/>
      <c r="U1751" s="121"/>
      <c r="V1751" s="121"/>
    </row>
    <row r="1752" spans="1:22" x14ac:dyDescent="0.3">
      <c r="A1752" t="s">
        <v>1069</v>
      </c>
      <c r="B1752" s="35" t="str">
        <f>VLOOKUP(A1752,'Planning Periods'!$E$2:$N$540,10,FALSE)</f>
        <v>10/15/2013 - 10/15/2021</v>
      </c>
      <c r="C1752" s="121">
        <v>2014</v>
      </c>
      <c r="D1752" s="121" t="str">
        <f t="shared" si="25"/>
        <v>Rolling Hills 2014</v>
      </c>
      <c r="E1752" s="120">
        <v>0</v>
      </c>
      <c r="F1752" s="120">
        <v>0</v>
      </c>
      <c r="G1752" s="120">
        <v>0</v>
      </c>
      <c r="H1752" s="120">
        <v>0</v>
      </c>
      <c r="I1752" s="120">
        <v>0</v>
      </c>
      <c r="J1752" s="120">
        <v>0</v>
      </c>
      <c r="K1752" s="120">
        <v>0</v>
      </c>
      <c r="L1752" s="120">
        <v>0</v>
      </c>
      <c r="M1752" s="120">
        <v>0</v>
      </c>
      <c r="N1752" s="120">
        <v>0</v>
      </c>
      <c r="O1752" s="120">
        <v>0</v>
      </c>
      <c r="P1752" s="120">
        <v>0</v>
      </c>
      <c r="Q1752" s="120">
        <v>0</v>
      </c>
      <c r="R1752" s="120">
        <v>0</v>
      </c>
      <c r="S1752" s="120">
        <v>0</v>
      </c>
      <c r="T1752" s="120">
        <v>0</v>
      </c>
      <c r="U1752" s="120">
        <v>0</v>
      </c>
      <c r="V1752" s="120">
        <v>0</v>
      </c>
    </row>
    <row r="1753" spans="1:22" x14ac:dyDescent="0.3">
      <c r="A1753" t="s">
        <v>1069</v>
      </c>
      <c r="B1753" s="35" t="str">
        <f>VLOOKUP(A1753,'Planning Periods'!$E$2:$N$540,10,FALSE)</f>
        <v>10/15/2013 - 10/15/2021</v>
      </c>
      <c r="C1753" s="121">
        <v>2015</v>
      </c>
      <c r="D1753" s="121" t="str">
        <f t="shared" si="25"/>
        <v>Rolling Hills 2015</v>
      </c>
    </row>
    <row r="1754" spans="1:22" x14ac:dyDescent="0.3">
      <c r="A1754" t="s">
        <v>1069</v>
      </c>
      <c r="B1754" s="35" t="str">
        <f>VLOOKUP(A1754,'Planning Periods'!$E$2:$N$540,10,FALSE)</f>
        <v>10/15/2013 - 10/15/2021</v>
      </c>
      <c r="C1754" s="121">
        <v>2016</v>
      </c>
      <c r="D1754" s="121" t="str">
        <f t="shared" si="25"/>
        <v>Rolling Hills 2016</v>
      </c>
    </row>
    <row r="1755" spans="1:22" x14ac:dyDescent="0.3">
      <c r="A1755" t="s">
        <v>1069</v>
      </c>
      <c r="B1755" s="35" t="str">
        <f>VLOOKUP(A1755,'Planning Periods'!$E$2:$N$540,10,FALSE)</f>
        <v>10/15/2013 - 10/15/2021</v>
      </c>
      <c r="C1755" s="121">
        <v>2017</v>
      </c>
      <c r="D1755" s="121" t="str">
        <f t="shared" si="25"/>
        <v>Rolling Hills 2017</v>
      </c>
    </row>
    <row r="1756" spans="1:22" x14ac:dyDescent="0.3">
      <c r="A1756" s="122" t="s">
        <v>1068</v>
      </c>
      <c r="B1756" s="35"/>
      <c r="C1756" s="121">
        <v>2013</v>
      </c>
      <c r="D1756" s="121" t="str">
        <f t="shared" si="25"/>
        <v>Rolling Hills Estates 2013</v>
      </c>
    </row>
    <row r="1757" spans="1:22" x14ac:dyDescent="0.3">
      <c r="A1757" s="122" t="s">
        <v>1068</v>
      </c>
      <c r="B1757" s="35" t="str">
        <f>VLOOKUP(A1757,'Planning Periods'!$E$2:$N$540,10,FALSE)</f>
        <v>10/15/2013 - 10/15/2021</v>
      </c>
      <c r="C1757" s="121">
        <v>2014</v>
      </c>
      <c r="D1757" s="121" t="str">
        <f t="shared" si="25"/>
        <v>Rolling Hills Estates 2014</v>
      </c>
      <c r="E1757" s="121"/>
      <c r="F1757" s="120"/>
      <c r="G1757" s="121"/>
      <c r="H1757" s="121"/>
      <c r="I1757" s="109"/>
      <c r="J1757" s="121"/>
      <c r="K1757" s="120"/>
      <c r="L1757" s="121"/>
      <c r="M1757" s="121"/>
      <c r="N1757" s="109"/>
      <c r="O1757" s="121"/>
      <c r="P1757" s="121"/>
      <c r="Q1757" s="109"/>
      <c r="R1757" s="121"/>
      <c r="S1757" s="121"/>
      <c r="T1757" s="109"/>
      <c r="U1757" s="121"/>
      <c r="V1757" s="121"/>
    </row>
    <row r="1758" spans="1:22" x14ac:dyDescent="0.3">
      <c r="A1758" s="122" t="s">
        <v>1068</v>
      </c>
      <c r="B1758" s="35" t="str">
        <f>VLOOKUP(A1758,'Planning Periods'!$E$2:$N$540,10,FALSE)</f>
        <v>10/15/2013 - 10/15/2021</v>
      </c>
      <c r="C1758" s="121">
        <v>2015</v>
      </c>
      <c r="D1758" s="121" t="str">
        <f t="shared" si="25"/>
        <v>Rolling Hills Estates 2015</v>
      </c>
      <c r="E1758" s="121"/>
      <c r="F1758" s="120"/>
      <c r="G1758" s="121"/>
      <c r="H1758" s="121"/>
      <c r="I1758" s="109"/>
      <c r="J1758" s="121"/>
      <c r="K1758" s="120"/>
      <c r="L1758" s="121"/>
      <c r="M1758" s="121"/>
      <c r="N1758" s="109"/>
      <c r="O1758" s="121"/>
      <c r="P1758" s="121"/>
      <c r="Q1758" s="109"/>
      <c r="R1758" s="121"/>
      <c r="S1758" s="121"/>
      <c r="T1758" s="109"/>
      <c r="U1758" s="121"/>
      <c r="V1758" s="121"/>
    </row>
    <row r="1759" spans="1:22" x14ac:dyDescent="0.3">
      <c r="A1759" s="122" t="s">
        <v>1068</v>
      </c>
      <c r="B1759" s="35" t="str">
        <f>VLOOKUP(A1759,'Planning Periods'!$E$2:$N$540,10,FALSE)</f>
        <v>10/15/2013 - 10/15/2021</v>
      </c>
      <c r="C1759" s="121">
        <v>2016</v>
      </c>
      <c r="D1759" s="121" t="str">
        <f t="shared" si="25"/>
        <v>Rolling Hills Estates 2016</v>
      </c>
      <c r="E1759" s="121"/>
      <c r="F1759" s="120"/>
      <c r="G1759" s="121"/>
      <c r="H1759" s="121"/>
      <c r="I1759" s="109"/>
      <c r="J1759" s="121"/>
      <c r="K1759" s="120"/>
      <c r="L1759" s="121"/>
      <c r="M1759" s="121"/>
      <c r="N1759" s="109"/>
      <c r="O1759" s="121"/>
      <c r="P1759" s="121"/>
      <c r="Q1759" s="109"/>
      <c r="R1759" s="121"/>
      <c r="S1759" s="121"/>
      <c r="T1759" s="109"/>
      <c r="U1759" s="121"/>
      <c r="V1759" s="121"/>
    </row>
    <row r="1760" spans="1:22" x14ac:dyDescent="0.3">
      <c r="A1760" s="122" t="s">
        <v>1068</v>
      </c>
      <c r="B1760" s="35" t="str">
        <f>VLOOKUP(A1760,'Planning Periods'!$E$2:$N$540,10,FALSE)</f>
        <v>10/15/2013 - 10/15/2021</v>
      </c>
      <c r="C1760" s="121">
        <v>2017</v>
      </c>
      <c r="D1760" s="121" t="str">
        <f t="shared" si="25"/>
        <v>Rolling Hills Estates 2017</v>
      </c>
      <c r="E1760" s="121">
        <v>1</v>
      </c>
      <c r="F1760" s="120">
        <v>0</v>
      </c>
      <c r="G1760" s="121">
        <v>0</v>
      </c>
      <c r="H1760" s="121">
        <v>0</v>
      </c>
      <c r="I1760" s="109"/>
      <c r="J1760" s="121">
        <v>1</v>
      </c>
      <c r="K1760" s="120">
        <v>0</v>
      </c>
      <c r="L1760" s="121">
        <v>0</v>
      </c>
      <c r="M1760" s="121">
        <v>0</v>
      </c>
      <c r="N1760" s="109"/>
      <c r="O1760" s="121">
        <v>1</v>
      </c>
      <c r="P1760" s="121">
        <v>1</v>
      </c>
      <c r="Q1760" s="109"/>
      <c r="R1760" s="121">
        <v>2</v>
      </c>
      <c r="S1760" s="121">
        <v>4</v>
      </c>
      <c r="T1760" s="109"/>
      <c r="U1760" s="121">
        <v>5</v>
      </c>
      <c r="V1760" s="121">
        <v>5</v>
      </c>
    </row>
    <row r="1761" spans="1:22" x14ac:dyDescent="0.3">
      <c r="A1761" s="122" t="s">
        <v>1067</v>
      </c>
      <c r="B1761" s="35"/>
      <c r="C1761" s="121">
        <v>2013</v>
      </c>
      <c r="D1761" s="121" t="str">
        <f t="shared" si="25"/>
        <v>Rosemead 2013</v>
      </c>
      <c r="E1761" s="121"/>
      <c r="F1761" s="120"/>
      <c r="G1761" s="121"/>
      <c r="H1761" s="121"/>
      <c r="I1761" s="109"/>
      <c r="J1761" s="121"/>
      <c r="K1761" s="120"/>
      <c r="L1761" s="121"/>
      <c r="M1761" s="121"/>
      <c r="N1761" s="109"/>
      <c r="O1761" s="121"/>
      <c r="P1761" s="121"/>
      <c r="Q1761" s="109"/>
      <c r="R1761" s="121"/>
      <c r="S1761" s="121"/>
      <c r="T1761" s="109"/>
      <c r="U1761" s="121"/>
      <c r="V1761" s="121"/>
    </row>
    <row r="1762" spans="1:22" x14ac:dyDescent="0.3">
      <c r="A1762" s="122" t="s">
        <v>1067</v>
      </c>
      <c r="B1762" s="35" t="str">
        <f>VLOOKUP(A1762,'Planning Periods'!$E$2:$N$540,10,FALSE)</f>
        <v>10/15/2013 - 10/15/2021</v>
      </c>
      <c r="C1762" s="121">
        <v>2014</v>
      </c>
      <c r="D1762" s="121" t="str">
        <f t="shared" si="25"/>
        <v>Rosemead 2014</v>
      </c>
      <c r="E1762" s="121">
        <v>153</v>
      </c>
      <c r="F1762" s="120">
        <v>0</v>
      </c>
      <c r="G1762" s="121">
        <v>0</v>
      </c>
      <c r="H1762" s="121">
        <v>0</v>
      </c>
      <c r="I1762" s="109"/>
      <c r="J1762" s="121">
        <v>88</v>
      </c>
      <c r="K1762" s="120">
        <v>0</v>
      </c>
      <c r="L1762" s="121">
        <v>0</v>
      </c>
      <c r="M1762" s="121">
        <v>0</v>
      </c>
      <c r="N1762" s="109"/>
      <c r="O1762" s="121">
        <v>99</v>
      </c>
      <c r="P1762" s="121">
        <v>0</v>
      </c>
      <c r="Q1762" s="109"/>
      <c r="R1762" s="121">
        <v>262</v>
      </c>
      <c r="S1762" s="121">
        <v>0</v>
      </c>
      <c r="T1762" s="109"/>
      <c r="U1762" s="121">
        <v>602</v>
      </c>
      <c r="V1762" s="121">
        <v>0</v>
      </c>
    </row>
    <row r="1763" spans="1:22" x14ac:dyDescent="0.3">
      <c r="A1763" s="122" t="s">
        <v>1067</v>
      </c>
      <c r="B1763" s="35" t="str">
        <f>VLOOKUP(A1763,'Planning Periods'!$E$2:$N$540,10,FALSE)</f>
        <v>10/15/2013 - 10/15/2021</v>
      </c>
      <c r="C1763" s="121">
        <v>2015</v>
      </c>
      <c r="D1763" s="121" t="str">
        <f t="shared" si="25"/>
        <v>Rosemead 2015</v>
      </c>
      <c r="E1763" s="121">
        <v>153</v>
      </c>
      <c r="F1763" s="120">
        <v>0</v>
      </c>
      <c r="G1763" s="121">
        <v>0</v>
      </c>
      <c r="H1763" s="121">
        <v>0</v>
      </c>
      <c r="I1763" s="109"/>
      <c r="J1763" s="121">
        <v>88</v>
      </c>
      <c r="K1763" s="120">
        <v>0</v>
      </c>
      <c r="L1763" s="121">
        <v>0</v>
      </c>
      <c r="M1763" s="121">
        <v>0</v>
      </c>
      <c r="N1763" s="109"/>
      <c r="O1763" s="121">
        <v>99</v>
      </c>
      <c r="P1763" s="121">
        <v>0</v>
      </c>
      <c r="Q1763" s="109"/>
      <c r="R1763" s="121">
        <v>262</v>
      </c>
      <c r="S1763" s="121">
        <v>0</v>
      </c>
      <c r="T1763" s="109"/>
      <c r="U1763" s="121">
        <v>602</v>
      </c>
      <c r="V1763" s="121">
        <v>0</v>
      </c>
    </row>
    <row r="1764" spans="1:22" x14ac:dyDescent="0.3">
      <c r="A1764" s="122" t="s">
        <v>1067</v>
      </c>
      <c r="B1764" s="35" t="str">
        <f>VLOOKUP(A1764,'Planning Periods'!$E$2:$N$540,10,FALSE)</f>
        <v>10/15/2013 - 10/15/2021</v>
      </c>
      <c r="C1764" s="121">
        <v>2016</v>
      </c>
      <c r="D1764" s="121" t="str">
        <f t="shared" si="25"/>
        <v>Rosemead 2016</v>
      </c>
      <c r="E1764" s="121">
        <v>153</v>
      </c>
      <c r="F1764" s="120">
        <v>0</v>
      </c>
      <c r="G1764" s="121">
        <v>0</v>
      </c>
      <c r="H1764" s="121">
        <v>0</v>
      </c>
      <c r="I1764" s="109"/>
      <c r="J1764" s="121">
        <v>88</v>
      </c>
      <c r="K1764" s="120">
        <v>0</v>
      </c>
      <c r="L1764" s="121">
        <v>0</v>
      </c>
      <c r="M1764" s="121">
        <v>0</v>
      </c>
      <c r="N1764" s="109"/>
      <c r="O1764" s="121">
        <v>99</v>
      </c>
      <c r="P1764" s="121">
        <v>0</v>
      </c>
      <c r="Q1764" s="109"/>
      <c r="R1764" s="121">
        <v>262</v>
      </c>
      <c r="S1764" s="121">
        <v>0</v>
      </c>
      <c r="T1764" s="109"/>
      <c r="U1764" s="121">
        <v>602</v>
      </c>
      <c r="V1764" s="121">
        <v>0</v>
      </c>
    </row>
    <row r="1765" spans="1:22" x14ac:dyDescent="0.3">
      <c r="A1765" s="122" t="s">
        <v>1067</v>
      </c>
      <c r="B1765" s="35" t="str">
        <f>VLOOKUP(A1765,'Planning Periods'!$E$2:$N$540,10,FALSE)</f>
        <v>10/15/2013 - 10/15/2021</v>
      </c>
      <c r="C1765" s="121">
        <v>2017</v>
      </c>
      <c r="D1765" s="121" t="str">
        <f t="shared" si="25"/>
        <v>Rosemead 2017</v>
      </c>
      <c r="E1765" s="121">
        <v>153</v>
      </c>
      <c r="F1765" s="120">
        <v>0</v>
      </c>
      <c r="G1765" s="121">
        <v>0</v>
      </c>
      <c r="H1765" s="121">
        <v>0</v>
      </c>
      <c r="I1765" s="109"/>
      <c r="J1765" s="121">
        <v>88</v>
      </c>
      <c r="K1765" s="120">
        <v>0</v>
      </c>
      <c r="L1765" s="121">
        <v>0</v>
      </c>
      <c r="M1765" s="121">
        <v>0</v>
      </c>
      <c r="N1765" s="109"/>
      <c r="O1765" s="121">
        <v>99</v>
      </c>
      <c r="P1765" s="121">
        <v>0</v>
      </c>
      <c r="Q1765" s="109"/>
      <c r="R1765" s="121">
        <v>262</v>
      </c>
      <c r="S1765" s="121">
        <v>0</v>
      </c>
      <c r="T1765" s="109"/>
      <c r="U1765" s="121">
        <v>602</v>
      </c>
      <c r="V1765" s="121">
        <v>0</v>
      </c>
    </row>
    <row r="1766" spans="1:22" x14ac:dyDescent="0.3">
      <c r="A1766" s="122" t="s">
        <v>963</v>
      </c>
      <c r="B1766" s="35" t="str">
        <f>VLOOKUP(A1766,'Planning Periods'!$E$2:$N$540,10,FALSE)</f>
        <v>10/31/2013 - 10/31/2021</v>
      </c>
      <c r="C1766" s="121">
        <v>2013</v>
      </c>
      <c r="D1766" s="121" t="str">
        <f t="shared" si="25"/>
        <v>Roseville 2013</v>
      </c>
      <c r="E1766" s="121">
        <v>2268</v>
      </c>
      <c r="F1766" s="120">
        <v>0</v>
      </c>
      <c r="G1766" s="121">
        <v>0</v>
      </c>
      <c r="H1766" s="121">
        <v>0</v>
      </c>
      <c r="I1766" s="109"/>
      <c r="J1766" s="121">
        <v>1590</v>
      </c>
      <c r="K1766" s="120">
        <v>0</v>
      </c>
      <c r="L1766" s="121">
        <v>0</v>
      </c>
      <c r="M1766" s="121">
        <v>0</v>
      </c>
      <c r="N1766" s="109"/>
      <c r="O1766" s="121">
        <v>1577</v>
      </c>
      <c r="P1766" s="121">
        <v>142</v>
      </c>
      <c r="Q1766" s="109"/>
      <c r="R1766" s="121">
        <v>3043</v>
      </c>
      <c r="S1766" s="121">
        <v>384</v>
      </c>
      <c r="T1766" s="109"/>
      <c r="U1766" s="121">
        <v>8478</v>
      </c>
      <c r="V1766" s="121">
        <v>526</v>
      </c>
    </row>
    <row r="1767" spans="1:22" x14ac:dyDescent="0.3">
      <c r="A1767" s="122" t="s">
        <v>963</v>
      </c>
      <c r="B1767" s="35" t="str">
        <f>VLOOKUP(A1767,'Planning Periods'!$E$2:$N$540,10,FALSE)</f>
        <v>10/31/2013 - 10/31/2021</v>
      </c>
      <c r="C1767" s="121">
        <v>2014</v>
      </c>
      <c r="D1767" s="121" t="str">
        <f t="shared" si="25"/>
        <v>Roseville 2014</v>
      </c>
      <c r="E1767" s="121">
        <v>2268</v>
      </c>
      <c r="F1767" s="120">
        <v>9</v>
      </c>
      <c r="G1767" s="121">
        <v>9</v>
      </c>
      <c r="H1767" s="121">
        <v>0</v>
      </c>
      <c r="I1767" s="109"/>
      <c r="J1767" s="121">
        <v>1590</v>
      </c>
      <c r="K1767" s="120">
        <v>14</v>
      </c>
      <c r="L1767" s="121">
        <v>14</v>
      </c>
      <c r="M1767" s="121">
        <v>0</v>
      </c>
      <c r="N1767" s="109"/>
      <c r="O1767" s="121">
        <v>1577</v>
      </c>
      <c r="P1767" s="121">
        <v>438</v>
      </c>
      <c r="Q1767" s="109"/>
      <c r="R1767" s="121">
        <v>3043</v>
      </c>
      <c r="S1767" s="121">
        <v>333</v>
      </c>
      <c r="T1767" s="109"/>
      <c r="U1767" s="121">
        <v>8478</v>
      </c>
      <c r="V1767" s="121">
        <v>794</v>
      </c>
    </row>
    <row r="1768" spans="1:22" x14ac:dyDescent="0.3">
      <c r="A1768" s="122" t="s">
        <v>963</v>
      </c>
      <c r="B1768" s="35" t="str">
        <f>VLOOKUP(A1768,'Planning Periods'!$E$2:$N$540,10,FALSE)</f>
        <v>10/31/2013 - 10/31/2021</v>
      </c>
      <c r="C1768" s="121">
        <v>2015</v>
      </c>
      <c r="D1768" s="121" t="str">
        <f t="shared" si="25"/>
        <v>Roseville 2015</v>
      </c>
      <c r="E1768" s="121">
        <v>2268</v>
      </c>
      <c r="F1768" s="120">
        <v>0</v>
      </c>
      <c r="G1768" s="121">
        <v>0</v>
      </c>
      <c r="H1768" s="121">
        <v>0</v>
      </c>
      <c r="I1768" s="109"/>
      <c r="J1768" s="121">
        <v>1590</v>
      </c>
      <c r="K1768" s="120">
        <v>0</v>
      </c>
      <c r="L1768" s="121">
        <v>0</v>
      </c>
      <c r="M1768" s="121">
        <v>0</v>
      </c>
      <c r="N1768" s="109"/>
      <c r="O1768" s="121">
        <v>1577</v>
      </c>
      <c r="P1768" s="121">
        <v>378</v>
      </c>
      <c r="Q1768" s="109"/>
      <c r="R1768" s="121">
        <v>3043</v>
      </c>
      <c r="S1768" s="121">
        <v>544</v>
      </c>
      <c r="T1768" s="109"/>
      <c r="U1768" s="121">
        <v>8478</v>
      </c>
      <c r="V1768" s="121">
        <v>922</v>
      </c>
    </row>
    <row r="1769" spans="1:22" x14ac:dyDescent="0.3">
      <c r="A1769" s="122" t="s">
        <v>963</v>
      </c>
      <c r="B1769" s="35" t="str">
        <f>VLOOKUP(A1769,'Planning Periods'!$E$2:$N$540,10,FALSE)</f>
        <v>10/31/2013 - 10/31/2021</v>
      </c>
      <c r="C1769" s="121">
        <v>2016</v>
      </c>
      <c r="D1769" s="121" t="str">
        <f t="shared" si="25"/>
        <v>Roseville 2016</v>
      </c>
      <c r="E1769" s="121">
        <v>2268</v>
      </c>
      <c r="F1769" s="120">
        <v>42</v>
      </c>
      <c r="G1769" s="121">
        <v>42</v>
      </c>
      <c r="H1769" s="121">
        <v>0</v>
      </c>
      <c r="I1769" s="109"/>
      <c r="J1769" s="121">
        <v>1590</v>
      </c>
      <c r="K1769" s="120">
        <v>15</v>
      </c>
      <c r="L1769" s="121">
        <v>15</v>
      </c>
      <c r="M1769" s="121">
        <v>0</v>
      </c>
      <c r="N1769" s="109"/>
      <c r="O1769" s="121">
        <v>1577</v>
      </c>
      <c r="P1769" s="121">
        <v>216</v>
      </c>
      <c r="Q1769" s="109"/>
      <c r="R1769" s="121">
        <v>3043</v>
      </c>
      <c r="S1769" s="121">
        <v>584</v>
      </c>
      <c r="T1769" s="109"/>
      <c r="U1769" s="121">
        <v>8478</v>
      </c>
      <c r="V1769" s="121">
        <v>857</v>
      </c>
    </row>
    <row r="1770" spans="1:22" x14ac:dyDescent="0.3">
      <c r="A1770" s="122" t="s">
        <v>963</v>
      </c>
      <c r="B1770" s="35" t="str">
        <f>VLOOKUP(A1770,'Planning Periods'!$E$2:$N$540,10,FALSE)</f>
        <v>10/31/2013 - 10/31/2021</v>
      </c>
      <c r="C1770" s="121">
        <v>2017</v>
      </c>
      <c r="D1770" s="121" t="str">
        <f t="shared" ref="D1770:D1831" si="26">CONCATENATE(A1770," ",C1770)</f>
        <v>Roseville 2017</v>
      </c>
      <c r="E1770" s="121">
        <v>2268</v>
      </c>
      <c r="F1770" s="120">
        <v>43</v>
      </c>
      <c r="G1770" s="121">
        <v>43</v>
      </c>
      <c r="H1770" s="121">
        <v>0</v>
      </c>
      <c r="I1770" s="109"/>
      <c r="J1770" s="121">
        <v>1590</v>
      </c>
      <c r="K1770" s="120">
        <v>0</v>
      </c>
      <c r="L1770" s="121">
        <v>0</v>
      </c>
      <c r="M1770" s="121">
        <v>0</v>
      </c>
      <c r="N1770" s="109"/>
      <c r="O1770" s="121">
        <v>1577</v>
      </c>
      <c r="P1770" s="121">
        <v>1000</v>
      </c>
      <c r="Q1770" s="109"/>
      <c r="R1770" s="121">
        <v>3043</v>
      </c>
      <c r="S1770" s="121">
        <v>644</v>
      </c>
      <c r="T1770" s="109"/>
      <c r="U1770" s="121">
        <v>8478</v>
      </c>
      <c r="V1770" s="121">
        <v>1687</v>
      </c>
    </row>
    <row r="1771" spans="1:22" x14ac:dyDescent="0.3">
      <c r="A1771" s="122" t="s">
        <v>1321</v>
      </c>
      <c r="B1771" s="35" t="str">
        <f>VLOOKUP(A1771,'Planning Periods'!$E$2:$N$540,10,FALSE)</f>
        <v>01/31/2015 - 01/31/2023</v>
      </c>
      <c r="C1771" s="121">
        <v>2014</v>
      </c>
      <c r="D1771" s="121" t="str">
        <f t="shared" si="26"/>
        <v>Ross 2014</v>
      </c>
      <c r="E1771" s="121"/>
      <c r="F1771" s="120"/>
      <c r="G1771" s="121"/>
      <c r="H1771" s="121"/>
      <c r="I1771" s="109"/>
      <c r="J1771" s="121"/>
      <c r="K1771" s="120"/>
      <c r="L1771" s="121"/>
      <c r="M1771" s="121"/>
      <c r="N1771" s="109"/>
      <c r="O1771" s="121"/>
      <c r="P1771" s="121"/>
      <c r="Q1771" s="109"/>
      <c r="R1771" s="121"/>
      <c r="S1771" s="121"/>
      <c r="T1771" s="109"/>
      <c r="U1771" s="121"/>
      <c r="V1771" s="121"/>
    </row>
    <row r="1772" spans="1:22" x14ac:dyDescent="0.3">
      <c r="A1772" s="122" t="s">
        <v>1321</v>
      </c>
      <c r="B1772" s="35" t="str">
        <f>VLOOKUP(A1772,'Planning Periods'!$E$2:$N$540,10,FALSE)</f>
        <v>01/31/2015 - 01/31/2023</v>
      </c>
      <c r="C1772" s="121">
        <v>2015</v>
      </c>
      <c r="D1772" s="121" t="str">
        <f t="shared" si="26"/>
        <v>Ross 2015</v>
      </c>
      <c r="E1772" s="121">
        <v>6</v>
      </c>
      <c r="F1772" s="120">
        <v>1</v>
      </c>
      <c r="G1772" s="121">
        <v>1</v>
      </c>
      <c r="H1772" s="121">
        <v>0</v>
      </c>
      <c r="I1772" s="109"/>
      <c r="J1772" s="121">
        <v>4</v>
      </c>
      <c r="K1772" s="120">
        <v>0</v>
      </c>
      <c r="L1772" s="121">
        <v>0</v>
      </c>
      <c r="M1772" s="121">
        <v>0</v>
      </c>
      <c r="N1772" s="109"/>
      <c r="O1772" s="121">
        <v>4</v>
      </c>
      <c r="P1772" s="121">
        <v>1</v>
      </c>
      <c r="Q1772" s="109"/>
      <c r="R1772" s="121">
        <v>4</v>
      </c>
      <c r="S1772" s="121">
        <v>0</v>
      </c>
      <c r="T1772" s="109"/>
      <c r="U1772" s="121">
        <v>18</v>
      </c>
      <c r="V1772" s="121">
        <v>2</v>
      </c>
    </row>
    <row r="1773" spans="1:22" x14ac:dyDescent="0.3">
      <c r="A1773" s="122" t="s">
        <v>1321</v>
      </c>
      <c r="B1773" s="35" t="str">
        <f>VLOOKUP(A1773,'Planning Periods'!$E$2:$N$540,10,FALSE)</f>
        <v>01/31/2015 - 01/31/2023</v>
      </c>
      <c r="C1773" s="121">
        <v>2016</v>
      </c>
      <c r="D1773" s="121" t="str">
        <f t="shared" si="26"/>
        <v>Ross 2016</v>
      </c>
      <c r="E1773" s="121">
        <v>6</v>
      </c>
      <c r="F1773" s="120">
        <v>1</v>
      </c>
      <c r="G1773" s="121">
        <v>1</v>
      </c>
      <c r="H1773" s="121">
        <v>0</v>
      </c>
      <c r="I1773" s="109"/>
      <c r="J1773" s="121">
        <v>4</v>
      </c>
      <c r="K1773" s="120">
        <v>0</v>
      </c>
      <c r="L1773" s="121">
        <v>0</v>
      </c>
      <c r="M1773" s="121">
        <v>0</v>
      </c>
      <c r="N1773" s="109"/>
      <c r="O1773" s="121">
        <v>4</v>
      </c>
      <c r="P1773" s="121">
        <v>0</v>
      </c>
      <c r="Q1773" s="109"/>
      <c r="R1773" s="121">
        <v>4</v>
      </c>
      <c r="S1773" s="121">
        <v>1</v>
      </c>
      <c r="T1773" s="109"/>
      <c r="U1773" s="121">
        <v>18</v>
      </c>
      <c r="V1773" s="121">
        <v>2</v>
      </c>
    </row>
    <row r="1774" spans="1:22" x14ac:dyDescent="0.3">
      <c r="A1774" s="122" t="s">
        <v>1321</v>
      </c>
      <c r="B1774" s="35" t="str">
        <f>VLOOKUP(A1774,'Planning Periods'!$E$2:$N$540,10,FALSE)</f>
        <v>01/31/2015 - 01/31/2023</v>
      </c>
      <c r="C1774" s="121">
        <v>2017</v>
      </c>
      <c r="D1774" s="121" t="str">
        <f t="shared" si="26"/>
        <v>Ross 2017</v>
      </c>
      <c r="E1774" s="121">
        <v>6</v>
      </c>
      <c r="F1774" s="120">
        <v>0</v>
      </c>
      <c r="G1774" s="121">
        <v>0</v>
      </c>
      <c r="H1774" s="121">
        <v>0</v>
      </c>
      <c r="I1774" s="109"/>
      <c r="J1774" s="121">
        <v>4</v>
      </c>
      <c r="K1774" s="120">
        <v>0</v>
      </c>
      <c r="L1774" s="121">
        <v>0</v>
      </c>
      <c r="M1774" s="121">
        <v>0</v>
      </c>
      <c r="N1774" s="109"/>
      <c r="O1774" s="121">
        <v>4</v>
      </c>
      <c r="P1774" s="121">
        <v>1</v>
      </c>
      <c r="Q1774" s="109"/>
      <c r="R1774" s="121">
        <v>4</v>
      </c>
      <c r="S1774" s="121">
        <v>0</v>
      </c>
      <c r="T1774" s="109"/>
      <c r="U1774" s="121">
        <v>18</v>
      </c>
      <c r="V1774" s="121">
        <v>1</v>
      </c>
    </row>
    <row r="1775" spans="1:22" x14ac:dyDescent="0.3">
      <c r="A1775" s="122" t="s">
        <v>930</v>
      </c>
      <c r="B1775" s="35" t="str">
        <f>VLOOKUP(A1775,'Planning Periods'!$E$2:$N$540,10,FALSE)</f>
        <v>10/31/2013 - 10/31/2021</v>
      </c>
      <c r="C1775" s="121">
        <v>2013</v>
      </c>
      <c r="D1775" s="121" t="str">
        <f t="shared" si="26"/>
        <v>Sacramento 2013</v>
      </c>
      <c r="E1775" s="121">
        <v>4944</v>
      </c>
      <c r="F1775" s="120">
        <v>95</v>
      </c>
      <c r="G1775" s="121">
        <v>62</v>
      </c>
      <c r="H1775" s="121">
        <v>33</v>
      </c>
      <c r="I1775" s="109"/>
      <c r="J1775" s="121">
        <v>3467</v>
      </c>
      <c r="K1775" s="120">
        <v>137</v>
      </c>
      <c r="L1775" s="121">
        <v>24</v>
      </c>
      <c r="M1775" s="121">
        <v>113</v>
      </c>
      <c r="N1775" s="109"/>
      <c r="O1775" s="121">
        <v>4482</v>
      </c>
      <c r="P1775" s="121">
        <v>34</v>
      </c>
      <c r="Q1775" s="109"/>
      <c r="R1775" s="121">
        <v>11208</v>
      </c>
      <c r="S1775" s="121">
        <v>153</v>
      </c>
      <c r="T1775" s="109"/>
      <c r="U1775" s="121">
        <v>24101</v>
      </c>
      <c r="V1775" s="121">
        <v>419</v>
      </c>
    </row>
    <row r="1776" spans="1:22" x14ac:dyDescent="0.3">
      <c r="A1776" s="122" t="s">
        <v>930</v>
      </c>
      <c r="B1776" s="35" t="str">
        <f>VLOOKUP(A1776,'Planning Periods'!$E$2:$N$540,10,FALSE)</f>
        <v>10/31/2013 - 10/31/2021</v>
      </c>
      <c r="C1776" s="121">
        <v>2014</v>
      </c>
      <c r="D1776" s="121" t="str">
        <f t="shared" si="26"/>
        <v>Sacramento 2014</v>
      </c>
      <c r="E1776" s="121">
        <v>4944</v>
      </c>
      <c r="F1776" s="120">
        <v>102</v>
      </c>
      <c r="G1776" s="121">
        <v>78</v>
      </c>
      <c r="H1776" s="121">
        <v>24</v>
      </c>
      <c r="I1776" s="109"/>
      <c r="J1776" s="121">
        <v>3467</v>
      </c>
      <c r="K1776" s="120">
        <v>123</v>
      </c>
      <c r="L1776" s="121">
        <v>95</v>
      </c>
      <c r="M1776" s="121">
        <v>28</v>
      </c>
      <c r="N1776" s="109"/>
      <c r="O1776" s="121">
        <v>4482</v>
      </c>
      <c r="P1776" s="121">
        <v>21</v>
      </c>
      <c r="Q1776" s="109"/>
      <c r="R1776" s="121">
        <v>11208</v>
      </c>
      <c r="S1776" s="121">
        <v>95</v>
      </c>
      <c r="T1776" s="109"/>
      <c r="U1776" s="121">
        <v>24101</v>
      </c>
      <c r="V1776" s="121">
        <v>341</v>
      </c>
    </row>
    <row r="1777" spans="1:22" x14ac:dyDescent="0.3">
      <c r="A1777" s="122" t="s">
        <v>930</v>
      </c>
      <c r="B1777" s="35" t="str">
        <f>VLOOKUP(A1777,'Planning Periods'!$E$2:$N$540,10,FALSE)</f>
        <v>10/31/2013 - 10/31/2021</v>
      </c>
      <c r="C1777" s="121">
        <v>2015</v>
      </c>
      <c r="D1777" s="121" t="str">
        <f t="shared" si="26"/>
        <v>Sacramento 2015</v>
      </c>
      <c r="E1777" s="121">
        <v>4944</v>
      </c>
      <c r="F1777" s="120">
        <v>0</v>
      </c>
      <c r="G1777" s="121">
        <v>0</v>
      </c>
      <c r="H1777" s="121">
        <v>0</v>
      </c>
      <c r="I1777" s="109"/>
      <c r="J1777" s="121">
        <v>3467</v>
      </c>
      <c r="K1777" s="120">
        <v>68</v>
      </c>
      <c r="L1777" s="121">
        <v>0</v>
      </c>
      <c r="M1777" s="121">
        <v>68</v>
      </c>
      <c r="N1777" s="109"/>
      <c r="O1777" s="121">
        <v>4482</v>
      </c>
      <c r="P1777" s="121">
        <v>851</v>
      </c>
      <c r="Q1777" s="109"/>
      <c r="R1777" s="121">
        <v>11208</v>
      </c>
      <c r="S1777" s="121">
        <v>104</v>
      </c>
      <c r="T1777" s="109"/>
      <c r="U1777" s="121">
        <v>24101</v>
      </c>
      <c r="V1777" s="121">
        <v>1023</v>
      </c>
    </row>
    <row r="1778" spans="1:22" x14ac:dyDescent="0.3">
      <c r="A1778" s="122" t="s">
        <v>930</v>
      </c>
      <c r="B1778" s="35" t="str">
        <f>VLOOKUP(A1778,'Planning Periods'!$E$2:$N$540,10,FALSE)</f>
        <v>10/31/2013 - 10/31/2021</v>
      </c>
      <c r="C1778" s="121">
        <v>2016</v>
      </c>
      <c r="D1778" s="121" t="str">
        <f t="shared" si="26"/>
        <v>Sacramento 2016</v>
      </c>
      <c r="E1778" s="121">
        <v>4944</v>
      </c>
      <c r="F1778" s="120">
        <v>0</v>
      </c>
      <c r="G1778" s="121">
        <v>0</v>
      </c>
      <c r="H1778" s="121">
        <v>0</v>
      </c>
      <c r="I1778" s="109"/>
      <c r="J1778" s="121">
        <v>3467</v>
      </c>
      <c r="K1778" s="120">
        <v>27</v>
      </c>
      <c r="L1778" s="121">
        <v>27</v>
      </c>
      <c r="M1778" s="121">
        <v>0</v>
      </c>
      <c r="N1778" s="109"/>
      <c r="O1778" s="121">
        <v>4482</v>
      </c>
      <c r="P1778" s="121">
        <v>820</v>
      </c>
      <c r="Q1778" s="109"/>
      <c r="R1778" s="121">
        <v>11208</v>
      </c>
      <c r="S1778" s="121">
        <v>730</v>
      </c>
      <c r="T1778" s="109"/>
      <c r="U1778" s="121">
        <v>24101</v>
      </c>
      <c r="V1778" s="121">
        <v>1577</v>
      </c>
    </row>
    <row r="1779" spans="1:22" x14ac:dyDescent="0.3">
      <c r="A1779" s="122" t="s">
        <v>930</v>
      </c>
      <c r="B1779" s="35" t="str">
        <f>VLOOKUP(A1779,'Planning Periods'!$E$2:$N$540,10,FALSE)</f>
        <v>10/31/2013 - 10/31/2021</v>
      </c>
      <c r="C1779" s="121">
        <v>2017</v>
      </c>
      <c r="D1779" s="121" t="str">
        <f t="shared" si="26"/>
        <v>Sacramento 2017</v>
      </c>
      <c r="E1779" s="121">
        <v>4944</v>
      </c>
      <c r="F1779" s="120">
        <v>0</v>
      </c>
      <c r="G1779" s="121">
        <v>0</v>
      </c>
      <c r="H1779" s="121">
        <v>0</v>
      </c>
      <c r="I1779" s="109"/>
      <c r="J1779" s="121">
        <v>3467</v>
      </c>
      <c r="K1779" s="120">
        <v>3</v>
      </c>
      <c r="L1779" s="121">
        <v>0</v>
      </c>
      <c r="M1779" s="121">
        <v>3</v>
      </c>
      <c r="N1779" s="109"/>
      <c r="O1779" s="121">
        <v>4482</v>
      </c>
      <c r="P1779" s="121">
        <v>1757</v>
      </c>
      <c r="Q1779" s="109"/>
      <c r="R1779" s="121">
        <v>11208</v>
      </c>
      <c r="S1779" s="121">
        <v>1121</v>
      </c>
      <c r="T1779" s="109"/>
      <c r="U1779" s="121">
        <v>24101</v>
      </c>
      <c r="V1779" s="121">
        <v>2881</v>
      </c>
    </row>
    <row r="1780" spans="1:22" x14ac:dyDescent="0.3">
      <c r="A1780" s="122" t="s">
        <v>369</v>
      </c>
      <c r="B1780" s="35" t="str">
        <f>VLOOKUP(A1780,'Planning Periods'!$E$2:$N$540,10,FALSE)</f>
        <v>10/31/2013 - 10/31/2021</v>
      </c>
      <c r="C1780" s="121">
        <v>2013</v>
      </c>
      <c r="D1780" s="121" t="str">
        <f t="shared" si="26"/>
        <v>Sacramento County - Unincorporated 2013</v>
      </c>
      <c r="E1780" s="121">
        <v>3149</v>
      </c>
      <c r="F1780" s="120">
        <v>0</v>
      </c>
      <c r="G1780" s="121">
        <v>0</v>
      </c>
      <c r="H1780" s="121">
        <v>0</v>
      </c>
      <c r="I1780" s="109"/>
      <c r="J1780" s="121">
        <v>2208</v>
      </c>
      <c r="K1780" s="120">
        <v>0</v>
      </c>
      <c r="L1780" s="121">
        <v>0</v>
      </c>
      <c r="M1780" s="121">
        <v>0</v>
      </c>
      <c r="N1780" s="109"/>
      <c r="O1780" s="121">
        <v>2574</v>
      </c>
      <c r="P1780" s="121">
        <v>137</v>
      </c>
      <c r="Q1780" s="109"/>
      <c r="R1780" s="121">
        <v>5913</v>
      </c>
      <c r="S1780" s="121">
        <v>268</v>
      </c>
      <c r="T1780" s="109"/>
      <c r="U1780" s="121">
        <v>13844</v>
      </c>
      <c r="V1780" s="121">
        <v>405</v>
      </c>
    </row>
    <row r="1781" spans="1:22" x14ac:dyDescent="0.3">
      <c r="A1781" s="122" t="s">
        <v>369</v>
      </c>
      <c r="B1781" s="35" t="str">
        <f>VLOOKUP(A1781,'Planning Periods'!$E$2:$N$540,10,FALSE)</f>
        <v>10/31/2013 - 10/31/2021</v>
      </c>
      <c r="C1781" s="121">
        <v>2014</v>
      </c>
      <c r="D1781" s="121" t="str">
        <f t="shared" si="26"/>
        <v>Sacramento County - Unincorporated 2014</v>
      </c>
      <c r="E1781" s="121">
        <v>3149</v>
      </c>
      <c r="F1781" s="120">
        <v>0</v>
      </c>
      <c r="G1781" s="121">
        <v>0</v>
      </c>
      <c r="H1781" s="121">
        <v>0</v>
      </c>
      <c r="I1781" s="109"/>
      <c r="J1781" s="121">
        <v>2208</v>
      </c>
      <c r="K1781" s="120">
        <v>0</v>
      </c>
      <c r="L1781" s="121">
        <v>0</v>
      </c>
      <c r="M1781" s="121">
        <v>0</v>
      </c>
      <c r="N1781" s="109"/>
      <c r="O1781" s="121">
        <v>2574</v>
      </c>
      <c r="P1781" s="121">
        <v>97</v>
      </c>
      <c r="Q1781" s="109"/>
      <c r="R1781" s="121">
        <v>5913</v>
      </c>
      <c r="S1781" s="121">
        <v>228</v>
      </c>
      <c r="T1781" s="109"/>
      <c r="U1781" s="121">
        <v>13844</v>
      </c>
      <c r="V1781" s="121">
        <v>325</v>
      </c>
    </row>
    <row r="1782" spans="1:22" x14ac:dyDescent="0.3">
      <c r="A1782" s="122" t="s">
        <v>369</v>
      </c>
      <c r="B1782" s="35" t="str">
        <f>VLOOKUP(A1782,'Planning Periods'!$E$2:$N$540,10,FALSE)</f>
        <v>10/31/2013 - 10/31/2021</v>
      </c>
      <c r="C1782" s="121">
        <v>2015</v>
      </c>
      <c r="D1782" s="121" t="str">
        <f t="shared" si="26"/>
        <v>Sacramento County - Unincorporated 2015</v>
      </c>
      <c r="E1782" s="121">
        <v>3149</v>
      </c>
      <c r="F1782" s="120">
        <v>30</v>
      </c>
      <c r="G1782" s="121">
        <v>30</v>
      </c>
      <c r="H1782" s="121">
        <v>0</v>
      </c>
      <c r="I1782" s="109"/>
      <c r="J1782" s="121">
        <v>2208</v>
      </c>
      <c r="K1782" s="120">
        <v>117</v>
      </c>
      <c r="L1782" s="121">
        <v>117</v>
      </c>
      <c r="M1782" s="121">
        <v>0</v>
      </c>
      <c r="N1782" s="109"/>
      <c r="O1782" s="121">
        <v>2574</v>
      </c>
      <c r="P1782" s="121">
        <v>135</v>
      </c>
      <c r="Q1782" s="109"/>
      <c r="R1782" s="121">
        <v>5913</v>
      </c>
      <c r="S1782" s="121">
        <v>264</v>
      </c>
      <c r="T1782" s="109"/>
      <c r="U1782" s="121">
        <v>13844</v>
      </c>
      <c r="V1782" s="121">
        <v>546</v>
      </c>
    </row>
    <row r="1783" spans="1:22" x14ac:dyDescent="0.3">
      <c r="A1783" s="122" t="s">
        <v>369</v>
      </c>
      <c r="B1783" s="35" t="str">
        <f>VLOOKUP(A1783,'Planning Periods'!$E$2:$N$540,10,FALSE)</f>
        <v>10/31/2013 - 10/31/2021</v>
      </c>
      <c r="C1783" s="121">
        <v>2016</v>
      </c>
      <c r="D1783" s="121" t="str">
        <f t="shared" si="26"/>
        <v>Sacramento County - Unincorporated 2016</v>
      </c>
      <c r="E1783" s="121">
        <v>3149</v>
      </c>
      <c r="F1783" s="120">
        <v>46</v>
      </c>
      <c r="G1783" s="121">
        <v>46</v>
      </c>
      <c r="H1783" s="121">
        <v>0</v>
      </c>
      <c r="I1783" s="109"/>
      <c r="J1783" s="121">
        <v>2208</v>
      </c>
      <c r="K1783" s="120">
        <v>0</v>
      </c>
      <c r="L1783" s="121">
        <v>0</v>
      </c>
      <c r="M1783" s="121">
        <v>0</v>
      </c>
      <c r="N1783" s="109"/>
      <c r="O1783" s="121">
        <v>2574</v>
      </c>
      <c r="P1783" s="121">
        <v>274</v>
      </c>
      <c r="Q1783" s="109"/>
      <c r="R1783" s="121">
        <v>5913</v>
      </c>
      <c r="S1783" s="121">
        <v>353</v>
      </c>
      <c r="T1783" s="109"/>
      <c r="U1783" s="121">
        <v>13844</v>
      </c>
      <c r="V1783" s="121">
        <v>673</v>
      </c>
    </row>
    <row r="1784" spans="1:22" x14ac:dyDescent="0.3">
      <c r="A1784" s="122" t="s">
        <v>369</v>
      </c>
      <c r="B1784" s="35" t="str">
        <f>VLOOKUP(A1784,'Planning Periods'!$E$2:$N$540,10,FALSE)</f>
        <v>10/31/2013 - 10/31/2021</v>
      </c>
      <c r="C1784" s="121">
        <v>2017</v>
      </c>
      <c r="D1784" s="121" t="str">
        <f t="shared" si="26"/>
        <v>Sacramento County - Unincorporated 2017</v>
      </c>
      <c r="E1784" s="121">
        <v>3149</v>
      </c>
      <c r="F1784" s="120">
        <v>0</v>
      </c>
      <c r="G1784" s="121">
        <v>0</v>
      </c>
      <c r="H1784" s="121">
        <v>0</v>
      </c>
      <c r="I1784" s="109"/>
      <c r="J1784" s="121">
        <v>2208</v>
      </c>
      <c r="K1784" s="120">
        <v>0</v>
      </c>
      <c r="L1784" s="121">
        <v>0</v>
      </c>
      <c r="M1784" s="121">
        <v>0</v>
      </c>
      <c r="N1784" s="109"/>
      <c r="O1784" s="121">
        <v>2574</v>
      </c>
      <c r="P1784" s="121">
        <v>247</v>
      </c>
      <c r="Q1784" s="109"/>
      <c r="R1784" s="121">
        <v>5913</v>
      </c>
      <c r="S1784" s="121">
        <v>414</v>
      </c>
      <c r="T1784" s="109"/>
      <c r="U1784" s="121">
        <v>13844</v>
      </c>
      <c r="V1784" s="121">
        <v>661</v>
      </c>
    </row>
    <row r="1785" spans="1:22" x14ac:dyDescent="0.3">
      <c r="A1785" s="122" t="s">
        <v>1015</v>
      </c>
      <c r="B1785" s="35" t="str">
        <f>VLOOKUP(A1785,'Planning Periods'!$E$2:$N$540,10,FALSE)</f>
        <v>12/31/2015 - 12/31/2023</v>
      </c>
      <c r="C1785" s="121">
        <v>2014</v>
      </c>
      <c r="D1785" s="121" t="str">
        <f t="shared" si="26"/>
        <v>Salinas 2014</v>
      </c>
      <c r="E1785" s="121"/>
      <c r="F1785" s="120"/>
      <c r="G1785" s="121"/>
      <c r="H1785" s="121"/>
      <c r="I1785" s="109"/>
      <c r="J1785" s="121"/>
      <c r="K1785" s="120"/>
      <c r="L1785" s="121"/>
      <c r="M1785" s="121"/>
      <c r="N1785" s="109"/>
      <c r="O1785" s="121"/>
      <c r="P1785" s="121"/>
      <c r="Q1785" s="109"/>
      <c r="R1785" s="121"/>
      <c r="S1785" s="121"/>
      <c r="T1785" s="109"/>
      <c r="U1785" s="121"/>
      <c r="V1785" s="121"/>
    </row>
    <row r="1786" spans="1:22" x14ac:dyDescent="0.3">
      <c r="A1786" s="122" t="s">
        <v>1015</v>
      </c>
      <c r="B1786" s="35" t="str">
        <f>VLOOKUP(A1786,'Planning Periods'!$E$2:$N$540,10,FALSE)</f>
        <v>12/31/2015 - 12/31/2023</v>
      </c>
      <c r="C1786" s="121">
        <v>2015</v>
      </c>
      <c r="D1786" s="121" t="str">
        <f t="shared" si="26"/>
        <v>Salinas 2015</v>
      </c>
      <c r="E1786" s="121">
        <v>517</v>
      </c>
      <c r="F1786" s="120">
        <v>0</v>
      </c>
      <c r="G1786" s="121">
        <v>0</v>
      </c>
      <c r="H1786" s="121">
        <v>0</v>
      </c>
      <c r="I1786" s="109"/>
      <c r="J1786" s="121">
        <v>330</v>
      </c>
      <c r="K1786" s="120">
        <v>0</v>
      </c>
      <c r="L1786" s="121">
        <v>0</v>
      </c>
      <c r="M1786" s="121">
        <v>0</v>
      </c>
      <c r="N1786" s="109"/>
      <c r="O1786" s="121">
        <v>400</v>
      </c>
      <c r="P1786" s="121">
        <v>0</v>
      </c>
      <c r="Q1786" s="109"/>
      <c r="R1786" s="121">
        <v>846</v>
      </c>
      <c r="S1786" s="121">
        <v>53</v>
      </c>
      <c r="T1786" s="109"/>
      <c r="U1786" s="121">
        <v>2093</v>
      </c>
      <c r="V1786" s="121">
        <v>53</v>
      </c>
    </row>
    <row r="1787" spans="1:22" x14ac:dyDescent="0.3">
      <c r="A1787" s="122" t="s">
        <v>1015</v>
      </c>
      <c r="B1787" s="35" t="str">
        <f>VLOOKUP(A1787,'Planning Periods'!$E$2:$N$540,10,FALSE)</f>
        <v>12/31/2015 - 12/31/2023</v>
      </c>
      <c r="C1787" s="121">
        <v>2016</v>
      </c>
      <c r="D1787" s="121" t="str">
        <f t="shared" si="26"/>
        <v>Salinas 2016</v>
      </c>
      <c r="E1787" s="121">
        <v>517</v>
      </c>
      <c r="F1787" s="120">
        <v>24</v>
      </c>
      <c r="G1787" s="121">
        <v>24</v>
      </c>
      <c r="H1787" s="121">
        <v>0</v>
      </c>
      <c r="I1787" s="109"/>
      <c r="J1787" s="121">
        <v>330</v>
      </c>
      <c r="K1787" s="120">
        <v>16</v>
      </c>
      <c r="L1787" s="121">
        <v>16</v>
      </c>
      <c r="M1787" s="121">
        <v>0</v>
      </c>
      <c r="N1787" s="109"/>
      <c r="O1787" s="121">
        <v>400</v>
      </c>
      <c r="P1787" s="121">
        <v>1</v>
      </c>
      <c r="Q1787" s="109"/>
      <c r="R1787" s="121">
        <v>846</v>
      </c>
      <c r="S1787" s="121">
        <v>52</v>
      </c>
      <c r="T1787" s="109"/>
      <c r="U1787" s="121">
        <v>2093</v>
      </c>
      <c r="V1787" s="121">
        <v>93</v>
      </c>
    </row>
    <row r="1788" spans="1:22" x14ac:dyDescent="0.3">
      <c r="A1788" s="122" t="s">
        <v>1015</v>
      </c>
      <c r="B1788" s="35" t="str">
        <f>VLOOKUP(A1788,'Planning Periods'!$E$2:$N$540,10,FALSE)</f>
        <v>12/31/2015 - 12/31/2023</v>
      </c>
      <c r="C1788" s="121">
        <v>2017</v>
      </c>
      <c r="D1788" s="121" t="str">
        <f t="shared" si="26"/>
        <v>Salinas 2017</v>
      </c>
      <c r="E1788" s="121">
        <v>517</v>
      </c>
      <c r="F1788" s="120">
        <v>50</v>
      </c>
      <c r="G1788" s="121">
        <v>50</v>
      </c>
      <c r="H1788" s="121">
        <v>0</v>
      </c>
      <c r="I1788" s="109"/>
      <c r="J1788" s="121">
        <v>330</v>
      </c>
      <c r="K1788" s="120">
        <v>0</v>
      </c>
      <c r="L1788" s="121">
        <v>0</v>
      </c>
      <c r="M1788" s="121">
        <v>0</v>
      </c>
      <c r="N1788" s="109"/>
      <c r="O1788" s="121">
        <v>400</v>
      </c>
      <c r="P1788" s="121">
        <v>3</v>
      </c>
      <c r="Q1788" s="109"/>
      <c r="R1788" s="121">
        <v>846</v>
      </c>
      <c r="S1788" s="121">
        <v>25</v>
      </c>
      <c r="T1788" s="109"/>
      <c r="U1788" s="121">
        <v>2093</v>
      </c>
      <c r="V1788" s="121">
        <v>78</v>
      </c>
    </row>
    <row r="1789" spans="1:22" x14ac:dyDescent="0.3">
      <c r="A1789" s="122" t="s">
        <v>1322</v>
      </c>
      <c r="B1789" s="35" t="str">
        <f>VLOOKUP(A1789,'Planning Periods'!$E$2:$N$540,10,FALSE)</f>
        <v>01/31/2015 - 01/31/2023</v>
      </c>
      <c r="C1789" s="121">
        <v>2014</v>
      </c>
      <c r="D1789" s="121" t="str">
        <f t="shared" si="26"/>
        <v>San Anselmo 2014</v>
      </c>
      <c r="E1789" s="123">
        <v>33</v>
      </c>
      <c r="F1789" s="120">
        <v>9</v>
      </c>
      <c r="G1789" s="123">
        <v>9</v>
      </c>
      <c r="H1789" s="123">
        <v>0</v>
      </c>
      <c r="I1789" s="109"/>
      <c r="J1789" s="123">
        <v>17</v>
      </c>
      <c r="K1789" s="120">
        <v>16</v>
      </c>
      <c r="L1789" s="123">
        <v>16</v>
      </c>
      <c r="M1789" s="123">
        <v>0</v>
      </c>
      <c r="N1789" s="109"/>
      <c r="O1789" s="123">
        <v>19</v>
      </c>
      <c r="P1789" s="123">
        <v>2</v>
      </c>
      <c r="Q1789" s="109"/>
      <c r="R1789" s="123">
        <v>37</v>
      </c>
      <c r="S1789" s="123">
        <v>1</v>
      </c>
      <c r="T1789" s="109"/>
      <c r="U1789" s="123">
        <v>106</v>
      </c>
      <c r="V1789" s="123">
        <v>28</v>
      </c>
    </row>
    <row r="1790" spans="1:22" x14ac:dyDescent="0.3">
      <c r="A1790" s="122" t="s">
        <v>1322</v>
      </c>
      <c r="B1790" s="35" t="str">
        <f>VLOOKUP(A1790,'Planning Periods'!$E$2:$N$540,10,FALSE)</f>
        <v>01/31/2015 - 01/31/2023</v>
      </c>
      <c r="C1790" s="121">
        <v>2015</v>
      </c>
      <c r="D1790" s="121" t="str">
        <f t="shared" si="26"/>
        <v>San Anselmo 2015</v>
      </c>
      <c r="E1790" s="123">
        <v>33</v>
      </c>
      <c r="F1790" s="120">
        <v>2</v>
      </c>
      <c r="G1790" s="123">
        <v>0</v>
      </c>
      <c r="H1790" s="123">
        <v>2</v>
      </c>
      <c r="I1790" s="109"/>
      <c r="J1790" s="123">
        <v>17</v>
      </c>
      <c r="K1790" s="120">
        <v>0</v>
      </c>
      <c r="L1790" s="123">
        <v>0</v>
      </c>
      <c r="M1790" s="123">
        <v>0</v>
      </c>
      <c r="N1790" s="109"/>
      <c r="O1790" s="123">
        <v>19</v>
      </c>
      <c r="P1790" s="123">
        <v>2</v>
      </c>
      <c r="Q1790" s="109"/>
      <c r="R1790" s="123">
        <v>37</v>
      </c>
      <c r="S1790" s="123">
        <v>1</v>
      </c>
      <c r="T1790" s="109"/>
      <c r="U1790" s="123">
        <v>106</v>
      </c>
      <c r="V1790" s="123">
        <v>5</v>
      </c>
    </row>
    <row r="1791" spans="1:22" x14ac:dyDescent="0.3">
      <c r="A1791" s="122" t="s">
        <v>1322</v>
      </c>
      <c r="B1791" s="35" t="str">
        <f>VLOOKUP(A1791,'Planning Periods'!$E$2:$N$540,10,FALSE)</f>
        <v>01/31/2015 - 01/31/2023</v>
      </c>
      <c r="C1791" s="121">
        <v>2016</v>
      </c>
      <c r="D1791" s="121" t="str">
        <f t="shared" si="26"/>
        <v>San Anselmo 2016</v>
      </c>
      <c r="E1791" s="123">
        <v>33</v>
      </c>
      <c r="F1791" s="120">
        <v>1</v>
      </c>
      <c r="G1791" s="123">
        <v>1</v>
      </c>
      <c r="H1791" s="123">
        <v>0</v>
      </c>
      <c r="I1791" s="109"/>
      <c r="J1791" s="123">
        <v>17</v>
      </c>
      <c r="K1791" s="120">
        <v>0</v>
      </c>
      <c r="L1791" s="123">
        <v>0</v>
      </c>
      <c r="M1791" s="123">
        <v>0</v>
      </c>
      <c r="N1791" s="109"/>
      <c r="O1791" s="123">
        <v>19</v>
      </c>
      <c r="P1791" s="123">
        <v>1</v>
      </c>
      <c r="Q1791" s="109"/>
      <c r="R1791" s="123">
        <v>37</v>
      </c>
      <c r="S1791" s="123">
        <v>4</v>
      </c>
      <c r="T1791" s="109"/>
      <c r="U1791" s="123">
        <v>106</v>
      </c>
      <c r="V1791" s="123">
        <v>6</v>
      </c>
    </row>
    <row r="1792" spans="1:22" x14ac:dyDescent="0.3">
      <c r="A1792" s="122" t="s">
        <v>1322</v>
      </c>
      <c r="B1792" s="35" t="str">
        <f>VLOOKUP(A1792,'Planning Periods'!$E$2:$N$540,10,FALSE)</f>
        <v>01/31/2015 - 01/31/2023</v>
      </c>
      <c r="C1792" s="121">
        <v>2017</v>
      </c>
      <c r="D1792" s="121" t="str">
        <f t="shared" si="26"/>
        <v>San Anselmo 2017</v>
      </c>
      <c r="E1792" s="123">
        <v>33</v>
      </c>
      <c r="F1792" s="120">
        <v>1</v>
      </c>
      <c r="G1792" s="123">
        <v>0</v>
      </c>
      <c r="H1792" s="123">
        <v>1</v>
      </c>
      <c r="I1792" s="109"/>
      <c r="J1792" s="123">
        <v>17</v>
      </c>
      <c r="K1792" s="120">
        <v>2</v>
      </c>
      <c r="L1792" s="123">
        <v>2</v>
      </c>
      <c r="M1792" s="123">
        <v>0</v>
      </c>
      <c r="N1792" s="109"/>
      <c r="O1792" s="123">
        <v>19</v>
      </c>
      <c r="P1792" s="123">
        <v>4</v>
      </c>
      <c r="Q1792" s="109"/>
      <c r="R1792" s="123">
        <v>37</v>
      </c>
      <c r="S1792" s="123">
        <v>5</v>
      </c>
      <c r="T1792" s="109"/>
      <c r="U1792" s="123">
        <v>106</v>
      </c>
      <c r="V1792" s="123">
        <v>12</v>
      </c>
    </row>
    <row r="1793" spans="1:22" x14ac:dyDescent="0.3">
      <c r="A1793" s="122" t="s">
        <v>367</v>
      </c>
      <c r="B1793" s="35" t="str">
        <f>VLOOKUP(A1793,'Planning Periods'!$E$2:$N$540,10,FALSE)</f>
        <v>12/31/2015 - 12/31/2023</v>
      </c>
      <c r="C1793" s="121">
        <v>2014</v>
      </c>
      <c r="D1793" s="121" t="str">
        <f t="shared" si="26"/>
        <v>San Benito County - Unincorporated 2014</v>
      </c>
      <c r="E1793" s="123"/>
      <c r="F1793" s="120"/>
      <c r="G1793" s="123"/>
      <c r="H1793" s="123"/>
      <c r="I1793" s="109"/>
      <c r="J1793" s="123"/>
      <c r="K1793" s="120"/>
      <c r="L1793" s="123"/>
      <c r="M1793" s="123"/>
      <c r="N1793" s="109"/>
      <c r="O1793" s="123"/>
      <c r="P1793" s="123"/>
      <c r="Q1793" s="109"/>
      <c r="R1793" s="123"/>
      <c r="S1793" s="123"/>
      <c r="T1793" s="109"/>
      <c r="U1793" s="123"/>
      <c r="V1793" s="123"/>
    </row>
    <row r="1794" spans="1:22" x14ac:dyDescent="0.3">
      <c r="A1794" s="122" t="s">
        <v>367</v>
      </c>
      <c r="B1794" s="35" t="str">
        <f>VLOOKUP(A1794,'Planning Periods'!$E$2:$N$540,10,FALSE)</f>
        <v>12/31/2015 - 12/31/2023</v>
      </c>
      <c r="C1794" s="121">
        <v>2015</v>
      </c>
      <c r="D1794" s="121" t="str">
        <f t="shared" si="26"/>
        <v>San Benito County - Unincorporated 2015</v>
      </c>
      <c r="E1794" s="121">
        <v>10</v>
      </c>
      <c r="F1794" s="120">
        <v>0</v>
      </c>
      <c r="G1794" s="121">
        <v>0</v>
      </c>
      <c r="H1794" s="121">
        <v>0</v>
      </c>
      <c r="I1794" s="109"/>
      <c r="J1794" s="121">
        <v>6</v>
      </c>
      <c r="K1794" s="120">
        <v>0</v>
      </c>
      <c r="L1794" s="121">
        <v>0</v>
      </c>
      <c r="M1794" s="121">
        <v>0</v>
      </c>
      <c r="N1794" s="109"/>
      <c r="O1794" s="121">
        <v>8</v>
      </c>
      <c r="P1794" s="121">
        <v>2</v>
      </c>
      <c r="Q1794" s="109"/>
      <c r="R1794" s="121">
        <v>17</v>
      </c>
      <c r="S1794" s="121">
        <v>17</v>
      </c>
      <c r="T1794" s="109"/>
      <c r="U1794" s="121">
        <v>41</v>
      </c>
      <c r="V1794" s="121">
        <v>19</v>
      </c>
    </row>
    <row r="1795" spans="1:22" x14ac:dyDescent="0.3">
      <c r="A1795" s="122" t="s">
        <v>367</v>
      </c>
      <c r="B1795" s="35" t="str">
        <f>VLOOKUP(A1795,'Planning Periods'!$E$2:$N$540,10,FALSE)</f>
        <v>12/31/2015 - 12/31/2023</v>
      </c>
      <c r="C1795" s="121">
        <v>2016</v>
      </c>
      <c r="D1795" s="121" t="str">
        <f t="shared" si="26"/>
        <v>San Benito County - Unincorporated 2016</v>
      </c>
      <c r="E1795" s="121"/>
      <c r="F1795" s="120"/>
      <c r="G1795" s="121"/>
      <c r="H1795" s="121"/>
      <c r="I1795" s="109"/>
      <c r="J1795" s="121"/>
      <c r="K1795" s="120"/>
      <c r="L1795" s="121"/>
      <c r="M1795" s="121"/>
      <c r="N1795" s="109"/>
      <c r="O1795" s="121"/>
      <c r="P1795" s="121"/>
      <c r="Q1795" s="109"/>
      <c r="R1795" s="121"/>
      <c r="S1795" s="121"/>
      <c r="T1795" s="109"/>
      <c r="U1795" s="121"/>
      <c r="V1795" s="121"/>
    </row>
    <row r="1796" spans="1:22" x14ac:dyDescent="0.3">
      <c r="A1796" s="122" t="s">
        <v>367</v>
      </c>
      <c r="B1796" s="35" t="str">
        <f>VLOOKUP(A1796,'Planning Periods'!$E$2:$N$540,10,FALSE)</f>
        <v>12/31/2015 - 12/31/2023</v>
      </c>
      <c r="C1796" s="121">
        <v>2017</v>
      </c>
      <c r="D1796" s="121" t="str">
        <f t="shared" si="26"/>
        <v>San Benito County - Unincorporated 2017</v>
      </c>
      <c r="E1796" s="121"/>
      <c r="F1796" s="120"/>
      <c r="G1796" s="121"/>
      <c r="H1796" s="121"/>
      <c r="I1796" s="109"/>
      <c r="J1796" s="121"/>
      <c r="K1796" s="120"/>
      <c r="L1796" s="121"/>
      <c r="M1796" s="121"/>
      <c r="N1796" s="109"/>
      <c r="O1796" s="121"/>
      <c r="P1796" s="121"/>
      <c r="Q1796" s="109"/>
      <c r="R1796" s="121"/>
      <c r="S1796" s="121"/>
      <c r="T1796" s="109"/>
      <c r="U1796" s="121"/>
      <c r="V1796" s="121"/>
    </row>
    <row r="1797" spans="1:22" x14ac:dyDescent="0.3">
      <c r="A1797" s="122" t="s">
        <v>905</v>
      </c>
      <c r="B1797" s="35"/>
      <c r="C1797" s="121">
        <v>2013</v>
      </c>
      <c r="D1797" s="121" t="str">
        <f t="shared" si="26"/>
        <v>San Bernardino 2013</v>
      </c>
      <c r="E1797" s="121"/>
      <c r="F1797" s="120"/>
      <c r="G1797" s="121"/>
      <c r="H1797" s="121"/>
      <c r="I1797" s="109"/>
      <c r="J1797" s="121"/>
      <c r="K1797" s="120"/>
      <c r="L1797" s="121"/>
      <c r="M1797" s="121"/>
      <c r="N1797" s="109"/>
      <c r="O1797" s="121"/>
      <c r="P1797" s="121"/>
      <c r="Q1797" s="109"/>
      <c r="R1797" s="121"/>
      <c r="S1797" s="121"/>
      <c r="T1797" s="109"/>
      <c r="U1797" s="121"/>
      <c r="V1797" s="121"/>
    </row>
    <row r="1798" spans="1:22" x14ac:dyDescent="0.3">
      <c r="A1798" s="122" t="s">
        <v>905</v>
      </c>
      <c r="B1798" s="35" t="str">
        <f>VLOOKUP(A1798,'Planning Periods'!$E$2:$N$540,10,FALSE)</f>
        <v>10/15/2013 - 10/15/2021</v>
      </c>
      <c r="C1798" s="121">
        <v>2014</v>
      </c>
      <c r="D1798" s="121" t="str">
        <f t="shared" si="26"/>
        <v>San Bernardino 2014</v>
      </c>
      <c r="E1798" s="121">
        <v>980</v>
      </c>
      <c r="F1798" s="120">
        <v>57</v>
      </c>
      <c r="G1798" s="121">
        <v>57</v>
      </c>
      <c r="H1798" s="121">
        <v>0</v>
      </c>
      <c r="I1798" s="109"/>
      <c r="J1798" s="121">
        <v>696</v>
      </c>
      <c r="K1798" s="120">
        <v>18</v>
      </c>
      <c r="L1798" s="121">
        <v>18</v>
      </c>
      <c r="M1798" s="121">
        <v>0</v>
      </c>
      <c r="N1798" s="109"/>
      <c r="O1798" s="121">
        <v>808</v>
      </c>
      <c r="P1798" s="121">
        <v>0</v>
      </c>
      <c r="Q1798" s="109"/>
      <c r="R1798" s="121">
        <v>1900</v>
      </c>
      <c r="S1798" s="121">
        <v>90</v>
      </c>
      <c r="T1798" s="109"/>
      <c r="U1798" s="121">
        <v>4384</v>
      </c>
      <c r="V1798" s="121">
        <v>165</v>
      </c>
    </row>
    <row r="1799" spans="1:22" x14ac:dyDescent="0.3">
      <c r="A1799" s="122" t="s">
        <v>905</v>
      </c>
      <c r="B1799" s="35" t="str">
        <f>VLOOKUP(A1799,'Planning Periods'!$E$2:$N$540,10,FALSE)</f>
        <v>10/15/2013 - 10/15/2021</v>
      </c>
      <c r="C1799" s="121">
        <v>2015</v>
      </c>
      <c r="D1799" s="121" t="str">
        <f t="shared" si="26"/>
        <v>San Bernardino 2015</v>
      </c>
      <c r="E1799" s="121"/>
      <c r="F1799" s="120"/>
      <c r="G1799" s="121"/>
      <c r="H1799" s="121"/>
      <c r="I1799" s="109"/>
      <c r="J1799" s="121"/>
      <c r="K1799" s="120"/>
      <c r="L1799" s="121"/>
      <c r="M1799" s="121"/>
      <c r="N1799" s="109"/>
      <c r="O1799" s="121"/>
      <c r="P1799" s="121"/>
      <c r="Q1799" s="109"/>
      <c r="R1799" s="121"/>
      <c r="S1799" s="121"/>
      <c r="T1799" s="109"/>
      <c r="U1799" s="121"/>
      <c r="V1799" s="121"/>
    </row>
    <row r="1800" spans="1:22" x14ac:dyDescent="0.3">
      <c r="A1800" s="122" t="s">
        <v>905</v>
      </c>
      <c r="B1800" s="35" t="str">
        <f>VLOOKUP(A1800,'Planning Periods'!$E$2:$N$540,10,FALSE)</f>
        <v>10/15/2013 - 10/15/2021</v>
      </c>
      <c r="C1800" s="121">
        <v>2016</v>
      </c>
      <c r="D1800" s="121" t="str">
        <f t="shared" si="26"/>
        <v>San Bernardino 2016</v>
      </c>
      <c r="E1800" s="121"/>
      <c r="F1800" s="120"/>
      <c r="G1800" s="121"/>
      <c r="H1800" s="121"/>
      <c r="I1800" s="109"/>
      <c r="J1800" s="121"/>
      <c r="K1800" s="120"/>
      <c r="L1800" s="121"/>
      <c r="M1800" s="121"/>
      <c r="N1800" s="109"/>
      <c r="O1800" s="121"/>
      <c r="P1800" s="121"/>
      <c r="Q1800" s="109"/>
      <c r="R1800" s="121"/>
      <c r="S1800" s="121"/>
      <c r="T1800" s="109"/>
      <c r="U1800" s="121"/>
      <c r="V1800" s="121"/>
    </row>
    <row r="1801" spans="1:22" x14ac:dyDescent="0.3">
      <c r="A1801" s="122" t="s">
        <v>905</v>
      </c>
      <c r="B1801" s="35" t="str">
        <f>VLOOKUP(A1801,'Planning Periods'!$E$2:$N$540,10,FALSE)</f>
        <v>10/15/2013 - 10/15/2021</v>
      </c>
      <c r="C1801" s="121">
        <v>2017</v>
      </c>
      <c r="D1801" s="121" t="str">
        <f t="shared" si="26"/>
        <v>San Bernardino 2017</v>
      </c>
      <c r="E1801" s="121">
        <v>980</v>
      </c>
      <c r="F1801" s="120">
        <v>0</v>
      </c>
      <c r="G1801" s="121">
        <v>0</v>
      </c>
      <c r="H1801" s="121">
        <v>0</v>
      </c>
      <c r="I1801" s="109"/>
      <c r="J1801" s="121">
        <v>696</v>
      </c>
      <c r="K1801" s="120">
        <v>0</v>
      </c>
      <c r="L1801" s="121">
        <v>0</v>
      </c>
      <c r="M1801" s="121">
        <v>0</v>
      </c>
      <c r="N1801" s="109"/>
      <c r="O1801" s="121">
        <v>808</v>
      </c>
      <c r="P1801" s="121">
        <v>12</v>
      </c>
      <c r="Q1801" s="109"/>
      <c r="R1801" s="121">
        <v>1900</v>
      </c>
      <c r="S1801" s="121">
        <v>0</v>
      </c>
      <c r="T1801" s="109"/>
      <c r="U1801" s="121">
        <v>4384</v>
      </c>
      <c r="V1801" s="121">
        <v>12</v>
      </c>
    </row>
    <row r="1802" spans="1:22" x14ac:dyDescent="0.3">
      <c r="A1802" s="122" t="s">
        <v>345</v>
      </c>
      <c r="B1802" s="35"/>
      <c r="C1802" s="121">
        <v>2013</v>
      </c>
      <c r="D1802" s="121" t="str">
        <f t="shared" si="26"/>
        <v>San Bernardino County - Unincorporated 2013</v>
      </c>
      <c r="E1802" s="121"/>
      <c r="F1802" s="120"/>
      <c r="G1802" s="121"/>
      <c r="H1802" s="121"/>
      <c r="I1802" s="109"/>
      <c r="J1802" s="121"/>
      <c r="K1802" s="120"/>
      <c r="L1802" s="121"/>
      <c r="M1802" s="121"/>
      <c r="N1802" s="109"/>
      <c r="O1802" s="121"/>
      <c r="P1802" s="121"/>
      <c r="Q1802" s="109"/>
      <c r="R1802" s="121"/>
      <c r="S1802" s="121"/>
      <c r="T1802" s="109"/>
      <c r="U1802" s="121"/>
      <c r="V1802" s="121"/>
    </row>
    <row r="1803" spans="1:22" x14ac:dyDescent="0.3">
      <c r="A1803" s="122" t="s">
        <v>345</v>
      </c>
      <c r="B1803" s="35" t="str">
        <f>VLOOKUP(A1803,'Planning Periods'!$E$2:$N$540,10,FALSE)</f>
        <v>10/15/2013 - 10/15/2021</v>
      </c>
      <c r="C1803" s="121">
        <v>2014</v>
      </c>
      <c r="D1803" s="121" t="str">
        <f t="shared" si="26"/>
        <v>San Bernardino County - Unincorporated 2014</v>
      </c>
      <c r="E1803" s="121">
        <v>9</v>
      </c>
      <c r="F1803" s="120">
        <v>16</v>
      </c>
      <c r="G1803" s="121">
        <v>0</v>
      </c>
      <c r="H1803" s="121">
        <v>16</v>
      </c>
      <c r="I1803" s="109"/>
      <c r="J1803" s="121">
        <v>6</v>
      </c>
      <c r="K1803" s="120">
        <v>31</v>
      </c>
      <c r="L1803" s="121">
        <v>0</v>
      </c>
      <c r="M1803" s="121">
        <v>31</v>
      </c>
      <c r="N1803" s="109"/>
      <c r="O1803" s="121">
        <v>7</v>
      </c>
      <c r="P1803" s="121">
        <v>185</v>
      </c>
      <c r="Q1803" s="109"/>
      <c r="R1803" s="121">
        <v>17</v>
      </c>
      <c r="S1803" s="121">
        <v>160</v>
      </c>
      <c r="T1803" s="109"/>
      <c r="U1803" s="121">
        <v>39</v>
      </c>
      <c r="V1803" s="121">
        <v>392</v>
      </c>
    </row>
    <row r="1804" spans="1:22" x14ac:dyDescent="0.3">
      <c r="A1804" s="122" t="s">
        <v>345</v>
      </c>
      <c r="B1804" s="35" t="str">
        <f>VLOOKUP(A1804,'Planning Periods'!$E$2:$N$540,10,FALSE)</f>
        <v>10/15/2013 - 10/15/2021</v>
      </c>
      <c r="C1804" s="121">
        <v>2015</v>
      </c>
      <c r="D1804" s="121" t="str">
        <f t="shared" si="26"/>
        <v>San Bernardino County - Unincorporated 2015</v>
      </c>
      <c r="E1804" s="121">
        <v>9</v>
      </c>
      <c r="F1804" s="120">
        <v>16</v>
      </c>
      <c r="G1804" s="121">
        <v>0</v>
      </c>
      <c r="H1804" s="121">
        <v>16</v>
      </c>
      <c r="I1804" s="109"/>
      <c r="J1804" s="121">
        <v>6</v>
      </c>
      <c r="K1804" s="120">
        <v>236</v>
      </c>
      <c r="L1804" s="121">
        <v>0</v>
      </c>
      <c r="M1804" s="121">
        <v>236</v>
      </c>
      <c r="N1804" s="109"/>
      <c r="O1804" s="121">
        <v>7</v>
      </c>
      <c r="P1804" s="121">
        <v>86</v>
      </c>
      <c r="Q1804" s="109"/>
      <c r="R1804" s="121">
        <v>17</v>
      </c>
      <c r="S1804" s="121">
        <v>126</v>
      </c>
      <c r="T1804" s="109"/>
      <c r="U1804" s="121">
        <v>39</v>
      </c>
      <c r="V1804" s="121">
        <v>464</v>
      </c>
    </row>
    <row r="1805" spans="1:22" x14ac:dyDescent="0.3">
      <c r="A1805" s="122" t="s">
        <v>345</v>
      </c>
      <c r="B1805" s="35" t="str">
        <f>VLOOKUP(A1805,'Planning Periods'!$E$2:$N$540,10,FALSE)</f>
        <v>10/15/2013 - 10/15/2021</v>
      </c>
      <c r="C1805" s="121">
        <v>2016</v>
      </c>
      <c r="D1805" s="121" t="str">
        <f t="shared" si="26"/>
        <v>San Bernardino County - Unincorporated 2016</v>
      </c>
      <c r="E1805" s="121">
        <v>9</v>
      </c>
      <c r="F1805" s="120">
        <v>33</v>
      </c>
      <c r="G1805" s="121">
        <v>0</v>
      </c>
      <c r="H1805" s="121">
        <v>33</v>
      </c>
      <c r="I1805" s="109"/>
      <c r="J1805" s="121">
        <v>6</v>
      </c>
      <c r="K1805" s="120">
        <v>142</v>
      </c>
      <c r="L1805" s="121">
        <v>0</v>
      </c>
      <c r="M1805" s="121">
        <v>142</v>
      </c>
      <c r="N1805" s="109"/>
      <c r="O1805" s="121">
        <v>7</v>
      </c>
      <c r="P1805" s="121">
        <v>123</v>
      </c>
      <c r="Q1805" s="109"/>
      <c r="R1805" s="121">
        <v>17</v>
      </c>
      <c r="S1805" s="121">
        <v>200</v>
      </c>
      <c r="T1805" s="109"/>
      <c r="U1805" s="121">
        <v>39</v>
      </c>
      <c r="V1805" s="121">
        <v>498</v>
      </c>
    </row>
    <row r="1806" spans="1:22" x14ac:dyDescent="0.3">
      <c r="A1806" s="122" t="s">
        <v>345</v>
      </c>
      <c r="B1806" s="35" t="str">
        <f>VLOOKUP(A1806,'Planning Periods'!$E$2:$N$540,10,FALSE)</f>
        <v>10/15/2013 - 10/15/2021</v>
      </c>
      <c r="C1806" s="121">
        <v>2017</v>
      </c>
      <c r="D1806" s="121" t="str">
        <f t="shared" si="26"/>
        <v>San Bernardino County - Unincorporated 2017</v>
      </c>
      <c r="E1806" s="121">
        <v>9</v>
      </c>
      <c r="F1806" s="120">
        <v>51</v>
      </c>
      <c r="G1806" s="121">
        <v>51</v>
      </c>
      <c r="H1806" s="121">
        <v>0</v>
      </c>
      <c r="I1806" s="109"/>
      <c r="J1806" s="121">
        <v>6</v>
      </c>
      <c r="K1806" s="120">
        <v>23</v>
      </c>
      <c r="L1806" s="121">
        <v>23</v>
      </c>
      <c r="M1806" s="121">
        <v>0</v>
      </c>
      <c r="N1806" s="109"/>
      <c r="O1806" s="121">
        <v>7</v>
      </c>
      <c r="P1806" s="121">
        <v>9</v>
      </c>
      <c r="Q1806" s="109"/>
      <c r="R1806" s="121">
        <v>17</v>
      </c>
      <c r="S1806" s="121">
        <v>1</v>
      </c>
      <c r="T1806" s="109"/>
      <c r="U1806" s="121">
        <v>39</v>
      </c>
      <c r="V1806" s="121">
        <v>84</v>
      </c>
    </row>
    <row r="1807" spans="1:22" x14ac:dyDescent="0.3">
      <c r="A1807" s="122" t="s">
        <v>858</v>
      </c>
      <c r="B1807" s="35" t="str">
        <f>VLOOKUP(A1807,'Planning Periods'!$E$2:$N$540,10,FALSE)</f>
        <v>01/31/2015 - 01/31/2023</v>
      </c>
      <c r="C1807" s="121">
        <v>2014</v>
      </c>
      <c r="D1807" s="121" t="str">
        <f t="shared" si="26"/>
        <v>San Bruno 2014</v>
      </c>
      <c r="E1807" s="121">
        <v>358</v>
      </c>
      <c r="F1807" s="120">
        <v>0</v>
      </c>
      <c r="G1807" s="121">
        <v>0</v>
      </c>
      <c r="H1807" s="121">
        <v>0</v>
      </c>
      <c r="I1807" s="109"/>
      <c r="J1807" s="121">
        <v>161</v>
      </c>
      <c r="K1807" s="120">
        <v>0</v>
      </c>
      <c r="L1807" s="121">
        <v>0</v>
      </c>
      <c r="M1807" s="121">
        <v>0</v>
      </c>
      <c r="N1807" s="109"/>
      <c r="O1807" s="121">
        <v>205</v>
      </c>
      <c r="P1807" s="121">
        <v>0</v>
      </c>
      <c r="Q1807" s="109"/>
      <c r="R1807" s="121">
        <v>431</v>
      </c>
      <c r="S1807" s="121">
        <v>1</v>
      </c>
      <c r="T1807" s="109"/>
      <c r="U1807" s="121">
        <v>1155</v>
      </c>
      <c r="V1807" s="121">
        <v>1</v>
      </c>
    </row>
    <row r="1808" spans="1:22" x14ac:dyDescent="0.3">
      <c r="A1808" s="122" t="s">
        <v>858</v>
      </c>
      <c r="B1808" s="35" t="str">
        <f>VLOOKUP(A1808,'Planning Periods'!$E$2:$N$540,10,FALSE)</f>
        <v>01/31/2015 - 01/31/2023</v>
      </c>
      <c r="C1808" s="121">
        <v>2015</v>
      </c>
      <c r="D1808" s="121" t="str">
        <f t="shared" si="26"/>
        <v>San Bruno 2015</v>
      </c>
      <c r="E1808" s="121">
        <v>358</v>
      </c>
      <c r="F1808" s="120">
        <v>0</v>
      </c>
      <c r="G1808" s="121">
        <v>0</v>
      </c>
      <c r="H1808" s="121">
        <v>0</v>
      </c>
      <c r="I1808" s="109"/>
      <c r="J1808" s="121">
        <v>161</v>
      </c>
      <c r="K1808" s="120">
        <v>0</v>
      </c>
      <c r="L1808" s="121">
        <v>0</v>
      </c>
      <c r="M1808" s="121">
        <v>0</v>
      </c>
      <c r="N1808" s="109"/>
      <c r="O1808" s="121">
        <v>205</v>
      </c>
      <c r="P1808" s="121">
        <v>1</v>
      </c>
      <c r="Q1808" s="109"/>
      <c r="R1808" s="121">
        <v>431</v>
      </c>
      <c r="S1808" s="121">
        <v>9</v>
      </c>
      <c r="T1808" s="109"/>
      <c r="U1808" s="121">
        <v>1155</v>
      </c>
      <c r="V1808" s="121">
        <v>10</v>
      </c>
    </row>
    <row r="1809" spans="1:22" x14ac:dyDescent="0.3">
      <c r="A1809" s="122" t="s">
        <v>858</v>
      </c>
      <c r="B1809" s="35" t="str">
        <f>VLOOKUP(A1809,'Planning Periods'!$E$2:$N$540,10,FALSE)</f>
        <v>01/31/2015 - 01/31/2023</v>
      </c>
      <c r="C1809" s="121">
        <v>2016</v>
      </c>
      <c r="D1809" s="121" t="str">
        <f t="shared" si="26"/>
        <v>San Bruno 2016</v>
      </c>
      <c r="E1809" s="121">
        <v>358</v>
      </c>
      <c r="F1809" s="120">
        <v>0</v>
      </c>
      <c r="G1809" s="121">
        <v>0</v>
      </c>
      <c r="H1809" s="121">
        <v>0</v>
      </c>
      <c r="I1809" s="109"/>
      <c r="J1809" s="121">
        <v>161</v>
      </c>
      <c r="K1809" s="120">
        <v>4</v>
      </c>
      <c r="L1809" s="121">
        <v>4</v>
      </c>
      <c r="M1809" s="121">
        <v>0</v>
      </c>
      <c r="N1809" s="109"/>
      <c r="O1809" s="121">
        <v>205</v>
      </c>
      <c r="P1809" s="121">
        <v>41</v>
      </c>
      <c r="Q1809" s="109"/>
      <c r="R1809" s="121">
        <v>431</v>
      </c>
      <c r="S1809" s="121">
        <v>42</v>
      </c>
      <c r="T1809" s="109"/>
      <c r="U1809" s="121">
        <v>1155</v>
      </c>
      <c r="V1809" s="121">
        <v>87</v>
      </c>
    </row>
    <row r="1810" spans="1:22" x14ac:dyDescent="0.3">
      <c r="A1810" s="122" t="s">
        <v>858</v>
      </c>
      <c r="B1810" s="35" t="str">
        <f>VLOOKUP(A1810,'Planning Periods'!$E$2:$N$540,10,FALSE)</f>
        <v>01/31/2015 - 01/31/2023</v>
      </c>
      <c r="C1810" s="121">
        <v>2017</v>
      </c>
      <c r="D1810" s="121" t="str">
        <f t="shared" si="26"/>
        <v>San Bruno 2017</v>
      </c>
      <c r="E1810" s="121">
        <v>358</v>
      </c>
      <c r="F1810" s="120">
        <v>0</v>
      </c>
      <c r="G1810" s="121">
        <v>0</v>
      </c>
      <c r="H1810" s="121">
        <v>0</v>
      </c>
      <c r="I1810" s="109"/>
      <c r="J1810" s="121">
        <v>161</v>
      </c>
      <c r="K1810" s="120">
        <v>14</v>
      </c>
      <c r="L1810" s="121">
        <v>14</v>
      </c>
      <c r="M1810" s="121">
        <v>0</v>
      </c>
      <c r="N1810" s="109"/>
      <c r="O1810" s="121">
        <v>205</v>
      </c>
      <c r="P1810" s="121">
        <v>0</v>
      </c>
      <c r="Q1810" s="109"/>
      <c r="R1810" s="121">
        <v>431</v>
      </c>
      <c r="S1810" s="121">
        <v>1</v>
      </c>
      <c r="T1810" s="109"/>
      <c r="U1810" s="121">
        <v>1155</v>
      </c>
      <c r="V1810" s="121">
        <v>15</v>
      </c>
    </row>
    <row r="1811" spans="1:22" x14ac:dyDescent="0.3">
      <c r="A1811" s="122" t="s">
        <v>765</v>
      </c>
      <c r="B1811" s="35"/>
      <c r="C1811" s="121">
        <v>2013</v>
      </c>
      <c r="D1811" s="121" t="str">
        <f t="shared" si="26"/>
        <v>San Buenaventura 2013</v>
      </c>
      <c r="E1811" s="121"/>
      <c r="F1811" s="120"/>
      <c r="G1811" s="121"/>
      <c r="H1811" s="121"/>
      <c r="I1811" s="109"/>
      <c r="J1811" s="121"/>
      <c r="K1811" s="120"/>
      <c r="L1811" s="121"/>
      <c r="M1811" s="121"/>
      <c r="N1811" s="109"/>
      <c r="O1811" s="121"/>
      <c r="P1811" s="121"/>
      <c r="Q1811" s="109"/>
      <c r="R1811" s="121"/>
      <c r="S1811" s="121"/>
      <c r="T1811" s="109"/>
      <c r="U1811" s="121"/>
      <c r="V1811" s="121"/>
    </row>
    <row r="1812" spans="1:22" x14ac:dyDescent="0.3">
      <c r="A1812" s="122" t="s">
        <v>765</v>
      </c>
      <c r="B1812" s="35" t="str">
        <f>VLOOKUP(A1812,'Planning Periods'!$E$2:$N$540,10,FALSE)</f>
        <v>10/15/2013 - 10/15/2021</v>
      </c>
      <c r="C1812" s="121">
        <v>2014</v>
      </c>
      <c r="D1812" s="121" t="str">
        <f t="shared" si="26"/>
        <v>San Buenaventura 2014</v>
      </c>
      <c r="E1812" s="121">
        <v>861</v>
      </c>
      <c r="F1812" s="120">
        <v>28</v>
      </c>
      <c r="G1812" s="121">
        <v>28</v>
      </c>
      <c r="H1812" s="121">
        <v>0</v>
      </c>
      <c r="I1812" s="109"/>
      <c r="J1812" s="121">
        <v>591</v>
      </c>
      <c r="K1812" s="120">
        <v>0</v>
      </c>
      <c r="L1812" s="121">
        <v>0</v>
      </c>
      <c r="M1812" s="121">
        <v>0</v>
      </c>
      <c r="N1812" s="109"/>
      <c r="O1812" s="121">
        <v>673</v>
      </c>
      <c r="P1812" s="121">
        <v>2</v>
      </c>
      <c r="Q1812" s="109"/>
      <c r="R1812" s="121">
        <v>1529</v>
      </c>
      <c r="S1812" s="121">
        <v>89</v>
      </c>
      <c r="T1812" s="109"/>
      <c r="U1812" s="121">
        <v>3654</v>
      </c>
      <c r="V1812" s="121">
        <v>119</v>
      </c>
    </row>
    <row r="1813" spans="1:22" x14ac:dyDescent="0.3">
      <c r="A1813" s="122" t="s">
        <v>765</v>
      </c>
      <c r="B1813" s="35" t="str">
        <f>VLOOKUP(A1813,'Planning Periods'!$E$2:$N$540,10,FALSE)</f>
        <v>10/15/2013 - 10/15/2021</v>
      </c>
      <c r="C1813" s="121">
        <v>2015</v>
      </c>
      <c r="D1813" s="121" t="str">
        <f t="shared" si="26"/>
        <v>San Buenaventura 2015</v>
      </c>
      <c r="E1813" s="121">
        <v>861</v>
      </c>
      <c r="F1813" s="120">
        <v>49</v>
      </c>
      <c r="G1813" s="121">
        <v>49</v>
      </c>
      <c r="H1813" s="121">
        <v>0</v>
      </c>
      <c r="I1813" s="109"/>
      <c r="J1813" s="121">
        <v>591</v>
      </c>
      <c r="K1813" s="120">
        <v>0</v>
      </c>
      <c r="L1813" s="121">
        <v>0</v>
      </c>
      <c r="M1813" s="121">
        <v>0</v>
      </c>
      <c r="N1813" s="109"/>
      <c r="O1813" s="121">
        <v>673</v>
      </c>
      <c r="P1813" s="121">
        <v>41</v>
      </c>
      <c r="Q1813" s="109"/>
      <c r="R1813" s="121">
        <v>1529</v>
      </c>
      <c r="S1813" s="121">
        <v>55</v>
      </c>
      <c r="T1813" s="109"/>
      <c r="U1813" s="121">
        <v>3654</v>
      </c>
      <c r="V1813" s="121">
        <v>145</v>
      </c>
    </row>
    <row r="1814" spans="1:22" x14ac:dyDescent="0.3">
      <c r="A1814" s="122" t="s">
        <v>765</v>
      </c>
      <c r="B1814" s="35" t="str">
        <f>VLOOKUP(A1814,'Planning Periods'!$E$2:$N$540,10,FALSE)</f>
        <v>10/15/2013 - 10/15/2021</v>
      </c>
      <c r="C1814" s="121">
        <v>2016</v>
      </c>
      <c r="D1814" s="121" t="str">
        <f t="shared" si="26"/>
        <v>San Buenaventura 2016</v>
      </c>
      <c r="E1814" s="121">
        <v>861</v>
      </c>
      <c r="F1814" s="120">
        <v>0</v>
      </c>
      <c r="G1814" s="121">
        <v>0</v>
      </c>
      <c r="H1814" s="121">
        <v>0</v>
      </c>
      <c r="I1814" s="109"/>
      <c r="J1814" s="121">
        <v>591</v>
      </c>
      <c r="K1814" s="120">
        <v>12</v>
      </c>
      <c r="L1814" s="121">
        <v>12</v>
      </c>
      <c r="M1814" s="121">
        <v>0</v>
      </c>
      <c r="N1814" s="109"/>
      <c r="O1814" s="121">
        <v>673</v>
      </c>
      <c r="P1814" s="121">
        <v>0</v>
      </c>
      <c r="Q1814" s="109"/>
      <c r="R1814" s="121">
        <v>1529</v>
      </c>
      <c r="S1814" s="121">
        <v>223</v>
      </c>
      <c r="T1814" s="109"/>
      <c r="U1814" s="121">
        <v>3654</v>
      </c>
      <c r="V1814" s="121">
        <v>235</v>
      </c>
    </row>
    <row r="1815" spans="1:22" x14ac:dyDescent="0.3">
      <c r="A1815" s="122" t="s">
        <v>765</v>
      </c>
      <c r="B1815" s="35" t="str">
        <f>VLOOKUP(A1815,'Planning Periods'!$E$2:$N$540,10,FALSE)</f>
        <v>10/15/2013 - 10/15/2021</v>
      </c>
      <c r="C1815" s="121">
        <v>2017</v>
      </c>
      <c r="D1815" s="121" t="str">
        <f t="shared" si="26"/>
        <v>San Buenaventura 2017</v>
      </c>
      <c r="E1815" s="121">
        <v>861</v>
      </c>
      <c r="F1815" s="120">
        <v>36</v>
      </c>
      <c r="G1815" s="121">
        <v>36</v>
      </c>
      <c r="H1815" s="121">
        <v>0</v>
      </c>
      <c r="I1815" s="109"/>
      <c r="J1815" s="121">
        <v>591</v>
      </c>
      <c r="K1815" s="120">
        <v>34</v>
      </c>
      <c r="L1815" s="121">
        <v>34</v>
      </c>
      <c r="M1815" s="121">
        <v>0</v>
      </c>
      <c r="N1815" s="109"/>
      <c r="O1815" s="121">
        <v>673</v>
      </c>
      <c r="P1815" s="121">
        <v>19</v>
      </c>
      <c r="Q1815" s="109"/>
      <c r="R1815" s="121">
        <v>1529</v>
      </c>
      <c r="S1815" s="121">
        <v>646</v>
      </c>
      <c r="T1815" s="109"/>
      <c r="U1815" s="121">
        <v>3654</v>
      </c>
      <c r="V1815" s="121">
        <v>735</v>
      </c>
    </row>
    <row r="1816" spans="1:22" x14ac:dyDescent="0.3">
      <c r="A1816" s="122" t="s">
        <v>857</v>
      </c>
      <c r="B1816" s="35" t="str">
        <f>VLOOKUP(A1816,'Planning Periods'!$E$2:$N$540,10,FALSE)</f>
        <v>01/31/2015 - 01/31/2023</v>
      </c>
      <c r="C1816" s="121">
        <v>2014</v>
      </c>
      <c r="D1816" s="121" t="str">
        <f t="shared" si="26"/>
        <v>San Carlos 2014</v>
      </c>
      <c r="E1816" s="121"/>
      <c r="F1816" s="120"/>
      <c r="G1816" s="121"/>
      <c r="H1816" s="121"/>
      <c r="I1816" s="109"/>
      <c r="J1816" s="121"/>
      <c r="K1816" s="120"/>
      <c r="L1816" s="121"/>
      <c r="M1816" s="121"/>
      <c r="N1816" s="109"/>
      <c r="O1816" s="121"/>
      <c r="P1816" s="121"/>
      <c r="Q1816" s="109"/>
      <c r="R1816" s="121"/>
      <c r="S1816" s="121"/>
      <c r="T1816" s="109"/>
      <c r="U1816" s="121"/>
      <c r="V1816" s="121"/>
    </row>
    <row r="1817" spans="1:22" x14ac:dyDescent="0.3">
      <c r="A1817" s="122" t="s">
        <v>857</v>
      </c>
      <c r="B1817" s="35" t="str">
        <f>VLOOKUP(A1817,'Planning Periods'!$E$2:$N$540,10,FALSE)</f>
        <v>01/31/2015 - 01/31/2023</v>
      </c>
      <c r="C1817" s="121">
        <v>2015</v>
      </c>
      <c r="D1817" s="121" t="str">
        <f t="shared" si="26"/>
        <v>San Carlos 2015</v>
      </c>
      <c r="E1817" s="121"/>
      <c r="F1817" s="120"/>
      <c r="G1817" s="121"/>
      <c r="H1817" s="121"/>
      <c r="I1817" s="109"/>
      <c r="J1817" s="121"/>
      <c r="K1817" s="120"/>
      <c r="L1817" s="121"/>
      <c r="M1817" s="121"/>
      <c r="N1817" s="109"/>
      <c r="O1817" s="121"/>
      <c r="P1817" s="121"/>
      <c r="Q1817" s="109"/>
      <c r="R1817" s="121"/>
      <c r="S1817" s="121"/>
      <c r="T1817" s="109"/>
      <c r="U1817" s="121"/>
      <c r="V1817" s="121"/>
    </row>
    <row r="1818" spans="1:22" x14ac:dyDescent="0.3">
      <c r="A1818" s="122" t="s">
        <v>857</v>
      </c>
      <c r="B1818" s="35" t="str">
        <f>VLOOKUP(A1818,'Planning Periods'!$E$2:$N$540,10,FALSE)</f>
        <v>01/31/2015 - 01/31/2023</v>
      </c>
      <c r="C1818" s="121">
        <v>2016</v>
      </c>
      <c r="D1818" s="121" t="str">
        <f t="shared" si="26"/>
        <v>San Carlos 2016</v>
      </c>
      <c r="E1818" s="121">
        <v>195</v>
      </c>
      <c r="F1818" s="120">
        <v>2</v>
      </c>
      <c r="G1818" s="121">
        <v>2</v>
      </c>
      <c r="H1818" s="121">
        <v>0</v>
      </c>
      <c r="I1818" s="109"/>
      <c r="J1818" s="121">
        <v>107</v>
      </c>
      <c r="K1818" s="120">
        <v>12</v>
      </c>
      <c r="L1818" s="121">
        <v>12</v>
      </c>
      <c r="M1818" s="121">
        <v>0</v>
      </c>
      <c r="N1818" s="109"/>
      <c r="O1818" s="121">
        <v>111</v>
      </c>
      <c r="P1818" s="121">
        <v>8</v>
      </c>
      <c r="Q1818" s="109"/>
      <c r="R1818" s="121">
        <v>183</v>
      </c>
      <c r="S1818" s="121">
        <v>236</v>
      </c>
      <c r="T1818" s="109"/>
      <c r="U1818" s="121">
        <v>596</v>
      </c>
      <c r="V1818" s="121">
        <v>258</v>
      </c>
    </row>
    <row r="1819" spans="1:22" x14ac:dyDescent="0.3">
      <c r="A1819" s="122" t="s">
        <v>857</v>
      </c>
      <c r="B1819" s="35" t="str">
        <f>VLOOKUP(A1819,'Planning Periods'!$E$2:$N$540,10,FALSE)</f>
        <v>01/31/2015 - 01/31/2023</v>
      </c>
      <c r="C1819" s="121">
        <v>2017</v>
      </c>
      <c r="D1819" s="121" t="str">
        <f t="shared" si="26"/>
        <v>San Carlos 2017</v>
      </c>
      <c r="E1819" s="121">
        <v>195</v>
      </c>
      <c r="F1819" s="120">
        <v>1</v>
      </c>
      <c r="G1819" s="121">
        <v>1</v>
      </c>
      <c r="H1819" s="121">
        <v>0</v>
      </c>
      <c r="I1819" s="109"/>
      <c r="J1819" s="121">
        <v>107</v>
      </c>
      <c r="K1819" s="120">
        <v>0</v>
      </c>
      <c r="L1819" s="121">
        <v>0</v>
      </c>
      <c r="M1819" s="121">
        <v>0</v>
      </c>
      <c r="N1819" s="109"/>
      <c r="O1819" s="121">
        <v>111</v>
      </c>
      <c r="P1819" s="121">
        <v>1</v>
      </c>
      <c r="Q1819" s="109"/>
      <c r="R1819" s="121">
        <v>183</v>
      </c>
      <c r="S1819" s="121">
        <v>44</v>
      </c>
      <c r="T1819" s="109"/>
      <c r="U1819" s="121">
        <v>596</v>
      </c>
      <c r="V1819" s="121">
        <v>46</v>
      </c>
    </row>
    <row r="1820" spans="1:22" x14ac:dyDescent="0.3">
      <c r="A1820" s="122" t="s">
        <v>978</v>
      </c>
      <c r="B1820" s="35"/>
      <c r="C1820" s="121">
        <v>2013</v>
      </c>
      <c r="D1820" s="121" t="str">
        <f t="shared" si="26"/>
        <v>San Clemente 2013</v>
      </c>
      <c r="E1820" s="121"/>
      <c r="F1820" s="120"/>
      <c r="G1820" s="121"/>
      <c r="H1820" s="121"/>
      <c r="I1820" s="109"/>
      <c r="J1820" s="121"/>
      <c r="K1820" s="120"/>
      <c r="L1820" s="121"/>
      <c r="M1820" s="121"/>
      <c r="N1820" s="109"/>
      <c r="O1820" s="121"/>
      <c r="P1820" s="121"/>
      <c r="Q1820" s="109"/>
      <c r="R1820" s="121"/>
      <c r="S1820" s="121"/>
      <c r="T1820" s="109"/>
      <c r="U1820" s="121"/>
      <c r="V1820" s="121"/>
    </row>
    <row r="1821" spans="1:22" x14ac:dyDescent="0.3">
      <c r="A1821" s="122" t="s">
        <v>978</v>
      </c>
      <c r="B1821" s="35" t="str">
        <f>VLOOKUP(A1821,'Planning Periods'!$E$2:$N$540,10,FALSE)</f>
        <v>10/15/2013 - 10/15/2021</v>
      </c>
      <c r="C1821" s="121">
        <v>2014</v>
      </c>
      <c r="D1821" s="121" t="str">
        <f t="shared" si="26"/>
        <v>San Clemente 2014</v>
      </c>
      <c r="E1821" s="121">
        <v>134</v>
      </c>
      <c r="F1821" s="120">
        <v>65</v>
      </c>
      <c r="G1821" s="121">
        <v>65</v>
      </c>
      <c r="H1821" s="121">
        <v>0</v>
      </c>
      <c r="I1821" s="109"/>
      <c r="J1821" s="121">
        <v>95</v>
      </c>
      <c r="K1821" s="120">
        <v>28</v>
      </c>
      <c r="L1821" s="121">
        <v>28</v>
      </c>
      <c r="M1821" s="121">
        <v>0</v>
      </c>
      <c r="N1821" s="109"/>
      <c r="O1821" s="121">
        <v>108</v>
      </c>
      <c r="P1821" s="121">
        <v>2</v>
      </c>
      <c r="Q1821" s="109"/>
      <c r="R1821" s="121">
        <v>244</v>
      </c>
      <c r="S1821" s="121">
        <v>84</v>
      </c>
      <c r="T1821" s="109"/>
      <c r="U1821" s="121">
        <v>581</v>
      </c>
      <c r="V1821" s="121">
        <v>179</v>
      </c>
    </row>
    <row r="1822" spans="1:22" x14ac:dyDescent="0.3">
      <c r="A1822" s="122" t="s">
        <v>978</v>
      </c>
      <c r="B1822" s="35" t="str">
        <f>VLOOKUP(A1822,'Planning Periods'!$E$2:$N$540,10,FALSE)</f>
        <v>10/15/2013 - 10/15/2021</v>
      </c>
      <c r="C1822" s="121">
        <v>2015</v>
      </c>
      <c r="D1822" s="121" t="str">
        <f t="shared" si="26"/>
        <v>San Clemente 2015</v>
      </c>
      <c r="E1822" s="121">
        <v>134</v>
      </c>
      <c r="F1822" s="120">
        <v>0</v>
      </c>
      <c r="G1822" s="121">
        <v>0</v>
      </c>
      <c r="H1822" s="121">
        <v>0</v>
      </c>
      <c r="I1822" s="109"/>
      <c r="J1822" s="121">
        <v>95</v>
      </c>
      <c r="K1822" s="120">
        <v>0</v>
      </c>
      <c r="L1822" s="121">
        <v>0</v>
      </c>
      <c r="M1822" s="121">
        <v>0</v>
      </c>
      <c r="N1822" s="109"/>
      <c r="O1822" s="121">
        <v>108</v>
      </c>
      <c r="P1822" s="121">
        <v>1</v>
      </c>
      <c r="Q1822" s="109"/>
      <c r="R1822" s="121">
        <v>244</v>
      </c>
      <c r="S1822" s="121">
        <v>129</v>
      </c>
      <c r="T1822" s="109"/>
      <c r="U1822" s="121">
        <v>581</v>
      </c>
      <c r="V1822" s="121">
        <v>130</v>
      </c>
    </row>
    <row r="1823" spans="1:22" x14ac:dyDescent="0.3">
      <c r="A1823" s="122" t="s">
        <v>978</v>
      </c>
      <c r="B1823" s="35" t="str">
        <f>VLOOKUP(A1823,'Planning Periods'!$E$2:$N$540,10,FALSE)</f>
        <v>10/15/2013 - 10/15/2021</v>
      </c>
      <c r="C1823" s="121">
        <v>2016</v>
      </c>
      <c r="D1823" s="121" t="str">
        <f t="shared" si="26"/>
        <v>San Clemente 2016</v>
      </c>
      <c r="E1823" s="121">
        <v>134</v>
      </c>
      <c r="F1823" s="120">
        <v>0</v>
      </c>
      <c r="G1823" s="121">
        <v>0</v>
      </c>
      <c r="H1823" s="121">
        <v>0</v>
      </c>
      <c r="I1823" s="109"/>
      <c r="J1823" s="121">
        <v>95</v>
      </c>
      <c r="K1823" s="120">
        <v>0</v>
      </c>
      <c r="L1823" s="121">
        <v>0</v>
      </c>
      <c r="M1823" s="121">
        <v>0</v>
      </c>
      <c r="N1823" s="109"/>
      <c r="O1823" s="121">
        <v>108</v>
      </c>
      <c r="P1823" s="121">
        <v>0</v>
      </c>
      <c r="Q1823" s="109"/>
      <c r="R1823" s="121">
        <v>244</v>
      </c>
      <c r="S1823" s="121">
        <v>107</v>
      </c>
      <c r="T1823" s="109"/>
      <c r="U1823" s="121">
        <v>581</v>
      </c>
      <c r="V1823" s="121">
        <v>107</v>
      </c>
    </row>
    <row r="1824" spans="1:22" x14ac:dyDescent="0.3">
      <c r="A1824" s="122" t="s">
        <v>978</v>
      </c>
      <c r="B1824" s="35" t="str">
        <f>VLOOKUP(A1824,'Planning Periods'!$E$2:$N$540,10,FALSE)</f>
        <v>10/15/2013 - 10/15/2021</v>
      </c>
      <c r="C1824" s="121">
        <v>2017</v>
      </c>
      <c r="D1824" s="121" t="str">
        <f t="shared" si="26"/>
        <v>San Clemente 2017</v>
      </c>
      <c r="E1824" s="121">
        <v>134</v>
      </c>
      <c r="F1824" s="120">
        <v>0</v>
      </c>
      <c r="G1824" s="121">
        <v>0</v>
      </c>
      <c r="H1824" s="121">
        <v>0</v>
      </c>
      <c r="I1824" s="109"/>
      <c r="J1824" s="121">
        <v>95</v>
      </c>
      <c r="K1824" s="120">
        <v>0</v>
      </c>
      <c r="L1824" s="121">
        <v>0</v>
      </c>
      <c r="M1824" s="121">
        <v>0</v>
      </c>
      <c r="N1824" s="109"/>
      <c r="O1824" s="121">
        <v>108</v>
      </c>
      <c r="P1824" s="121">
        <v>4</v>
      </c>
      <c r="Q1824" s="109"/>
      <c r="R1824" s="121">
        <v>244</v>
      </c>
      <c r="S1824" s="121">
        <v>96</v>
      </c>
      <c r="T1824" s="109"/>
      <c r="U1824" s="121">
        <v>581</v>
      </c>
      <c r="V1824" s="121">
        <v>100</v>
      </c>
    </row>
    <row r="1825" spans="1:22" x14ac:dyDescent="0.3">
      <c r="A1825" s="122" t="s">
        <v>887</v>
      </c>
      <c r="B1825" s="35" t="str">
        <f>VLOOKUP(A1825,'Planning Periods'!$E$2:$N$540,10,FALSE)</f>
        <v>04/30/2013 - 04/30/2021</v>
      </c>
      <c r="C1825" s="121">
        <v>2013</v>
      </c>
      <c r="D1825" s="121" t="str">
        <f t="shared" si="26"/>
        <v>San Diego 2013</v>
      </c>
      <c r="E1825" s="121">
        <v>21977</v>
      </c>
      <c r="F1825" s="120">
        <v>609</v>
      </c>
      <c r="G1825" s="121">
        <v>609</v>
      </c>
      <c r="H1825" s="121">
        <v>0</v>
      </c>
      <c r="I1825" s="109"/>
      <c r="J1825" s="121">
        <v>16703</v>
      </c>
      <c r="K1825" s="120">
        <v>915</v>
      </c>
      <c r="L1825" s="121">
        <v>915</v>
      </c>
      <c r="M1825" s="121">
        <v>0</v>
      </c>
      <c r="N1825" s="109"/>
      <c r="O1825" s="121">
        <v>15462</v>
      </c>
      <c r="P1825" s="121">
        <v>0</v>
      </c>
      <c r="Q1825" s="109"/>
      <c r="R1825" s="121">
        <v>33954</v>
      </c>
      <c r="S1825" s="121">
        <v>7665</v>
      </c>
      <c r="T1825" s="109"/>
      <c r="U1825" s="121">
        <v>88096</v>
      </c>
      <c r="V1825" s="121">
        <v>9189</v>
      </c>
    </row>
    <row r="1826" spans="1:22" x14ac:dyDescent="0.3">
      <c r="A1826" s="122" t="s">
        <v>887</v>
      </c>
      <c r="B1826" s="35" t="str">
        <f>VLOOKUP(A1826,'Planning Periods'!$E$2:$N$540,10,FALSE)</f>
        <v>04/30/2013 - 04/30/2021</v>
      </c>
      <c r="C1826" s="121">
        <v>2014</v>
      </c>
      <c r="D1826" s="121" t="str">
        <f t="shared" si="26"/>
        <v>San Diego 2014</v>
      </c>
      <c r="E1826" s="121">
        <v>21977</v>
      </c>
      <c r="F1826" s="120">
        <v>229</v>
      </c>
      <c r="G1826" s="121">
        <v>229</v>
      </c>
      <c r="H1826" s="121">
        <v>0</v>
      </c>
      <c r="I1826" s="109"/>
      <c r="J1826" s="121">
        <v>16703</v>
      </c>
      <c r="K1826" s="120">
        <v>184</v>
      </c>
      <c r="L1826" s="121">
        <v>184</v>
      </c>
      <c r="M1826" s="121">
        <v>0</v>
      </c>
      <c r="N1826" s="109"/>
      <c r="O1826" s="121">
        <v>15462</v>
      </c>
      <c r="P1826" s="121">
        <v>4</v>
      </c>
      <c r="Q1826" s="109"/>
      <c r="R1826" s="121">
        <v>33954</v>
      </c>
      <c r="S1826" s="121">
        <v>1991</v>
      </c>
      <c r="T1826" s="109"/>
      <c r="U1826" s="121">
        <v>88096</v>
      </c>
      <c r="V1826" s="121">
        <v>2408</v>
      </c>
    </row>
    <row r="1827" spans="1:22" x14ac:dyDescent="0.3">
      <c r="A1827" s="122" t="s">
        <v>887</v>
      </c>
      <c r="B1827" s="35" t="str">
        <f>VLOOKUP(A1827,'Planning Periods'!$E$2:$N$540,10,FALSE)</f>
        <v>04/30/2013 - 04/30/2021</v>
      </c>
      <c r="C1827" s="121">
        <v>2015</v>
      </c>
      <c r="D1827" s="121" t="str">
        <f t="shared" si="26"/>
        <v>San Diego 2015</v>
      </c>
      <c r="E1827" s="121">
        <v>21977</v>
      </c>
      <c r="F1827" s="120">
        <v>265</v>
      </c>
      <c r="G1827" s="121">
        <v>265</v>
      </c>
      <c r="H1827" s="121">
        <v>0</v>
      </c>
      <c r="I1827" s="109"/>
      <c r="J1827" s="121">
        <v>16703</v>
      </c>
      <c r="K1827" s="120">
        <v>446</v>
      </c>
      <c r="L1827" s="121">
        <v>446</v>
      </c>
      <c r="M1827" s="121">
        <v>0</v>
      </c>
      <c r="N1827" s="109"/>
      <c r="O1827" s="121">
        <v>15462</v>
      </c>
      <c r="P1827" s="121">
        <v>0</v>
      </c>
      <c r="Q1827" s="109"/>
      <c r="R1827" s="121">
        <v>33954</v>
      </c>
      <c r="S1827" s="121">
        <v>4221</v>
      </c>
      <c r="T1827" s="109"/>
      <c r="U1827" s="121">
        <v>88096</v>
      </c>
      <c r="V1827" s="121">
        <v>4932</v>
      </c>
    </row>
    <row r="1828" spans="1:22" x14ac:dyDescent="0.3">
      <c r="A1828" s="122" t="s">
        <v>887</v>
      </c>
      <c r="B1828" s="35" t="str">
        <f>VLOOKUP(A1828,'Planning Periods'!$E$2:$N$540,10,FALSE)</f>
        <v>04/30/2013 - 04/30/2021</v>
      </c>
      <c r="C1828" s="121">
        <v>2016</v>
      </c>
      <c r="D1828" s="121" t="str">
        <f t="shared" si="26"/>
        <v>San Diego 2016</v>
      </c>
      <c r="E1828" s="121">
        <v>21977</v>
      </c>
      <c r="F1828" s="120">
        <v>103</v>
      </c>
      <c r="G1828" s="121">
        <v>103</v>
      </c>
      <c r="H1828" s="121">
        <v>0</v>
      </c>
      <c r="I1828" s="109"/>
      <c r="J1828" s="121">
        <v>16703</v>
      </c>
      <c r="K1828" s="120">
        <v>253</v>
      </c>
      <c r="L1828" s="121">
        <v>253</v>
      </c>
      <c r="M1828" s="121">
        <v>0</v>
      </c>
      <c r="N1828" s="109"/>
      <c r="O1828" s="121">
        <v>15462</v>
      </c>
      <c r="P1828" s="121">
        <v>0</v>
      </c>
      <c r="Q1828" s="109"/>
      <c r="R1828" s="121">
        <v>33954</v>
      </c>
      <c r="S1828" s="121">
        <v>7028</v>
      </c>
      <c r="T1828" s="109"/>
      <c r="U1828" s="121">
        <v>88096</v>
      </c>
      <c r="V1828" s="121">
        <v>7384</v>
      </c>
    </row>
    <row r="1829" spans="1:22" x14ac:dyDescent="0.3">
      <c r="A1829" s="122" t="s">
        <v>887</v>
      </c>
      <c r="B1829" s="35" t="str">
        <f>VLOOKUP(A1829,'Planning Periods'!$E$2:$N$540,10,FALSE)</f>
        <v>04/30/2013 - 04/30/2021</v>
      </c>
      <c r="C1829" s="121">
        <v>2017</v>
      </c>
      <c r="D1829" s="121" t="str">
        <f t="shared" si="26"/>
        <v>San Diego 2017</v>
      </c>
      <c r="E1829" s="121">
        <v>21977</v>
      </c>
      <c r="F1829" s="120">
        <v>324</v>
      </c>
      <c r="G1829" s="121">
        <v>324</v>
      </c>
      <c r="H1829" s="121">
        <v>0</v>
      </c>
      <c r="I1829" s="109"/>
      <c r="J1829" s="121">
        <v>16703</v>
      </c>
      <c r="K1829" s="120">
        <v>301</v>
      </c>
      <c r="L1829" s="121">
        <v>295</v>
      </c>
      <c r="M1829" s="121">
        <v>6</v>
      </c>
      <c r="N1829" s="109"/>
      <c r="O1829" s="121">
        <v>15462</v>
      </c>
      <c r="P1829" s="121">
        <v>0</v>
      </c>
      <c r="Q1829" s="109"/>
      <c r="R1829" s="121">
        <v>33954</v>
      </c>
      <c r="S1829" s="121">
        <v>4395</v>
      </c>
      <c r="T1829" s="109"/>
      <c r="U1829" s="121">
        <v>88096</v>
      </c>
      <c r="V1829" s="121">
        <v>5020</v>
      </c>
    </row>
    <row r="1830" spans="1:22" x14ac:dyDescent="0.3">
      <c r="A1830" s="122" t="s">
        <v>324</v>
      </c>
      <c r="B1830" s="35" t="str">
        <f>VLOOKUP(A1830,'Planning Periods'!$E$2:$N$540,10,FALSE)</f>
        <v>04/30/2013 - 04/30/2021</v>
      </c>
      <c r="C1830" s="121">
        <v>2013</v>
      </c>
      <c r="D1830" s="121" t="str">
        <f t="shared" si="26"/>
        <v>San Diego County - Unincorporated 2013</v>
      </c>
      <c r="E1830" s="121">
        <v>2085</v>
      </c>
      <c r="F1830" s="120">
        <v>23</v>
      </c>
      <c r="G1830" s="121">
        <v>23</v>
      </c>
      <c r="H1830" s="121">
        <v>0</v>
      </c>
      <c r="I1830" s="109"/>
      <c r="J1830" s="121">
        <v>1585</v>
      </c>
      <c r="K1830" s="120">
        <v>145</v>
      </c>
      <c r="L1830" s="121">
        <v>145</v>
      </c>
      <c r="M1830" s="121">
        <v>0</v>
      </c>
      <c r="N1830" s="109"/>
      <c r="O1830" s="121">
        <v>5864</v>
      </c>
      <c r="P1830" s="121">
        <v>200</v>
      </c>
      <c r="Q1830" s="109"/>
      <c r="R1830" s="121">
        <v>12878</v>
      </c>
      <c r="S1830" s="121">
        <v>1225</v>
      </c>
      <c r="T1830" s="109"/>
      <c r="U1830" s="121">
        <v>22412</v>
      </c>
      <c r="V1830" s="121">
        <v>1593</v>
      </c>
    </row>
    <row r="1831" spans="1:22" x14ac:dyDescent="0.3">
      <c r="A1831" s="122" t="s">
        <v>324</v>
      </c>
      <c r="B1831" s="35" t="str">
        <f>VLOOKUP(A1831,'Planning Periods'!$E$2:$N$540,10,FALSE)</f>
        <v>04/30/2013 - 04/30/2021</v>
      </c>
      <c r="C1831" s="121">
        <v>2014</v>
      </c>
      <c r="D1831" s="121" t="str">
        <f t="shared" si="26"/>
        <v>San Diego County - Unincorporated 2014</v>
      </c>
      <c r="E1831" s="121">
        <v>2085</v>
      </c>
      <c r="F1831" s="120">
        <v>0</v>
      </c>
      <c r="G1831" s="121">
        <v>0</v>
      </c>
      <c r="H1831" s="121">
        <v>0</v>
      </c>
      <c r="I1831" s="109"/>
      <c r="J1831" s="121">
        <v>1585</v>
      </c>
      <c r="K1831" s="120">
        <v>27</v>
      </c>
      <c r="L1831" s="121">
        <v>27</v>
      </c>
      <c r="M1831" s="121">
        <v>0</v>
      </c>
      <c r="N1831" s="109"/>
      <c r="O1831" s="121">
        <v>5864</v>
      </c>
      <c r="P1831" s="121">
        <v>114</v>
      </c>
      <c r="Q1831" s="109"/>
      <c r="R1831" s="121">
        <v>12878</v>
      </c>
      <c r="S1831" s="121">
        <v>576</v>
      </c>
      <c r="T1831" s="109"/>
      <c r="U1831" s="121">
        <v>22412</v>
      </c>
      <c r="V1831" s="121">
        <v>717</v>
      </c>
    </row>
    <row r="1832" spans="1:22" x14ac:dyDescent="0.3">
      <c r="A1832" s="122" t="s">
        <v>324</v>
      </c>
      <c r="B1832" s="35" t="str">
        <f>VLOOKUP(A1832,'Planning Periods'!$E$2:$N$540,10,FALSE)</f>
        <v>04/30/2013 - 04/30/2021</v>
      </c>
      <c r="C1832" s="121">
        <v>2015</v>
      </c>
      <c r="D1832" s="121" t="str">
        <f t="shared" ref="D1832:D1898" si="27">CONCATENATE(A1832," ",C1832)</f>
        <v>San Diego County - Unincorporated 2015</v>
      </c>
      <c r="E1832" s="121">
        <v>2085</v>
      </c>
      <c r="F1832" s="120">
        <v>2</v>
      </c>
      <c r="G1832" s="121">
        <v>2</v>
      </c>
      <c r="H1832" s="121">
        <v>0</v>
      </c>
      <c r="I1832" s="109"/>
      <c r="J1832" s="121">
        <v>1585</v>
      </c>
      <c r="K1832" s="120">
        <v>24</v>
      </c>
      <c r="L1832" s="121">
        <v>24</v>
      </c>
      <c r="M1832" s="121">
        <v>0</v>
      </c>
      <c r="N1832" s="109"/>
      <c r="O1832" s="121">
        <v>5864</v>
      </c>
      <c r="P1832" s="121">
        <v>228</v>
      </c>
      <c r="Q1832" s="109"/>
      <c r="R1832" s="121">
        <v>12878</v>
      </c>
      <c r="S1832" s="121">
        <v>613</v>
      </c>
      <c r="T1832" s="109"/>
      <c r="U1832" s="121">
        <v>22412</v>
      </c>
      <c r="V1832" s="121">
        <v>867</v>
      </c>
    </row>
    <row r="1833" spans="1:22" x14ac:dyDescent="0.3">
      <c r="A1833" s="122" t="s">
        <v>324</v>
      </c>
      <c r="B1833" s="35" t="str">
        <f>VLOOKUP(A1833,'Planning Periods'!$E$2:$N$540,10,FALSE)</f>
        <v>04/30/2013 - 04/30/2021</v>
      </c>
      <c r="C1833" s="121">
        <v>2016</v>
      </c>
      <c r="D1833" s="121" t="str">
        <f t="shared" si="27"/>
        <v>San Diego County - Unincorporated 2016</v>
      </c>
      <c r="E1833" s="121">
        <v>2085</v>
      </c>
      <c r="F1833" s="120">
        <v>0</v>
      </c>
      <c r="G1833" s="121">
        <v>0</v>
      </c>
      <c r="H1833" s="121">
        <v>0</v>
      </c>
      <c r="I1833" s="109"/>
      <c r="J1833" s="121">
        <v>1585</v>
      </c>
      <c r="K1833" s="120">
        <v>24</v>
      </c>
      <c r="L1833" s="121">
        <v>24</v>
      </c>
      <c r="M1833" s="121">
        <v>0</v>
      </c>
      <c r="N1833" s="109"/>
      <c r="O1833" s="121">
        <v>5864</v>
      </c>
      <c r="P1833" s="121">
        <v>177</v>
      </c>
      <c r="Q1833" s="109"/>
      <c r="R1833" s="121">
        <v>12878</v>
      </c>
      <c r="S1833" s="121">
        <v>381</v>
      </c>
      <c r="T1833" s="109"/>
      <c r="U1833" s="121">
        <v>22412</v>
      </c>
      <c r="V1833" s="121">
        <v>582</v>
      </c>
    </row>
    <row r="1834" spans="1:22" x14ac:dyDescent="0.3">
      <c r="A1834" s="122" t="s">
        <v>324</v>
      </c>
      <c r="B1834" s="35" t="str">
        <f>VLOOKUP(A1834,'Planning Periods'!$E$2:$N$540,10,FALSE)</f>
        <v>04/30/2013 - 04/30/2021</v>
      </c>
      <c r="C1834" s="121">
        <v>2017</v>
      </c>
      <c r="D1834" s="121" t="str">
        <f t="shared" si="27"/>
        <v>San Diego County - Unincorporated 2017</v>
      </c>
      <c r="E1834" s="121">
        <v>2085</v>
      </c>
      <c r="F1834" s="120">
        <v>0</v>
      </c>
      <c r="G1834" s="121">
        <v>0</v>
      </c>
      <c r="H1834" s="121">
        <v>0</v>
      </c>
      <c r="I1834" s="109"/>
      <c r="J1834" s="121">
        <v>1585</v>
      </c>
      <c r="K1834" s="120">
        <v>52</v>
      </c>
      <c r="L1834" s="121">
        <v>0</v>
      </c>
      <c r="M1834" s="121">
        <v>52</v>
      </c>
      <c r="N1834" s="109"/>
      <c r="O1834" s="121">
        <v>5864</v>
      </c>
      <c r="P1834" s="121">
        <v>71</v>
      </c>
      <c r="Q1834" s="109"/>
      <c r="R1834" s="121">
        <v>12878</v>
      </c>
      <c r="S1834" s="121">
        <v>532</v>
      </c>
      <c r="T1834" s="109"/>
      <c r="U1834" s="121">
        <v>22412</v>
      </c>
      <c r="V1834" s="121">
        <v>655</v>
      </c>
    </row>
    <row r="1835" spans="1:22" x14ac:dyDescent="0.3">
      <c r="A1835" s="122" t="s">
        <v>1066</v>
      </c>
      <c r="B1835" s="35"/>
      <c r="C1835" s="121">
        <v>2013</v>
      </c>
      <c r="D1835" s="121" t="str">
        <f t="shared" si="27"/>
        <v>San Dimas 2013</v>
      </c>
      <c r="E1835" s="121"/>
      <c r="F1835" s="120"/>
      <c r="G1835" s="121"/>
      <c r="H1835" s="121"/>
      <c r="I1835" s="109"/>
      <c r="J1835" s="121"/>
      <c r="K1835" s="120"/>
      <c r="L1835" s="121"/>
      <c r="M1835" s="121"/>
      <c r="N1835" s="109"/>
      <c r="O1835" s="121"/>
      <c r="P1835" s="121"/>
      <c r="Q1835" s="109"/>
      <c r="R1835" s="121"/>
      <c r="S1835" s="121"/>
      <c r="T1835" s="109"/>
      <c r="U1835" s="121"/>
      <c r="V1835" s="121"/>
    </row>
    <row r="1836" spans="1:22" x14ac:dyDescent="0.3">
      <c r="A1836" s="122" t="s">
        <v>1066</v>
      </c>
      <c r="B1836" s="35" t="str">
        <f>VLOOKUP(A1836,'Planning Periods'!$E$2:$N$540,10,FALSE)</f>
        <v>10/15/2013 - 10/15/2021</v>
      </c>
      <c r="C1836" s="121">
        <v>2014</v>
      </c>
      <c r="D1836" s="121" t="str">
        <f t="shared" si="27"/>
        <v>San Dimas 2014</v>
      </c>
      <c r="E1836" s="121">
        <v>121</v>
      </c>
      <c r="F1836" s="120">
        <v>0</v>
      </c>
      <c r="G1836" s="121">
        <v>0</v>
      </c>
      <c r="H1836" s="121">
        <v>0</v>
      </c>
      <c r="I1836" s="109"/>
      <c r="J1836" s="121">
        <v>72</v>
      </c>
      <c r="K1836" s="120">
        <v>0</v>
      </c>
      <c r="L1836" s="121">
        <v>0</v>
      </c>
      <c r="M1836" s="121">
        <v>0</v>
      </c>
      <c r="N1836" s="109"/>
      <c r="O1836" s="121">
        <v>77</v>
      </c>
      <c r="P1836" s="121">
        <v>0</v>
      </c>
      <c r="Q1836" s="109"/>
      <c r="R1836" s="121">
        <v>193</v>
      </c>
      <c r="S1836" s="121">
        <v>3</v>
      </c>
      <c r="T1836" s="109"/>
      <c r="U1836" s="121">
        <v>463</v>
      </c>
      <c r="V1836" s="121">
        <v>3</v>
      </c>
    </row>
    <row r="1837" spans="1:22" x14ac:dyDescent="0.3">
      <c r="A1837" s="122" t="s">
        <v>1066</v>
      </c>
      <c r="B1837" s="35" t="str">
        <f>VLOOKUP(A1837,'Planning Periods'!$E$2:$N$540,10,FALSE)</f>
        <v>10/15/2013 - 10/15/2021</v>
      </c>
      <c r="C1837" s="121">
        <v>2015</v>
      </c>
      <c r="D1837" s="121" t="str">
        <f t="shared" si="27"/>
        <v>San Dimas 2015</v>
      </c>
      <c r="E1837" s="121">
        <v>121</v>
      </c>
      <c r="F1837" s="120">
        <v>0</v>
      </c>
      <c r="G1837" s="121">
        <v>0</v>
      </c>
      <c r="H1837" s="121">
        <v>0</v>
      </c>
      <c r="I1837" s="109"/>
      <c r="J1837" s="121">
        <v>72</v>
      </c>
      <c r="K1837" s="120">
        <v>0</v>
      </c>
      <c r="L1837" s="121">
        <v>0</v>
      </c>
      <c r="M1837" s="121">
        <v>0</v>
      </c>
      <c r="N1837" s="109"/>
      <c r="O1837" s="121">
        <v>77</v>
      </c>
      <c r="P1837" s="121">
        <v>0</v>
      </c>
      <c r="Q1837" s="109"/>
      <c r="R1837" s="121">
        <v>193</v>
      </c>
      <c r="S1837" s="121">
        <v>7</v>
      </c>
      <c r="T1837" s="109"/>
      <c r="U1837" s="121">
        <v>463</v>
      </c>
      <c r="V1837" s="121">
        <v>7</v>
      </c>
    </row>
    <row r="1838" spans="1:22" x14ac:dyDescent="0.3">
      <c r="A1838" s="122" t="s">
        <v>1066</v>
      </c>
      <c r="B1838" s="35" t="str">
        <f>VLOOKUP(A1838,'Planning Periods'!$E$2:$N$540,10,FALSE)</f>
        <v>10/15/2013 - 10/15/2021</v>
      </c>
      <c r="C1838" s="121">
        <v>2016</v>
      </c>
      <c r="D1838" s="121" t="str">
        <f t="shared" si="27"/>
        <v>San Dimas 2016</v>
      </c>
      <c r="E1838" s="121">
        <v>121</v>
      </c>
      <c r="F1838" s="120">
        <v>0</v>
      </c>
      <c r="G1838" s="121">
        <v>0</v>
      </c>
      <c r="H1838" s="121">
        <v>0</v>
      </c>
      <c r="I1838" s="109"/>
      <c r="J1838" s="121">
        <v>72</v>
      </c>
      <c r="K1838" s="120">
        <v>0</v>
      </c>
      <c r="L1838" s="121">
        <v>0</v>
      </c>
      <c r="M1838" s="121">
        <v>0</v>
      </c>
      <c r="N1838" s="109"/>
      <c r="O1838" s="121">
        <v>77</v>
      </c>
      <c r="P1838" s="121">
        <v>0</v>
      </c>
      <c r="Q1838" s="109"/>
      <c r="R1838" s="121">
        <v>193</v>
      </c>
      <c r="S1838" s="121">
        <v>18</v>
      </c>
      <c r="T1838" s="109"/>
      <c r="U1838" s="121">
        <v>463</v>
      </c>
      <c r="V1838" s="121">
        <v>18</v>
      </c>
    </row>
    <row r="1839" spans="1:22" x14ac:dyDescent="0.3">
      <c r="A1839" s="122" t="s">
        <v>1066</v>
      </c>
      <c r="B1839" s="35" t="str">
        <f>VLOOKUP(A1839,'Planning Periods'!$E$2:$N$540,10,FALSE)</f>
        <v>10/15/2013 - 10/15/2021</v>
      </c>
      <c r="C1839" s="121">
        <v>2017</v>
      </c>
      <c r="D1839" s="121" t="str">
        <f t="shared" si="27"/>
        <v>San Dimas 2017</v>
      </c>
      <c r="E1839" s="121">
        <v>121</v>
      </c>
      <c r="F1839" s="120">
        <v>0</v>
      </c>
      <c r="G1839" s="121">
        <v>0</v>
      </c>
      <c r="H1839" s="121">
        <v>0</v>
      </c>
      <c r="I1839" s="109"/>
      <c r="J1839" s="121">
        <v>72</v>
      </c>
      <c r="K1839" s="120">
        <v>0</v>
      </c>
      <c r="L1839" s="121">
        <v>0</v>
      </c>
      <c r="M1839" s="121">
        <v>0</v>
      </c>
      <c r="N1839" s="109"/>
      <c r="O1839" s="121">
        <v>77</v>
      </c>
      <c r="P1839" s="121">
        <v>0</v>
      </c>
      <c r="Q1839" s="109"/>
      <c r="R1839" s="121">
        <v>193</v>
      </c>
      <c r="S1839" s="121">
        <v>7</v>
      </c>
      <c r="T1839" s="109"/>
      <c r="U1839" s="121">
        <v>463</v>
      </c>
      <c r="V1839" s="121">
        <v>7</v>
      </c>
    </row>
    <row r="1840" spans="1:22" x14ac:dyDescent="0.3">
      <c r="A1840" s="122" t="s">
        <v>1065</v>
      </c>
      <c r="B1840" s="35"/>
      <c r="C1840" s="121">
        <v>2013</v>
      </c>
      <c r="D1840" s="121" t="str">
        <f t="shared" si="27"/>
        <v>San Fernando 2013</v>
      </c>
      <c r="E1840" s="121"/>
      <c r="F1840" s="120"/>
      <c r="G1840" s="121"/>
      <c r="H1840" s="121"/>
      <c r="I1840" s="109"/>
      <c r="J1840" s="121"/>
      <c r="K1840" s="120"/>
      <c r="L1840" s="121"/>
      <c r="M1840" s="121"/>
      <c r="N1840" s="109"/>
      <c r="O1840" s="121"/>
      <c r="P1840" s="121"/>
      <c r="Q1840" s="109"/>
      <c r="R1840" s="121"/>
      <c r="S1840" s="121"/>
      <c r="T1840" s="109"/>
      <c r="U1840" s="121"/>
      <c r="V1840" s="121"/>
    </row>
    <row r="1841" spans="1:22" x14ac:dyDescent="0.3">
      <c r="A1841" s="122" t="s">
        <v>1065</v>
      </c>
      <c r="B1841" s="35" t="str">
        <f>VLOOKUP(A1841,'Planning Periods'!$E$2:$N$540,10,FALSE)</f>
        <v>10/15/2013 - 10/15/2021</v>
      </c>
      <c r="C1841" s="121">
        <v>2014</v>
      </c>
      <c r="D1841" s="121" t="str">
        <f t="shared" si="27"/>
        <v>San Fernando 2014</v>
      </c>
      <c r="E1841" s="121">
        <v>55</v>
      </c>
      <c r="F1841" s="120">
        <v>28</v>
      </c>
      <c r="G1841" s="121">
        <v>28</v>
      </c>
      <c r="H1841" s="121">
        <v>0</v>
      </c>
      <c r="I1841" s="109"/>
      <c r="J1841" s="121">
        <v>32</v>
      </c>
      <c r="K1841" s="120">
        <v>4</v>
      </c>
      <c r="L1841" s="121">
        <v>4</v>
      </c>
      <c r="M1841" s="121">
        <v>0</v>
      </c>
      <c r="N1841" s="109"/>
      <c r="O1841" s="121">
        <v>35</v>
      </c>
      <c r="P1841" s="121">
        <v>0</v>
      </c>
      <c r="Q1841" s="109"/>
      <c r="R1841" s="121">
        <v>95</v>
      </c>
      <c r="S1841" s="121">
        <v>27</v>
      </c>
      <c r="T1841" s="109"/>
      <c r="U1841" s="121">
        <v>217</v>
      </c>
      <c r="V1841" s="121">
        <v>59</v>
      </c>
    </row>
    <row r="1842" spans="1:22" x14ac:dyDescent="0.3">
      <c r="A1842" s="122" t="s">
        <v>1065</v>
      </c>
      <c r="B1842" s="35" t="str">
        <f>VLOOKUP(A1842,'Planning Periods'!$E$2:$N$540,10,FALSE)</f>
        <v>10/15/2013 - 10/15/2021</v>
      </c>
      <c r="C1842" s="121">
        <v>2015</v>
      </c>
      <c r="D1842" s="121" t="str">
        <f t="shared" si="27"/>
        <v>San Fernando 2015</v>
      </c>
      <c r="E1842" s="121">
        <v>55</v>
      </c>
      <c r="F1842" s="120">
        <v>0</v>
      </c>
      <c r="G1842" s="121">
        <v>0</v>
      </c>
      <c r="H1842" s="121">
        <v>0</v>
      </c>
      <c r="I1842" s="109"/>
      <c r="J1842" s="121">
        <v>32</v>
      </c>
      <c r="K1842" s="120">
        <v>5</v>
      </c>
      <c r="L1842" s="121">
        <v>0</v>
      </c>
      <c r="M1842" s="121">
        <v>5</v>
      </c>
      <c r="N1842" s="109"/>
      <c r="O1842" s="121">
        <v>35</v>
      </c>
      <c r="P1842" s="121">
        <v>0</v>
      </c>
      <c r="Q1842" s="109"/>
      <c r="R1842" s="121">
        <v>95</v>
      </c>
      <c r="S1842" s="121">
        <v>0</v>
      </c>
      <c r="T1842" s="109"/>
      <c r="U1842" s="121">
        <v>217</v>
      </c>
      <c r="V1842" s="121">
        <v>5</v>
      </c>
    </row>
    <row r="1843" spans="1:22" x14ac:dyDescent="0.3">
      <c r="A1843" s="122" t="s">
        <v>1065</v>
      </c>
      <c r="B1843" s="35" t="str">
        <f>VLOOKUP(A1843,'Planning Periods'!$E$2:$N$540,10,FALSE)</f>
        <v>10/15/2013 - 10/15/2021</v>
      </c>
      <c r="C1843" s="121">
        <v>2016</v>
      </c>
      <c r="D1843" s="121" t="str">
        <f t="shared" si="27"/>
        <v>San Fernando 2016</v>
      </c>
      <c r="E1843" s="121">
        <v>55</v>
      </c>
      <c r="F1843" s="120">
        <v>0</v>
      </c>
      <c r="G1843" s="121">
        <v>0</v>
      </c>
      <c r="H1843" s="121">
        <v>0</v>
      </c>
      <c r="I1843" s="109"/>
      <c r="J1843" s="121">
        <v>32</v>
      </c>
      <c r="K1843" s="120">
        <v>5</v>
      </c>
      <c r="L1843" s="121">
        <v>0</v>
      </c>
      <c r="M1843" s="121">
        <v>5</v>
      </c>
      <c r="N1843" s="109"/>
      <c r="O1843" s="121">
        <v>35</v>
      </c>
      <c r="P1843" s="121">
        <v>0</v>
      </c>
      <c r="Q1843" s="109"/>
      <c r="R1843" s="121">
        <v>95</v>
      </c>
      <c r="S1843" s="121">
        <v>9</v>
      </c>
      <c r="T1843" s="109"/>
      <c r="U1843" s="121">
        <v>217</v>
      </c>
      <c r="V1843" s="121">
        <v>14</v>
      </c>
    </row>
    <row r="1844" spans="1:22" x14ac:dyDescent="0.3">
      <c r="A1844" s="122" t="s">
        <v>1065</v>
      </c>
      <c r="B1844" s="35" t="str">
        <f>VLOOKUP(A1844,'Planning Periods'!$E$2:$N$540,10,FALSE)</f>
        <v>10/15/2013 - 10/15/2021</v>
      </c>
      <c r="C1844" s="121">
        <v>2017</v>
      </c>
      <c r="D1844" s="121" t="str">
        <f t="shared" si="27"/>
        <v>San Fernando 2017</v>
      </c>
      <c r="E1844" s="121">
        <v>55</v>
      </c>
      <c r="F1844" s="120">
        <v>0</v>
      </c>
      <c r="G1844" s="121">
        <v>0</v>
      </c>
      <c r="H1844" s="121">
        <v>0</v>
      </c>
      <c r="I1844" s="109"/>
      <c r="J1844" s="121">
        <v>32</v>
      </c>
      <c r="K1844" s="120">
        <v>24</v>
      </c>
      <c r="L1844" s="121">
        <v>0</v>
      </c>
      <c r="M1844" s="121">
        <v>24</v>
      </c>
      <c r="N1844" s="109"/>
      <c r="O1844" s="121">
        <v>35</v>
      </c>
      <c r="P1844" s="121">
        <v>3</v>
      </c>
      <c r="Q1844" s="109"/>
      <c r="R1844" s="121">
        <v>95</v>
      </c>
      <c r="S1844" s="121">
        <v>2</v>
      </c>
      <c r="T1844" s="109"/>
      <c r="U1844" s="121">
        <v>217</v>
      </c>
      <c r="V1844" s="121">
        <v>29</v>
      </c>
    </row>
    <row r="1845" spans="1:22" x14ac:dyDescent="0.3">
      <c r="A1845" s="122" t="s">
        <v>751</v>
      </c>
      <c r="B1845" s="35" t="str">
        <f>VLOOKUP(A1845,'Planning Periods'!$E$2:$N$540,10,FALSE)</f>
        <v>01/31/2015 - 01/31/2023</v>
      </c>
      <c r="C1845" s="121">
        <v>2014</v>
      </c>
      <c r="D1845" s="121" t="str">
        <f t="shared" si="27"/>
        <v>San Francisco 2014</v>
      </c>
      <c r="E1845" s="121">
        <v>6234</v>
      </c>
      <c r="F1845" s="120">
        <v>149</v>
      </c>
      <c r="G1845" s="121">
        <v>149</v>
      </c>
      <c r="H1845" s="121">
        <v>0</v>
      </c>
      <c r="I1845" s="109"/>
      <c r="J1845" s="121">
        <v>4639</v>
      </c>
      <c r="K1845" s="120">
        <v>450</v>
      </c>
      <c r="L1845" s="121">
        <v>450</v>
      </c>
      <c r="M1845" s="121">
        <v>0</v>
      </c>
      <c r="N1845" s="109"/>
      <c r="O1845" s="121">
        <v>5460</v>
      </c>
      <c r="P1845" s="121">
        <v>159</v>
      </c>
      <c r="Q1845" s="109"/>
      <c r="R1845" s="121">
        <v>12536</v>
      </c>
      <c r="S1845" s="121">
        <v>2896</v>
      </c>
      <c r="T1845" s="109"/>
      <c r="U1845" s="121">
        <v>28869</v>
      </c>
      <c r="V1845" s="121">
        <v>3654</v>
      </c>
    </row>
    <row r="1846" spans="1:22" x14ac:dyDescent="0.3">
      <c r="A1846" s="122" t="s">
        <v>751</v>
      </c>
      <c r="B1846" s="35" t="str">
        <f>VLOOKUP(A1846,'Planning Periods'!$E$2:$N$540,10,FALSE)</f>
        <v>01/31/2015 - 01/31/2023</v>
      </c>
      <c r="C1846" s="121">
        <v>2015</v>
      </c>
      <c r="D1846" s="121" t="str">
        <f t="shared" si="27"/>
        <v>San Francisco 2015</v>
      </c>
      <c r="E1846" s="121">
        <v>6234</v>
      </c>
      <c r="F1846" s="120">
        <v>213</v>
      </c>
      <c r="G1846" s="121">
        <v>213</v>
      </c>
      <c r="H1846" s="121">
        <v>0</v>
      </c>
      <c r="I1846" s="109"/>
      <c r="J1846" s="121">
        <v>4639</v>
      </c>
      <c r="K1846" s="120">
        <v>66</v>
      </c>
      <c r="L1846" s="121">
        <v>66</v>
      </c>
      <c r="M1846" s="121">
        <v>0</v>
      </c>
      <c r="N1846" s="109"/>
      <c r="O1846" s="121">
        <v>5460</v>
      </c>
      <c r="P1846" s="121">
        <v>53</v>
      </c>
      <c r="Q1846" s="109"/>
      <c r="R1846" s="121">
        <v>12536</v>
      </c>
      <c r="S1846" s="121">
        <v>2425</v>
      </c>
      <c r="T1846" s="109"/>
      <c r="U1846" s="121">
        <v>28869</v>
      </c>
      <c r="V1846" s="121">
        <v>2757</v>
      </c>
    </row>
    <row r="1847" spans="1:22" x14ac:dyDescent="0.3">
      <c r="A1847" s="122" t="s">
        <v>751</v>
      </c>
      <c r="B1847" s="35" t="str">
        <f>VLOOKUP(A1847,'Planning Periods'!$E$2:$N$540,10,FALSE)</f>
        <v>01/31/2015 - 01/31/2023</v>
      </c>
      <c r="C1847" s="121">
        <v>2016</v>
      </c>
      <c r="D1847" s="121" t="str">
        <f t="shared" si="27"/>
        <v>San Francisco 2016</v>
      </c>
      <c r="E1847" s="121">
        <v>6234</v>
      </c>
      <c r="F1847" s="120">
        <v>206</v>
      </c>
      <c r="G1847" s="121">
        <v>206</v>
      </c>
      <c r="H1847" s="121">
        <v>0</v>
      </c>
      <c r="I1847" s="109"/>
      <c r="J1847" s="121">
        <v>4639</v>
      </c>
      <c r="K1847" s="120">
        <v>412</v>
      </c>
      <c r="L1847" s="121">
        <v>412</v>
      </c>
      <c r="M1847" s="121">
        <v>0</v>
      </c>
      <c r="N1847" s="109"/>
      <c r="O1847" s="121">
        <v>5460</v>
      </c>
      <c r="P1847" s="121">
        <v>114</v>
      </c>
      <c r="Q1847" s="109"/>
      <c r="R1847" s="121">
        <v>12536</v>
      </c>
      <c r="S1847" s="121">
        <v>1507</v>
      </c>
      <c r="T1847" s="109"/>
      <c r="U1847" s="121">
        <v>28869</v>
      </c>
      <c r="V1847" s="121">
        <v>2239</v>
      </c>
    </row>
    <row r="1848" spans="1:22" x14ac:dyDescent="0.3">
      <c r="A1848" s="122" t="s">
        <v>751</v>
      </c>
      <c r="B1848" s="35" t="str">
        <f>VLOOKUP(A1848,'Planning Periods'!$E$2:$N$540,10,FALSE)</f>
        <v>01/31/2015 - 01/31/2023</v>
      </c>
      <c r="C1848" s="121">
        <v>2017</v>
      </c>
      <c r="D1848" s="121" t="str">
        <f t="shared" si="27"/>
        <v>San Francisco 2017</v>
      </c>
      <c r="E1848" s="121">
        <v>6234</v>
      </c>
      <c r="F1848" s="120">
        <v>711</v>
      </c>
      <c r="G1848" s="121">
        <v>711</v>
      </c>
      <c r="H1848" s="121">
        <v>0</v>
      </c>
      <c r="I1848" s="109"/>
      <c r="J1848" s="121">
        <v>4639</v>
      </c>
      <c r="K1848" s="120">
        <v>533</v>
      </c>
      <c r="L1848" s="121">
        <v>533</v>
      </c>
      <c r="M1848" s="121">
        <v>0</v>
      </c>
      <c r="N1848" s="109"/>
      <c r="O1848" s="121">
        <v>5460</v>
      </c>
      <c r="P1848" s="121">
        <v>222</v>
      </c>
      <c r="Q1848" s="109"/>
      <c r="R1848" s="121">
        <v>12536</v>
      </c>
      <c r="S1848" s="121">
        <v>2975</v>
      </c>
      <c r="T1848" s="109"/>
      <c r="U1848" s="121">
        <v>28869</v>
      </c>
      <c r="V1848" s="121">
        <v>4441</v>
      </c>
    </row>
    <row r="1849" spans="1:22" x14ac:dyDescent="0.3">
      <c r="A1849" s="122" t="s">
        <v>1064</v>
      </c>
      <c r="B1849" s="35"/>
      <c r="C1849" s="121">
        <v>2013</v>
      </c>
      <c r="D1849" s="121" t="str">
        <f t="shared" si="27"/>
        <v>San Gabriel 2013</v>
      </c>
      <c r="E1849" s="121"/>
      <c r="F1849" s="120"/>
      <c r="G1849" s="121"/>
      <c r="H1849" s="121"/>
      <c r="I1849" s="109"/>
      <c r="J1849" s="121"/>
      <c r="K1849" s="120"/>
      <c r="L1849" s="121"/>
      <c r="M1849" s="121"/>
      <c r="N1849" s="109"/>
      <c r="O1849" s="121"/>
      <c r="P1849" s="121"/>
      <c r="Q1849" s="109"/>
      <c r="R1849" s="121"/>
      <c r="S1849" s="121"/>
      <c r="T1849" s="109"/>
      <c r="U1849" s="121"/>
      <c r="V1849" s="121"/>
    </row>
    <row r="1850" spans="1:22" x14ac:dyDescent="0.3">
      <c r="A1850" s="122" t="s">
        <v>1064</v>
      </c>
      <c r="B1850" s="35" t="str">
        <f>VLOOKUP(A1850,'Planning Periods'!$E$2:$N$540,10,FALSE)</f>
        <v>10/15/2013 - 10/15/2021</v>
      </c>
      <c r="C1850" s="121">
        <v>2014</v>
      </c>
      <c r="D1850" s="121" t="str">
        <f t="shared" si="27"/>
        <v>San Gabriel 2014</v>
      </c>
      <c r="E1850" s="121">
        <v>236</v>
      </c>
      <c r="F1850" s="120">
        <v>0</v>
      </c>
      <c r="G1850" s="121">
        <v>0</v>
      </c>
      <c r="H1850" s="121">
        <v>0</v>
      </c>
      <c r="I1850" s="109"/>
      <c r="J1850" s="121">
        <v>142</v>
      </c>
      <c r="K1850" s="120">
        <v>0</v>
      </c>
      <c r="L1850" s="121">
        <v>0</v>
      </c>
      <c r="M1850" s="121">
        <v>0</v>
      </c>
      <c r="N1850" s="109"/>
      <c r="O1850" s="121">
        <v>154</v>
      </c>
      <c r="P1850" s="121">
        <v>6</v>
      </c>
      <c r="Q1850" s="109"/>
      <c r="R1850" s="121">
        <v>398</v>
      </c>
      <c r="S1850" s="121">
        <v>18</v>
      </c>
      <c r="T1850" s="109"/>
      <c r="U1850" s="121">
        <v>930</v>
      </c>
      <c r="V1850" s="121">
        <v>24</v>
      </c>
    </row>
    <row r="1851" spans="1:22" x14ac:dyDescent="0.3">
      <c r="A1851" s="122" t="s">
        <v>1064</v>
      </c>
      <c r="B1851" s="35" t="str">
        <f>VLOOKUP(A1851,'Planning Periods'!$E$2:$N$540,10,FALSE)</f>
        <v>10/15/2013 - 10/15/2021</v>
      </c>
      <c r="C1851" s="121">
        <v>2015</v>
      </c>
      <c r="D1851" s="121" t="str">
        <f t="shared" si="27"/>
        <v>San Gabriel 2015</v>
      </c>
      <c r="E1851" s="121">
        <v>236</v>
      </c>
      <c r="F1851" s="120">
        <v>1</v>
      </c>
      <c r="G1851" s="121">
        <v>0</v>
      </c>
      <c r="H1851" s="121">
        <v>1</v>
      </c>
      <c r="I1851" s="109"/>
      <c r="J1851" s="121">
        <v>142</v>
      </c>
      <c r="K1851" s="120">
        <v>0</v>
      </c>
      <c r="L1851" s="121">
        <v>0</v>
      </c>
      <c r="M1851" s="121">
        <v>0</v>
      </c>
      <c r="N1851" s="109"/>
      <c r="O1851" s="121">
        <v>154</v>
      </c>
      <c r="P1851" s="121">
        <v>54</v>
      </c>
      <c r="Q1851" s="109"/>
      <c r="R1851" s="121">
        <v>398</v>
      </c>
      <c r="S1851" s="121">
        <v>63</v>
      </c>
      <c r="T1851" s="109"/>
      <c r="U1851" s="121">
        <v>930</v>
      </c>
      <c r="V1851" s="121">
        <v>118</v>
      </c>
    </row>
    <row r="1852" spans="1:22" x14ac:dyDescent="0.3">
      <c r="A1852" s="122" t="s">
        <v>1064</v>
      </c>
      <c r="B1852" s="35" t="str">
        <f>VLOOKUP(A1852,'Planning Periods'!$E$2:$N$540,10,FALSE)</f>
        <v>10/15/2013 - 10/15/2021</v>
      </c>
      <c r="C1852" s="121">
        <v>2016</v>
      </c>
      <c r="D1852" s="121" t="str">
        <f t="shared" si="27"/>
        <v>San Gabriel 2016</v>
      </c>
      <c r="E1852" s="121">
        <v>236</v>
      </c>
      <c r="F1852" s="120">
        <v>0</v>
      </c>
      <c r="G1852" s="121">
        <v>0</v>
      </c>
      <c r="H1852" s="121">
        <v>0</v>
      </c>
      <c r="I1852" s="109"/>
      <c r="J1852" s="121">
        <v>142</v>
      </c>
      <c r="K1852" s="120">
        <v>2</v>
      </c>
      <c r="L1852" s="121">
        <v>0</v>
      </c>
      <c r="M1852" s="121">
        <v>2</v>
      </c>
      <c r="N1852" s="109"/>
      <c r="O1852" s="121">
        <v>154</v>
      </c>
      <c r="P1852" s="121">
        <v>31</v>
      </c>
      <c r="Q1852" s="109"/>
      <c r="R1852" s="121">
        <v>398</v>
      </c>
      <c r="S1852" s="121">
        <v>37</v>
      </c>
      <c r="T1852" s="109"/>
      <c r="U1852" s="121">
        <v>930</v>
      </c>
      <c r="V1852" s="121">
        <v>70</v>
      </c>
    </row>
    <row r="1853" spans="1:22" x14ac:dyDescent="0.3">
      <c r="A1853" s="122" t="s">
        <v>1064</v>
      </c>
      <c r="B1853" s="35" t="str">
        <f>VLOOKUP(A1853,'Planning Periods'!$E$2:$N$540,10,FALSE)</f>
        <v>10/15/2013 - 10/15/2021</v>
      </c>
      <c r="C1853" s="121">
        <v>2017</v>
      </c>
      <c r="D1853" s="121" t="str">
        <f t="shared" si="27"/>
        <v>San Gabriel 2017</v>
      </c>
      <c r="E1853" s="121">
        <v>236</v>
      </c>
      <c r="F1853" s="120">
        <v>0</v>
      </c>
      <c r="G1853" s="121">
        <v>0</v>
      </c>
      <c r="H1853" s="121">
        <v>0</v>
      </c>
      <c r="I1853" s="109"/>
      <c r="J1853" s="121">
        <v>142</v>
      </c>
      <c r="K1853" s="120">
        <v>0</v>
      </c>
      <c r="L1853" s="121">
        <v>0</v>
      </c>
      <c r="M1853" s="121">
        <v>0</v>
      </c>
      <c r="N1853" s="109"/>
      <c r="O1853" s="121">
        <v>154</v>
      </c>
      <c r="P1853" s="121">
        <v>2</v>
      </c>
      <c r="Q1853" s="109"/>
      <c r="R1853" s="121">
        <v>398</v>
      </c>
      <c r="S1853" s="121">
        <v>102</v>
      </c>
      <c r="T1853" s="109"/>
      <c r="U1853" s="121">
        <v>930</v>
      </c>
      <c r="V1853" s="121">
        <v>104</v>
      </c>
    </row>
    <row r="1854" spans="1:22" x14ac:dyDescent="0.3">
      <c r="A1854" s="122" t="s">
        <v>939</v>
      </c>
      <c r="B1854" s="35"/>
      <c r="C1854" s="121">
        <v>2013</v>
      </c>
      <c r="D1854" s="121" t="str">
        <f t="shared" si="27"/>
        <v>San Jacinto 2013</v>
      </c>
      <c r="E1854" s="121"/>
      <c r="F1854" s="120"/>
      <c r="G1854" s="121"/>
      <c r="H1854" s="121"/>
      <c r="I1854" s="109"/>
      <c r="J1854" s="121"/>
      <c r="K1854" s="120"/>
      <c r="L1854" s="121"/>
      <c r="M1854" s="121"/>
      <c r="N1854" s="109"/>
      <c r="O1854" s="121"/>
      <c r="P1854" s="121"/>
      <c r="Q1854" s="109"/>
      <c r="R1854" s="121"/>
      <c r="S1854" s="121"/>
      <c r="T1854" s="109"/>
      <c r="U1854" s="121"/>
      <c r="V1854" s="121"/>
    </row>
    <row r="1855" spans="1:22" x14ac:dyDescent="0.3">
      <c r="A1855" s="122" t="s">
        <v>939</v>
      </c>
      <c r="B1855" s="35" t="str">
        <f>VLOOKUP(A1855,'Planning Periods'!$E$2:$N$540,10,FALSE)</f>
        <v>10/15/2013 - 10/15/2021</v>
      </c>
      <c r="C1855" s="121">
        <v>2014</v>
      </c>
      <c r="D1855" s="121" t="str">
        <f t="shared" si="27"/>
        <v>San Jacinto 2014</v>
      </c>
      <c r="E1855" s="121">
        <v>562</v>
      </c>
      <c r="F1855" s="120">
        <v>0</v>
      </c>
      <c r="G1855" s="121">
        <v>0</v>
      </c>
      <c r="H1855" s="121">
        <v>0</v>
      </c>
      <c r="I1855" s="109"/>
      <c r="J1855" s="121">
        <v>394</v>
      </c>
      <c r="K1855" s="120">
        <v>0</v>
      </c>
      <c r="L1855" s="121">
        <v>0</v>
      </c>
      <c r="M1855" s="121">
        <v>0</v>
      </c>
      <c r="N1855" s="109"/>
      <c r="O1855" s="121">
        <v>441</v>
      </c>
      <c r="P1855" s="121">
        <v>8</v>
      </c>
      <c r="Q1855" s="109"/>
      <c r="R1855" s="121">
        <v>1036</v>
      </c>
      <c r="S1855" s="121">
        <v>102</v>
      </c>
      <c r="T1855" s="109"/>
      <c r="U1855" s="121">
        <v>2433</v>
      </c>
      <c r="V1855" s="121">
        <v>110</v>
      </c>
    </row>
    <row r="1856" spans="1:22" x14ac:dyDescent="0.3">
      <c r="A1856" s="122" t="s">
        <v>939</v>
      </c>
      <c r="B1856" s="35" t="str">
        <f>VLOOKUP(A1856,'Planning Periods'!$E$2:$N$540,10,FALSE)</f>
        <v>10/15/2013 - 10/15/2021</v>
      </c>
      <c r="C1856" s="121">
        <v>2015</v>
      </c>
      <c r="D1856" s="121" t="str">
        <f t="shared" si="27"/>
        <v>San Jacinto 2015</v>
      </c>
      <c r="E1856" s="121"/>
      <c r="F1856" s="120"/>
      <c r="G1856" s="121"/>
      <c r="H1856" s="121"/>
      <c r="I1856" s="109"/>
      <c r="J1856" s="121"/>
      <c r="K1856" s="120"/>
      <c r="L1856" s="121"/>
      <c r="M1856" s="121"/>
      <c r="N1856" s="109"/>
      <c r="O1856" s="121"/>
      <c r="P1856" s="121"/>
      <c r="Q1856" s="109"/>
      <c r="R1856" s="121"/>
      <c r="S1856" s="121"/>
      <c r="T1856" s="109"/>
      <c r="U1856" s="121"/>
      <c r="V1856" s="121"/>
    </row>
    <row r="1857" spans="1:22" x14ac:dyDescent="0.3">
      <c r="A1857" s="122" t="s">
        <v>939</v>
      </c>
      <c r="B1857" s="35" t="str">
        <f>VLOOKUP(A1857,'Planning Periods'!$E$2:$N$540,10,FALSE)</f>
        <v>10/15/2013 - 10/15/2021</v>
      </c>
      <c r="C1857" s="121">
        <v>2016</v>
      </c>
      <c r="D1857" s="121" t="str">
        <f t="shared" si="27"/>
        <v>San Jacinto 2016</v>
      </c>
      <c r="E1857" s="121">
        <v>562</v>
      </c>
      <c r="F1857" s="120">
        <v>0</v>
      </c>
      <c r="G1857" s="121">
        <v>0</v>
      </c>
      <c r="H1857" s="121">
        <v>0</v>
      </c>
      <c r="I1857" s="109"/>
      <c r="J1857" s="121">
        <v>394</v>
      </c>
      <c r="K1857" s="120">
        <v>0</v>
      </c>
      <c r="L1857" s="121">
        <v>0</v>
      </c>
      <c r="M1857" s="121">
        <v>0</v>
      </c>
      <c r="N1857" s="109"/>
      <c r="O1857" s="121">
        <v>441</v>
      </c>
      <c r="P1857" s="121">
        <v>0</v>
      </c>
      <c r="Q1857" s="109"/>
      <c r="R1857" s="121">
        <v>1036</v>
      </c>
      <c r="S1857" s="121">
        <v>0</v>
      </c>
      <c r="T1857" s="109"/>
      <c r="U1857" s="121">
        <v>2433</v>
      </c>
      <c r="V1857" s="121">
        <v>0</v>
      </c>
    </row>
    <row r="1858" spans="1:22" x14ac:dyDescent="0.3">
      <c r="A1858" s="122" t="s">
        <v>939</v>
      </c>
      <c r="B1858" s="35" t="str">
        <f>VLOOKUP(A1858,'Planning Periods'!$E$2:$N$540,10,FALSE)</f>
        <v>10/15/2013 - 10/15/2021</v>
      </c>
      <c r="C1858" s="121">
        <v>2017</v>
      </c>
      <c r="D1858" s="121" t="str">
        <f t="shared" si="27"/>
        <v>San Jacinto 2017</v>
      </c>
      <c r="E1858" s="121">
        <v>562</v>
      </c>
      <c r="F1858" s="120">
        <v>0</v>
      </c>
      <c r="G1858" s="121">
        <v>0</v>
      </c>
      <c r="H1858" s="121">
        <v>0</v>
      </c>
      <c r="I1858" s="109"/>
      <c r="J1858" s="121">
        <v>394</v>
      </c>
      <c r="K1858" s="120">
        <v>0</v>
      </c>
      <c r="L1858" s="121">
        <v>0</v>
      </c>
      <c r="M1858" s="121">
        <v>0</v>
      </c>
      <c r="N1858" s="109"/>
      <c r="O1858" s="121">
        <v>441</v>
      </c>
      <c r="P1858" s="121">
        <v>0</v>
      </c>
      <c r="Q1858" s="109"/>
      <c r="R1858" s="121">
        <v>1036</v>
      </c>
      <c r="S1858" s="121">
        <v>216</v>
      </c>
      <c r="T1858" s="109"/>
      <c r="U1858" s="121">
        <v>2433</v>
      </c>
      <c r="V1858" s="121">
        <v>216</v>
      </c>
    </row>
    <row r="1859" spans="1:22" x14ac:dyDescent="0.3">
      <c r="A1859" t="s">
        <v>879</v>
      </c>
      <c r="B1859" s="35" t="str">
        <f>VLOOKUP(A1859,'Planning Periods'!$E$2:$N$540,10,FALSE)</f>
        <v>12/31/2015 - 12/31/2023</v>
      </c>
      <c r="C1859" s="121">
        <v>2013</v>
      </c>
      <c r="D1859" s="121" t="str">
        <f t="shared" si="27"/>
        <v>San Joaquin 2013</v>
      </c>
      <c r="E1859" s="121"/>
      <c r="F1859" s="120"/>
      <c r="G1859" s="121"/>
      <c r="H1859" s="121"/>
      <c r="I1859" s="109"/>
      <c r="J1859" s="121"/>
      <c r="K1859" s="120"/>
      <c r="L1859" s="121"/>
      <c r="M1859" s="121"/>
      <c r="N1859" s="109"/>
      <c r="O1859" s="121"/>
      <c r="P1859" s="121"/>
      <c r="Q1859" s="109"/>
      <c r="R1859" s="121"/>
      <c r="S1859" s="121"/>
      <c r="T1859" s="109"/>
      <c r="U1859" s="121"/>
      <c r="V1859" s="121"/>
    </row>
    <row r="1860" spans="1:22" x14ac:dyDescent="0.3">
      <c r="A1860" t="s">
        <v>879</v>
      </c>
      <c r="B1860" s="35" t="str">
        <f>VLOOKUP(A1860,'Planning Periods'!$E$2:$N$540,10,FALSE)</f>
        <v>12/31/2015 - 12/31/2023</v>
      </c>
      <c r="C1860" s="121">
        <v>2014</v>
      </c>
      <c r="D1860" s="121" t="str">
        <f t="shared" si="27"/>
        <v>San Joaquin 2014</v>
      </c>
      <c r="E1860" s="120">
        <v>0</v>
      </c>
      <c r="F1860" s="120">
        <v>0</v>
      </c>
      <c r="G1860" s="120">
        <v>0</v>
      </c>
      <c r="H1860" s="120">
        <v>0</v>
      </c>
      <c r="I1860" s="120">
        <v>0</v>
      </c>
      <c r="J1860" s="120">
        <v>0</v>
      </c>
      <c r="K1860" s="120">
        <v>0</v>
      </c>
      <c r="L1860" s="120">
        <v>0</v>
      </c>
      <c r="M1860" s="120">
        <v>0</v>
      </c>
      <c r="N1860" s="120">
        <v>0</v>
      </c>
      <c r="O1860" s="120">
        <v>0</v>
      </c>
      <c r="P1860" s="120">
        <v>0</v>
      </c>
      <c r="Q1860" s="120">
        <v>0</v>
      </c>
      <c r="R1860" s="120">
        <v>0</v>
      </c>
      <c r="S1860" s="120">
        <v>0</v>
      </c>
      <c r="T1860" s="120">
        <v>0</v>
      </c>
      <c r="U1860" s="120">
        <v>0</v>
      </c>
      <c r="V1860" s="120">
        <v>0</v>
      </c>
    </row>
    <row r="1861" spans="1:22" x14ac:dyDescent="0.3">
      <c r="A1861" t="s">
        <v>879</v>
      </c>
      <c r="B1861" s="35" t="str">
        <f>VLOOKUP(A1861,'Planning Periods'!$E$2:$N$540,10,FALSE)</f>
        <v>12/31/2015 - 12/31/2023</v>
      </c>
      <c r="C1861" s="121">
        <v>2015</v>
      </c>
      <c r="D1861" s="121" t="str">
        <f t="shared" si="27"/>
        <v>San Joaquin 2015</v>
      </c>
    </row>
    <row r="1862" spans="1:22" x14ac:dyDescent="0.3">
      <c r="A1862" t="s">
        <v>879</v>
      </c>
      <c r="B1862" s="35" t="str">
        <f>VLOOKUP(A1862,'Planning Periods'!$E$2:$N$540,10,FALSE)</f>
        <v>12/31/2015 - 12/31/2023</v>
      </c>
      <c r="C1862" s="121">
        <v>2016</v>
      </c>
      <c r="D1862" s="121" t="str">
        <f t="shared" si="27"/>
        <v>San Joaquin 2016</v>
      </c>
    </row>
    <row r="1863" spans="1:22" x14ac:dyDescent="0.3">
      <c r="A1863" t="s">
        <v>879</v>
      </c>
      <c r="B1863" s="35" t="str">
        <f>VLOOKUP(A1863,'Planning Periods'!$E$2:$N$540,10,FALSE)</f>
        <v>12/31/2015 - 12/31/2023</v>
      </c>
      <c r="C1863" s="121">
        <v>2017</v>
      </c>
      <c r="D1863" s="121" t="str">
        <f t="shared" si="27"/>
        <v>San Joaquin 2017</v>
      </c>
    </row>
    <row r="1864" spans="1:22" x14ac:dyDescent="0.3">
      <c r="A1864" s="122" t="s">
        <v>877</v>
      </c>
      <c r="B1864" s="35" t="str">
        <f>VLOOKUP(A1864,'Planning Periods'!$E$2:$N$540,10,FALSE)</f>
        <v>12/31/2015 - 12/31/2023</v>
      </c>
      <c r="C1864" s="121">
        <v>2014</v>
      </c>
      <c r="D1864" s="121" t="str">
        <f t="shared" si="27"/>
        <v>San Joaquin County - Unincorporated 2014</v>
      </c>
    </row>
    <row r="1865" spans="1:22" x14ac:dyDescent="0.3">
      <c r="A1865" s="122" t="s">
        <v>877</v>
      </c>
      <c r="B1865" s="35" t="str">
        <f>VLOOKUP(A1865,'Planning Periods'!$E$2:$N$540,10,FALSE)</f>
        <v>12/31/2015 - 12/31/2023</v>
      </c>
      <c r="C1865" s="121">
        <v>2015</v>
      </c>
      <c r="D1865" s="121" t="str">
        <f t="shared" si="27"/>
        <v>San Joaquin County - Unincorporated 2015</v>
      </c>
      <c r="E1865" s="121">
        <v>2496</v>
      </c>
      <c r="F1865" s="120">
        <v>10</v>
      </c>
      <c r="G1865" s="121">
        <v>0</v>
      </c>
      <c r="H1865" s="121">
        <v>10</v>
      </c>
      <c r="I1865" s="109"/>
      <c r="J1865" s="121">
        <v>1727</v>
      </c>
      <c r="K1865" s="120">
        <v>56</v>
      </c>
      <c r="L1865" s="121">
        <v>10</v>
      </c>
      <c r="M1865" s="121">
        <v>46</v>
      </c>
      <c r="N1865" s="109"/>
      <c r="O1865" s="121">
        <v>1724</v>
      </c>
      <c r="P1865" s="121">
        <v>90</v>
      </c>
      <c r="Q1865" s="109"/>
      <c r="R1865" s="121">
        <v>4220</v>
      </c>
      <c r="S1865" s="121">
        <v>183</v>
      </c>
      <c r="T1865" s="109"/>
      <c r="U1865" s="121">
        <v>10167</v>
      </c>
      <c r="V1865" s="121">
        <v>339</v>
      </c>
    </row>
    <row r="1866" spans="1:22" x14ac:dyDescent="0.3">
      <c r="A1866" s="122" t="s">
        <v>877</v>
      </c>
      <c r="B1866" s="35" t="str">
        <f>VLOOKUP(A1866,'Planning Periods'!$E$2:$N$540,10,FALSE)</f>
        <v>12/31/2015 - 12/31/2023</v>
      </c>
      <c r="C1866" s="121">
        <v>2016</v>
      </c>
      <c r="D1866" s="121" t="str">
        <f t="shared" si="27"/>
        <v>San Joaquin County - Unincorporated 2016</v>
      </c>
      <c r="E1866" s="121">
        <v>2496</v>
      </c>
      <c r="F1866" s="120">
        <v>1</v>
      </c>
      <c r="G1866" s="121">
        <v>0</v>
      </c>
      <c r="H1866" s="121">
        <v>1</v>
      </c>
      <c r="I1866" s="109"/>
      <c r="J1866" s="121">
        <v>1727</v>
      </c>
      <c r="K1866" s="120">
        <v>134</v>
      </c>
      <c r="L1866" s="121">
        <v>0</v>
      </c>
      <c r="M1866" s="121">
        <v>134</v>
      </c>
      <c r="N1866" s="109"/>
      <c r="O1866" s="121">
        <v>1724</v>
      </c>
      <c r="P1866" s="121">
        <v>96</v>
      </c>
      <c r="Q1866" s="109"/>
      <c r="R1866" s="121">
        <v>4220</v>
      </c>
      <c r="S1866" s="121">
        <v>234</v>
      </c>
      <c r="T1866" s="109"/>
      <c r="U1866" s="121">
        <v>10167</v>
      </c>
      <c r="V1866" s="121">
        <v>465</v>
      </c>
    </row>
    <row r="1867" spans="1:22" x14ac:dyDescent="0.3">
      <c r="A1867" s="122" t="s">
        <v>877</v>
      </c>
      <c r="B1867" s="35" t="str">
        <f>VLOOKUP(A1867,'Planning Periods'!$E$2:$N$540,10,FALSE)</f>
        <v>12/31/2015 - 12/31/2023</v>
      </c>
      <c r="C1867" s="121">
        <v>2017</v>
      </c>
      <c r="D1867" s="121" t="str">
        <f t="shared" si="27"/>
        <v>San Joaquin County - Unincorporated 2017</v>
      </c>
      <c r="E1867" s="121">
        <v>2496</v>
      </c>
      <c r="F1867" s="120">
        <v>0</v>
      </c>
      <c r="G1867" s="121">
        <v>0</v>
      </c>
      <c r="H1867" s="121">
        <v>0</v>
      </c>
      <c r="I1867" s="109"/>
      <c r="J1867" s="121">
        <v>1727</v>
      </c>
      <c r="K1867" s="120">
        <v>70</v>
      </c>
      <c r="L1867" s="121">
        <v>70</v>
      </c>
      <c r="M1867" s="121">
        <v>0</v>
      </c>
      <c r="N1867" s="109"/>
      <c r="O1867" s="121">
        <v>1724</v>
      </c>
      <c r="P1867" s="121">
        <v>93</v>
      </c>
      <c r="Q1867" s="109"/>
      <c r="R1867" s="121">
        <v>4220</v>
      </c>
      <c r="S1867" s="121">
        <v>180</v>
      </c>
      <c r="T1867" s="109"/>
      <c r="U1867" s="121">
        <v>10167</v>
      </c>
      <c r="V1867" s="121">
        <v>343</v>
      </c>
    </row>
    <row r="1868" spans="1:22" x14ac:dyDescent="0.3">
      <c r="A1868" s="122" t="s">
        <v>837</v>
      </c>
      <c r="B1868" s="35" t="str">
        <f>VLOOKUP(A1868,'Planning Periods'!$E$2:$N$540,10,FALSE)</f>
        <v>01/31/2015 - 01/31/2023</v>
      </c>
      <c r="C1868" s="121">
        <v>2014</v>
      </c>
      <c r="D1868" s="121" t="str">
        <f t="shared" si="27"/>
        <v>San Jose 2014</v>
      </c>
      <c r="E1868" s="121">
        <v>9233</v>
      </c>
      <c r="F1868" s="120">
        <v>275</v>
      </c>
      <c r="G1868" s="121">
        <v>275</v>
      </c>
      <c r="H1868" s="121">
        <v>0</v>
      </c>
      <c r="I1868" s="109"/>
      <c r="J1868" s="121">
        <v>5428</v>
      </c>
      <c r="K1868" s="120">
        <v>231</v>
      </c>
      <c r="L1868" s="121">
        <v>231</v>
      </c>
      <c r="M1868" s="121">
        <v>0</v>
      </c>
      <c r="N1868" s="109"/>
      <c r="O1868" s="121">
        <v>6188</v>
      </c>
      <c r="P1868" s="121">
        <v>0</v>
      </c>
      <c r="Q1868" s="109"/>
      <c r="R1868" s="121">
        <v>14231</v>
      </c>
      <c r="S1868" s="121">
        <v>3946</v>
      </c>
      <c r="T1868" s="109"/>
      <c r="U1868" s="121">
        <v>35080</v>
      </c>
      <c r="V1868" s="121">
        <v>4452</v>
      </c>
    </row>
    <row r="1869" spans="1:22" x14ac:dyDescent="0.3">
      <c r="A1869" s="122" t="s">
        <v>837</v>
      </c>
      <c r="B1869" s="35" t="str">
        <f>VLOOKUP(A1869,'Planning Periods'!$E$2:$N$540,10,FALSE)</f>
        <v>01/31/2015 - 01/31/2023</v>
      </c>
      <c r="C1869" s="121">
        <v>2015</v>
      </c>
      <c r="D1869" s="121" t="str">
        <f t="shared" si="27"/>
        <v>San Jose 2015</v>
      </c>
      <c r="E1869" s="121">
        <v>9233</v>
      </c>
      <c r="F1869" s="120">
        <v>70</v>
      </c>
      <c r="G1869" s="121">
        <v>70</v>
      </c>
      <c r="H1869" s="121">
        <v>0</v>
      </c>
      <c r="I1869" s="109"/>
      <c r="J1869" s="121">
        <v>5428</v>
      </c>
      <c r="K1869" s="120">
        <v>0</v>
      </c>
      <c r="L1869" s="121">
        <v>0</v>
      </c>
      <c r="M1869" s="121">
        <v>0</v>
      </c>
      <c r="N1869" s="109"/>
      <c r="O1869" s="121">
        <v>6188</v>
      </c>
      <c r="P1869" s="121">
        <v>0</v>
      </c>
      <c r="Q1869" s="109"/>
      <c r="R1869" s="121">
        <v>14231</v>
      </c>
      <c r="S1869" s="121">
        <v>1951</v>
      </c>
      <c r="T1869" s="109"/>
      <c r="U1869" s="121">
        <v>35080</v>
      </c>
      <c r="V1869" s="121">
        <v>2021</v>
      </c>
    </row>
    <row r="1870" spans="1:22" x14ac:dyDescent="0.3">
      <c r="A1870" s="122" t="s">
        <v>837</v>
      </c>
      <c r="B1870" s="35" t="str">
        <f>VLOOKUP(A1870,'Planning Periods'!$E$2:$N$540,10,FALSE)</f>
        <v>01/31/2015 - 01/31/2023</v>
      </c>
      <c r="C1870" s="121">
        <v>2016</v>
      </c>
      <c r="D1870" s="121" t="str">
        <f t="shared" si="27"/>
        <v>San Jose 2016</v>
      </c>
      <c r="E1870" s="121">
        <v>9233</v>
      </c>
      <c r="F1870" s="120">
        <v>314</v>
      </c>
      <c r="G1870" s="121">
        <v>314</v>
      </c>
      <c r="H1870" s="121">
        <v>0</v>
      </c>
      <c r="I1870" s="109"/>
      <c r="J1870" s="121">
        <v>5428</v>
      </c>
      <c r="K1870" s="120">
        <v>0</v>
      </c>
      <c r="L1870" s="121">
        <v>0</v>
      </c>
      <c r="M1870" s="121">
        <v>0</v>
      </c>
      <c r="N1870" s="109"/>
      <c r="O1870" s="121">
        <v>6188</v>
      </c>
      <c r="P1870" s="121">
        <v>0</v>
      </c>
      <c r="Q1870" s="109"/>
      <c r="R1870" s="121">
        <v>14231</v>
      </c>
      <c r="S1870" s="121">
        <v>1774</v>
      </c>
      <c r="T1870" s="109"/>
      <c r="U1870" s="121">
        <v>35080</v>
      </c>
      <c r="V1870" s="121">
        <v>2088</v>
      </c>
    </row>
    <row r="1871" spans="1:22" x14ac:dyDescent="0.3">
      <c r="A1871" s="122" t="s">
        <v>837</v>
      </c>
      <c r="B1871" s="35" t="str">
        <f>VLOOKUP(A1871,'Planning Periods'!$E$2:$N$540,10,FALSE)</f>
        <v>01/31/2015 - 01/31/2023</v>
      </c>
      <c r="C1871" s="121">
        <v>2017</v>
      </c>
      <c r="D1871" s="121" t="str">
        <f t="shared" si="27"/>
        <v>San Jose 2017</v>
      </c>
      <c r="E1871" s="121">
        <v>9233</v>
      </c>
      <c r="F1871" s="120">
        <v>190</v>
      </c>
      <c r="G1871" s="121">
        <v>190</v>
      </c>
      <c r="H1871" s="121">
        <v>0</v>
      </c>
      <c r="I1871" s="109"/>
      <c r="J1871" s="121">
        <v>5428</v>
      </c>
      <c r="K1871" s="120">
        <v>0</v>
      </c>
      <c r="L1871" s="121">
        <v>0</v>
      </c>
      <c r="M1871" s="121">
        <v>0</v>
      </c>
      <c r="N1871" s="109"/>
      <c r="O1871" s="121">
        <v>6188</v>
      </c>
      <c r="P1871" s="121">
        <v>285</v>
      </c>
      <c r="Q1871" s="109"/>
      <c r="R1871" s="121">
        <v>14231</v>
      </c>
      <c r="S1871" s="121">
        <v>2622</v>
      </c>
      <c r="T1871" s="109"/>
      <c r="U1871" s="121">
        <v>35080</v>
      </c>
      <c r="V1871" s="121">
        <v>3097</v>
      </c>
    </row>
    <row r="1872" spans="1:22" x14ac:dyDescent="0.3">
      <c r="A1872" t="s">
        <v>927</v>
      </c>
      <c r="B1872" s="35" t="str">
        <f>VLOOKUP(A1872,'Planning Periods'!$E$2:$N$540,10,FALSE)</f>
        <v>12/31/2015 - 12/31/2023</v>
      </c>
      <c r="C1872" s="121">
        <v>2014</v>
      </c>
      <c r="D1872" s="121" t="str">
        <f t="shared" si="27"/>
        <v>San Juan Bautista 2014</v>
      </c>
      <c r="E1872" s="120">
        <v>0</v>
      </c>
      <c r="F1872" s="120">
        <v>0</v>
      </c>
      <c r="G1872" s="120">
        <v>0</v>
      </c>
      <c r="H1872" s="120">
        <v>0</v>
      </c>
      <c r="I1872" s="120">
        <v>0</v>
      </c>
      <c r="J1872" s="120">
        <v>0</v>
      </c>
      <c r="K1872" s="120">
        <v>0</v>
      </c>
      <c r="L1872" s="120">
        <v>0</v>
      </c>
      <c r="M1872" s="120">
        <v>0</v>
      </c>
      <c r="N1872" s="120">
        <v>0</v>
      </c>
      <c r="O1872" s="120">
        <v>0</v>
      </c>
      <c r="P1872" s="120">
        <v>0</v>
      </c>
      <c r="Q1872" s="120">
        <v>0</v>
      </c>
      <c r="R1872" s="120">
        <v>0</v>
      </c>
      <c r="S1872" s="120">
        <v>0</v>
      </c>
      <c r="T1872" s="120">
        <v>0</v>
      </c>
      <c r="U1872" s="120">
        <v>0</v>
      </c>
      <c r="V1872" s="120">
        <v>0</v>
      </c>
    </row>
    <row r="1873" spans="1:22" x14ac:dyDescent="0.3">
      <c r="A1873" t="s">
        <v>927</v>
      </c>
      <c r="B1873" s="35" t="str">
        <f>VLOOKUP(A1873,'Planning Periods'!$E$2:$N$540,10,FALSE)</f>
        <v>12/31/2015 - 12/31/2023</v>
      </c>
      <c r="C1873" s="121">
        <v>2015</v>
      </c>
      <c r="D1873" s="121" t="str">
        <f t="shared" si="27"/>
        <v>San Juan Bautista 2015</v>
      </c>
    </row>
    <row r="1874" spans="1:22" x14ac:dyDescent="0.3">
      <c r="A1874" t="s">
        <v>927</v>
      </c>
      <c r="B1874" s="35" t="str">
        <f>VLOOKUP(A1874,'Planning Periods'!$E$2:$N$540,10,FALSE)</f>
        <v>12/31/2015 - 12/31/2023</v>
      </c>
      <c r="C1874" s="121">
        <v>2016</v>
      </c>
      <c r="D1874" s="121" t="str">
        <f t="shared" si="27"/>
        <v>San Juan Bautista 2016</v>
      </c>
    </row>
    <row r="1875" spans="1:22" x14ac:dyDescent="0.3">
      <c r="A1875" t="s">
        <v>927</v>
      </c>
      <c r="B1875" s="35" t="str">
        <f>VLOOKUP(A1875,'Planning Periods'!$E$2:$N$540,10,FALSE)</f>
        <v>12/31/2015 - 12/31/2023</v>
      </c>
      <c r="C1875" s="121">
        <v>2017</v>
      </c>
      <c r="D1875" s="121" t="str">
        <f t="shared" si="27"/>
        <v>San Juan Bautista 2017</v>
      </c>
    </row>
    <row r="1876" spans="1:22" x14ac:dyDescent="0.3">
      <c r="A1876" s="122" t="s">
        <v>977</v>
      </c>
      <c r="B1876" s="35"/>
      <c r="C1876" s="121">
        <v>2013</v>
      </c>
      <c r="D1876" s="121" t="str">
        <f t="shared" si="27"/>
        <v>San Juan Capistrano 2013</v>
      </c>
    </row>
    <row r="1877" spans="1:22" x14ac:dyDescent="0.3">
      <c r="A1877" s="122" t="s">
        <v>977</v>
      </c>
      <c r="B1877" s="35" t="str">
        <f>VLOOKUP(A1877,'Planning Periods'!$E$2:$N$540,10,FALSE)</f>
        <v>10/15/2013 - 10/15/2021</v>
      </c>
      <c r="C1877" s="121">
        <v>2014</v>
      </c>
      <c r="D1877" s="121" t="str">
        <f t="shared" si="27"/>
        <v>San Juan Capistrano 2014</v>
      </c>
      <c r="E1877" s="121">
        <v>147</v>
      </c>
      <c r="F1877" s="120">
        <v>0</v>
      </c>
      <c r="G1877" s="121">
        <v>0</v>
      </c>
      <c r="H1877" s="121">
        <v>0</v>
      </c>
      <c r="I1877" s="109"/>
      <c r="J1877" s="121">
        <v>104</v>
      </c>
      <c r="K1877" s="120">
        <v>2</v>
      </c>
      <c r="L1877" s="121">
        <v>2</v>
      </c>
      <c r="M1877" s="121">
        <v>0</v>
      </c>
      <c r="N1877" s="109"/>
      <c r="O1877" s="121">
        <v>120</v>
      </c>
      <c r="P1877" s="121">
        <v>2</v>
      </c>
      <c r="Q1877" s="109"/>
      <c r="R1877" s="121">
        <v>267</v>
      </c>
      <c r="S1877" s="121">
        <v>90</v>
      </c>
      <c r="T1877" s="109"/>
      <c r="U1877" s="121">
        <v>638</v>
      </c>
      <c r="V1877" s="121">
        <v>94</v>
      </c>
    </row>
    <row r="1878" spans="1:22" x14ac:dyDescent="0.3">
      <c r="A1878" s="122" t="s">
        <v>977</v>
      </c>
      <c r="B1878" s="35" t="str">
        <f>VLOOKUP(A1878,'Planning Periods'!$E$2:$N$540,10,FALSE)</f>
        <v>10/15/2013 - 10/15/2021</v>
      </c>
      <c r="C1878" s="121">
        <v>2015</v>
      </c>
      <c r="D1878" s="121" t="str">
        <f t="shared" si="27"/>
        <v>San Juan Capistrano 2015</v>
      </c>
      <c r="E1878" s="121">
        <v>147</v>
      </c>
      <c r="F1878" s="120">
        <v>0</v>
      </c>
      <c r="G1878" s="121">
        <v>0</v>
      </c>
      <c r="H1878" s="121">
        <v>0</v>
      </c>
      <c r="I1878" s="109"/>
      <c r="J1878" s="121">
        <v>104</v>
      </c>
      <c r="K1878" s="120">
        <v>0</v>
      </c>
      <c r="L1878" s="121">
        <v>0</v>
      </c>
      <c r="M1878" s="121">
        <v>0</v>
      </c>
      <c r="N1878" s="109"/>
      <c r="O1878" s="121">
        <v>120</v>
      </c>
      <c r="P1878" s="121">
        <v>0</v>
      </c>
      <c r="Q1878" s="109"/>
      <c r="R1878" s="121">
        <v>267</v>
      </c>
      <c r="S1878" s="121">
        <v>96</v>
      </c>
      <c r="T1878" s="109"/>
      <c r="U1878" s="121">
        <v>638</v>
      </c>
      <c r="V1878" s="121">
        <v>96</v>
      </c>
    </row>
    <row r="1879" spans="1:22" x14ac:dyDescent="0.3">
      <c r="A1879" s="122" t="s">
        <v>977</v>
      </c>
      <c r="B1879" s="35" t="str">
        <f>VLOOKUP(A1879,'Planning Periods'!$E$2:$N$540,10,FALSE)</f>
        <v>10/15/2013 - 10/15/2021</v>
      </c>
      <c r="C1879" s="121">
        <v>2016</v>
      </c>
      <c r="D1879" s="121" t="str">
        <f t="shared" si="27"/>
        <v>San Juan Capistrano 2016</v>
      </c>
      <c r="E1879" s="121">
        <v>147</v>
      </c>
      <c r="F1879" s="120">
        <v>0</v>
      </c>
      <c r="G1879" s="121">
        <v>0</v>
      </c>
      <c r="H1879" s="121">
        <v>0</v>
      </c>
      <c r="I1879" s="109"/>
      <c r="J1879" s="121">
        <v>104</v>
      </c>
      <c r="K1879" s="120">
        <v>0</v>
      </c>
      <c r="L1879" s="121">
        <v>0</v>
      </c>
      <c r="M1879" s="121">
        <v>0</v>
      </c>
      <c r="N1879" s="109"/>
      <c r="O1879" s="121">
        <v>120</v>
      </c>
      <c r="P1879" s="121">
        <v>0</v>
      </c>
      <c r="Q1879" s="109"/>
      <c r="R1879" s="121">
        <v>267</v>
      </c>
      <c r="S1879" s="121">
        <v>62</v>
      </c>
      <c r="T1879" s="109"/>
      <c r="U1879" s="121">
        <v>638</v>
      </c>
      <c r="V1879" s="121">
        <v>62</v>
      </c>
    </row>
    <row r="1880" spans="1:22" x14ac:dyDescent="0.3">
      <c r="A1880" s="122" t="s">
        <v>977</v>
      </c>
      <c r="B1880" s="35" t="str">
        <f>VLOOKUP(A1880,'Planning Periods'!$E$2:$N$540,10,FALSE)</f>
        <v>10/15/2013 - 10/15/2021</v>
      </c>
      <c r="C1880" s="121">
        <v>2017</v>
      </c>
      <c r="D1880" s="121" t="str">
        <f t="shared" si="27"/>
        <v>San Juan Capistrano 2017</v>
      </c>
      <c r="E1880" s="121">
        <v>147</v>
      </c>
      <c r="F1880" s="120">
        <v>0</v>
      </c>
      <c r="G1880" s="121">
        <v>0</v>
      </c>
      <c r="H1880" s="121">
        <v>0</v>
      </c>
      <c r="I1880" s="109"/>
      <c r="J1880" s="121">
        <v>104</v>
      </c>
      <c r="K1880" s="120">
        <v>0</v>
      </c>
      <c r="L1880" s="121">
        <v>0</v>
      </c>
      <c r="M1880" s="121">
        <v>0</v>
      </c>
      <c r="N1880" s="109"/>
      <c r="O1880" s="121">
        <v>120</v>
      </c>
      <c r="P1880" s="121">
        <v>0</v>
      </c>
      <c r="Q1880" s="109"/>
      <c r="R1880" s="121">
        <v>267</v>
      </c>
      <c r="S1880" s="121">
        <v>103</v>
      </c>
      <c r="T1880" s="109"/>
      <c r="U1880" s="121">
        <v>638</v>
      </c>
      <c r="V1880" s="121">
        <v>103</v>
      </c>
    </row>
    <row r="1881" spans="1:22" x14ac:dyDescent="0.3">
      <c r="A1881" s="122" t="s">
        <v>1231</v>
      </c>
      <c r="B1881" s="35" t="str">
        <f>VLOOKUP(A1881,'Planning Periods'!$E$2:$N$540,10,FALSE)</f>
        <v>01/31/2015 - 01/31/2023</v>
      </c>
      <c r="C1881" s="121">
        <v>2014</v>
      </c>
      <c r="D1881" s="121" t="str">
        <f t="shared" si="27"/>
        <v>San Leandro 2014</v>
      </c>
      <c r="E1881" s="121">
        <v>504</v>
      </c>
      <c r="F1881" s="120">
        <v>0</v>
      </c>
      <c r="G1881" s="121">
        <v>0</v>
      </c>
      <c r="H1881" s="121">
        <v>0</v>
      </c>
      <c r="I1881" s="109"/>
      <c r="J1881" s="121">
        <v>270</v>
      </c>
      <c r="K1881" s="120">
        <v>0</v>
      </c>
      <c r="L1881" s="121">
        <v>0</v>
      </c>
      <c r="M1881" s="121">
        <v>0</v>
      </c>
      <c r="N1881" s="109"/>
      <c r="O1881" s="121">
        <v>352</v>
      </c>
      <c r="P1881" s="121">
        <v>0</v>
      </c>
      <c r="Q1881" s="109"/>
      <c r="R1881" s="121">
        <v>1161</v>
      </c>
      <c r="S1881" s="121">
        <v>0</v>
      </c>
      <c r="T1881" s="109"/>
      <c r="U1881" s="121">
        <v>2287</v>
      </c>
      <c r="V1881" s="121">
        <v>0</v>
      </c>
    </row>
    <row r="1882" spans="1:22" x14ac:dyDescent="0.3">
      <c r="A1882" s="122" t="s">
        <v>1231</v>
      </c>
      <c r="B1882" s="35" t="str">
        <f>VLOOKUP(A1882,'Planning Periods'!$E$2:$N$540,10,FALSE)</f>
        <v>01/31/2015 - 01/31/2023</v>
      </c>
      <c r="C1882" s="121">
        <v>2015</v>
      </c>
      <c r="D1882" s="121" t="str">
        <f t="shared" si="27"/>
        <v>San Leandro 2015</v>
      </c>
      <c r="E1882" s="121">
        <v>504</v>
      </c>
      <c r="F1882" s="120">
        <v>82</v>
      </c>
      <c r="G1882" s="121">
        <v>82</v>
      </c>
      <c r="H1882" s="121">
        <v>0</v>
      </c>
      <c r="I1882" s="109"/>
      <c r="J1882" s="121">
        <v>270</v>
      </c>
      <c r="K1882" s="120">
        <v>31</v>
      </c>
      <c r="L1882" s="121">
        <v>31</v>
      </c>
      <c r="M1882" s="121">
        <v>0</v>
      </c>
      <c r="N1882" s="109"/>
      <c r="O1882" s="121">
        <v>352</v>
      </c>
      <c r="P1882" s="121">
        <v>0</v>
      </c>
      <c r="Q1882" s="109"/>
      <c r="R1882" s="121">
        <v>1161</v>
      </c>
      <c r="S1882" s="121">
        <v>5</v>
      </c>
      <c r="T1882" s="109"/>
      <c r="U1882" s="121">
        <v>2287</v>
      </c>
      <c r="V1882" s="121">
        <v>118</v>
      </c>
    </row>
    <row r="1883" spans="1:22" x14ac:dyDescent="0.3">
      <c r="A1883" s="122" t="s">
        <v>1231</v>
      </c>
      <c r="B1883" s="35" t="str">
        <f>VLOOKUP(A1883,'Planning Periods'!$E$2:$N$540,10,FALSE)</f>
        <v>01/31/2015 - 01/31/2023</v>
      </c>
      <c r="C1883" s="121">
        <v>2016</v>
      </c>
      <c r="D1883" s="121" t="str">
        <f t="shared" si="27"/>
        <v>San Leandro 2016</v>
      </c>
      <c r="E1883" s="121">
        <v>504</v>
      </c>
      <c r="F1883" s="120">
        <v>0</v>
      </c>
      <c r="G1883" s="121">
        <v>0</v>
      </c>
      <c r="H1883" s="121">
        <v>0</v>
      </c>
      <c r="I1883" s="109"/>
      <c r="J1883" s="121">
        <v>270</v>
      </c>
      <c r="K1883" s="120">
        <v>0</v>
      </c>
      <c r="L1883" s="121">
        <v>0</v>
      </c>
      <c r="M1883" s="121">
        <v>0</v>
      </c>
      <c r="N1883" s="109"/>
      <c r="O1883" s="121">
        <v>352</v>
      </c>
      <c r="P1883" s="121">
        <v>0</v>
      </c>
      <c r="Q1883" s="109"/>
      <c r="R1883" s="121">
        <v>1161</v>
      </c>
      <c r="S1883" s="121">
        <v>3</v>
      </c>
      <c r="T1883" s="109"/>
      <c r="U1883" s="121">
        <v>2287</v>
      </c>
      <c r="V1883" s="121">
        <v>3</v>
      </c>
    </row>
    <row r="1884" spans="1:22" x14ac:dyDescent="0.3">
      <c r="A1884" s="122" t="s">
        <v>1231</v>
      </c>
      <c r="B1884" s="35" t="str">
        <f>VLOOKUP(A1884,'Planning Periods'!$E$2:$N$540,10,FALSE)</f>
        <v>01/31/2015 - 01/31/2023</v>
      </c>
      <c r="C1884" s="121">
        <v>2017</v>
      </c>
      <c r="D1884" s="121" t="str">
        <f t="shared" si="27"/>
        <v>San Leandro 2017</v>
      </c>
      <c r="E1884" s="121">
        <v>504</v>
      </c>
      <c r="F1884" s="120">
        <v>27</v>
      </c>
      <c r="G1884" s="121">
        <v>27</v>
      </c>
      <c r="H1884" s="121">
        <v>0</v>
      </c>
      <c r="I1884" s="109"/>
      <c r="J1884" s="121">
        <v>270</v>
      </c>
      <c r="K1884" s="120">
        <v>57</v>
      </c>
      <c r="L1884" s="121">
        <v>57</v>
      </c>
      <c r="M1884" s="121">
        <v>0</v>
      </c>
      <c r="N1884" s="109"/>
      <c r="O1884" s="121">
        <v>352</v>
      </c>
      <c r="P1884" s="121">
        <v>0</v>
      </c>
      <c r="Q1884" s="109"/>
      <c r="R1884" s="121">
        <v>1161</v>
      </c>
      <c r="S1884" s="121">
        <v>8</v>
      </c>
      <c r="T1884" s="109"/>
      <c r="U1884" s="121">
        <v>2287</v>
      </c>
      <c r="V1884" s="121">
        <v>92</v>
      </c>
    </row>
    <row r="1885" spans="1:22" x14ac:dyDescent="0.3">
      <c r="A1885" s="122" t="s">
        <v>870</v>
      </c>
      <c r="B1885" s="35" t="str">
        <f>VLOOKUP(A1885,'Planning Periods'!$E$2:$N$540,10,FALSE)</f>
        <v>06/30/2014 - 06/30/2019</v>
      </c>
      <c r="C1885" s="121">
        <v>2014</v>
      </c>
      <c r="D1885" s="121" t="str">
        <f t="shared" si="27"/>
        <v>San Luis Obispo 2014</v>
      </c>
      <c r="E1885" s="121">
        <v>285</v>
      </c>
      <c r="F1885" s="120">
        <v>35</v>
      </c>
      <c r="G1885" s="121">
        <v>35</v>
      </c>
      <c r="H1885" s="121">
        <v>0</v>
      </c>
      <c r="I1885" s="109"/>
      <c r="J1885" s="121">
        <v>179</v>
      </c>
      <c r="K1885" s="120">
        <v>16</v>
      </c>
      <c r="L1885" s="121">
        <v>16</v>
      </c>
      <c r="M1885" s="121">
        <v>0</v>
      </c>
      <c r="N1885" s="109"/>
      <c r="O1885" s="121">
        <v>202</v>
      </c>
      <c r="P1885" s="121">
        <v>8</v>
      </c>
      <c r="Q1885" s="109"/>
      <c r="R1885" s="121">
        <v>478</v>
      </c>
      <c r="S1885" s="121">
        <v>146</v>
      </c>
      <c r="T1885" s="109"/>
      <c r="U1885" s="121">
        <v>1144</v>
      </c>
      <c r="V1885" s="121">
        <v>205</v>
      </c>
    </row>
    <row r="1886" spans="1:22" x14ac:dyDescent="0.3">
      <c r="A1886" s="122" t="s">
        <v>870</v>
      </c>
      <c r="B1886" s="35" t="str">
        <f>VLOOKUP(A1886,'Planning Periods'!$E$2:$N$540,10,FALSE)</f>
        <v>06/30/2014 - 06/30/2019</v>
      </c>
      <c r="C1886" s="121">
        <v>2015</v>
      </c>
      <c r="D1886" s="121" t="str">
        <f t="shared" si="27"/>
        <v>San Luis Obispo 2015</v>
      </c>
      <c r="E1886" s="121">
        <v>285</v>
      </c>
      <c r="F1886" s="120">
        <v>1</v>
      </c>
      <c r="G1886" s="121">
        <v>1</v>
      </c>
      <c r="H1886" s="121">
        <v>0</v>
      </c>
      <c r="I1886" s="109"/>
      <c r="J1886" s="121">
        <v>179</v>
      </c>
      <c r="K1886" s="120">
        <v>1</v>
      </c>
      <c r="L1886" s="121">
        <v>1</v>
      </c>
      <c r="M1886" s="121">
        <v>0</v>
      </c>
      <c r="N1886" s="109"/>
      <c r="O1886" s="121">
        <v>202</v>
      </c>
      <c r="P1886" s="121">
        <v>2</v>
      </c>
      <c r="Q1886" s="109"/>
      <c r="R1886" s="121">
        <v>478</v>
      </c>
      <c r="S1886" s="121">
        <v>168</v>
      </c>
      <c r="T1886" s="109"/>
      <c r="U1886" s="121">
        <v>1144</v>
      </c>
      <c r="V1886" s="121">
        <v>172</v>
      </c>
    </row>
    <row r="1887" spans="1:22" x14ac:dyDescent="0.3">
      <c r="A1887" s="122" t="s">
        <v>870</v>
      </c>
      <c r="B1887" s="35" t="str">
        <f>VLOOKUP(A1887,'Planning Periods'!$E$2:$N$540,10,FALSE)</f>
        <v>06/30/2014 - 06/30/2019</v>
      </c>
      <c r="C1887" s="121">
        <v>2016</v>
      </c>
      <c r="D1887" s="121" t="str">
        <f t="shared" si="27"/>
        <v>San Luis Obispo 2016</v>
      </c>
      <c r="E1887" s="121">
        <v>285</v>
      </c>
      <c r="F1887" s="120">
        <v>19</v>
      </c>
      <c r="G1887" s="121">
        <v>19</v>
      </c>
      <c r="H1887" s="121">
        <v>0</v>
      </c>
      <c r="I1887" s="109"/>
      <c r="J1887" s="121">
        <v>179</v>
      </c>
      <c r="K1887" s="120">
        <v>1</v>
      </c>
      <c r="L1887" s="121">
        <v>1</v>
      </c>
      <c r="M1887" s="121">
        <v>0</v>
      </c>
      <c r="N1887" s="109"/>
      <c r="O1887" s="121">
        <v>202</v>
      </c>
      <c r="P1887" s="121">
        <v>3</v>
      </c>
      <c r="Q1887" s="109"/>
      <c r="R1887" s="121">
        <v>478</v>
      </c>
      <c r="S1887" s="121">
        <v>111</v>
      </c>
      <c r="T1887" s="109"/>
      <c r="U1887" s="121">
        <v>1144</v>
      </c>
      <c r="V1887" s="121">
        <v>134</v>
      </c>
    </row>
    <row r="1888" spans="1:22" x14ac:dyDescent="0.3">
      <c r="A1888" s="122" t="s">
        <v>870</v>
      </c>
      <c r="B1888" s="35" t="str">
        <f>VLOOKUP(A1888,'Planning Periods'!$E$2:$N$540,10,FALSE)</f>
        <v>06/30/2014 - 06/30/2019</v>
      </c>
      <c r="C1888" s="121">
        <v>2017</v>
      </c>
      <c r="D1888" s="121" t="str">
        <f t="shared" si="27"/>
        <v>San Luis Obispo 2017</v>
      </c>
      <c r="E1888" s="121">
        <v>285</v>
      </c>
      <c r="F1888" s="120">
        <v>41</v>
      </c>
      <c r="G1888" s="121">
        <v>41</v>
      </c>
      <c r="H1888" s="121">
        <v>0</v>
      </c>
      <c r="I1888" s="109"/>
      <c r="J1888" s="121">
        <v>179</v>
      </c>
      <c r="K1888" s="120">
        <v>9</v>
      </c>
      <c r="L1888" s="121">
        <v>9</v>
      </c>
      <c r="M1888" s="121">
        <v>0</v>
      </c>
      <c r="N1888" s="109"/>
      <c r="O1888" s="121">
        <v>202</v>
      </c>
      <c r="P1888" s="121">
        <v>0</v>
      </c>
      <c r="Q1888" s="109"/>
      <c r="R1888" s="121">
        <v>478</v>
      </c>
      <c r="S1888" s="121">
        <v>164</v>
      </c>
      <c r="T1888" s="109"/>
      <c r="U1888" s="121">
        <v>1144</v>
      </c>
      <c r="V1888" s="121">
        <v>214</v>
      </c>
    </row>
    <row r="1889" spans="1:22" x14ac:dyDescent="0.3">
      <c r="A1889" s="122" t="s">
        <v>298</v>
      </c>
      <c r="B1889" s="35" t="str">
        <f>VLOOKUP(A1889,'Planning Periods'!$E$2:$N$540,10,FALSE)</f>
        <v>06/30/2014 - 06/30/2019</v>
      </c>
      <c r="C1889" s="121">
        <v>2014</v>
      </c>
      <c r="D1889" s="121" t="str">
        <f t="shared" si="27"/>
        <v>San Luis Obispo County - Unincorporated 2014</v>
      </c>
      <c r="E1889" s="121">
        <v>336</v>
      </c>
      <c r="F1889" s="120">
        <v>1</v>
      </c>
      <c r="G1889" s="121">
        <v>1</v>
      </c>
      <c r="H1889" s="121">
        <v>0</v>
      </c>
      <c r="I1889" s="109"/>
      <c r="J1889" s="121">
        <v>211</v>
      </c>
      <c r="K1889" s="120">
        <v>5</v>
      </c>
      <c r="L1889" s="121">
        <v>5</v>
      </c>
      <c r="M1889" s="121">
        <v>0</v>
      </c>
      <c r="N1889" s="109"/>
      <c r="O1889" s="121">
        <v>237</v>
      </c>
      <c r="P1889" s="121">
        <v>22</v>
      </c>
      <c r="Q1889" s="109"/>
      <c r="R1889" s="121">
        <v>563</v>
      </c>
      <c r="S1889" s="121">
        <v>293</v>
      </c>
      <c r="T1889" s="109"/>
      <c r="U1889" s="121">
        <v>1347</v>
      </c>
      <c r="V1889" s="121">
        <v>321</v>
      </c>
    </row>
    <row r="1890" spans="1:22" x14ac:dyDescent="0.3">
      <c r="A1890" s="122" t="s">
        <v>298</v>
      </c>
      <c r="B1890" s="35" t="str">
        <f>VLOOKUP(A1890,'Planning Periods'!$E$2:$N$540,10,FALSE)</f>
        <v>06/30/2014 - 06/30/2019</v>
      </c>
      <c r="C1890" s="121">
        <v>2015</v>
      </c>
      <c r="D1890" s="121" t="str">
        <f t="shared" si="27"/>
        <v>San Luis Obispo County - Unincorporated 2015</v>
      </c>
      <c r="E1890" s="121">
        <v>336</v>
      </c>
      <c r="F1890" s="120">
        <v>7</v>
      </c>
      <c r="G1890" s="121">
        <v>2</v>
      </c>
      <c r="H1890" s="121">
        <v>5</v>
      </c>
      <c r="I1890" s="109"/>
      <c r="J1890" s="121">
        <v>211</v>
      </c>
      <c r="K1890" s="120">
        <v>10</v>
      </c>
      <c r="L1890" s="121">
        <v>3</v>
      </c>
      <c r="M1890" s="121">
        <v>7</v>
      </c>
      <c r="N1890" s="109"/>
      <c r="O1890" s="121">
        <v>237</v>
      </c>
      <c r="P1890" s="121">
        <v>27</v>
      </c>
      <c r="Q1890" s="109"/>
      <c r="R1890" s="121">
        <v>563</v>
      </c>
      <c r="S1890" s="121">
        <v>282</v>
      </c>
      <c r="T1890" s="109"/>
      <c r="U1890" s="121">
        <v>1347</v>
      </c>
      <c r="V1890" s="121">
        <v>326</v>
      </c>
    </row>
    <row r="1891" spans="1:22" x14ac:dyDescent="0.3">
      <c r="A1891" s="122" t="s">
        <v>298</v>
      </c>
      <c r="B1891" s="35" t="str">
        <f>VLOOKUP(A1891,'Planning Periods'!$E$2:$N$540,10,FALSE)</f>
        <v>06/30/2014 - 06/30/2019</v>
      </c>
      <c r="C1891" s="121">
        <v>2016</v>
      </c>
      <c r="D1891" s="121" t="str">
        <f t="shared" si="27"/>
        <v>San Luis Obispo County - Unincorporated 2016</v>
      </c>
      <c r="E1891" s="121">
        <v>336</v>
      </c>
      <c r="F1891" s="120">
        <v>20</v>
      </c>
      <c r="G1891" s="121">
        <v>14</v>
      </c>
      <c r="H1891" s="121">
        <v>6</v>
      </c>
      <c r="I1891" s="109"/>
      <c r="J1891" s="121">
        <v>211</v>
      </c>
      <c r="K1891" s="120">
        <v>43</v>
      </c>
      <c r="L1891" s="121">
        <v>34</v>
      </c>
      <c r="M1891" s="121">
        <v>9</v>
      </c>
      <c r="N1891" s="109"/>
      <c r="O1891" s="121">
        <v>237</v>
      </c>
      <c r="P1891" s="121">
        <v>48</v>
      </c>
      <c r="Q1891" s="109"/>
      <c r="R1891" s="121">
        <v>563</v>
      </c>
      <c r="S1891" s="121">
        <v>278</v>
      </c>
      <c r="T1891" s="109"/>
      <c r="U1891" s="121">
        <v>1347</v>
      </c>
      <c r="V1891" s="121">
        <v>389</v>
      </c>
    </row>
    <row r="1892" spans="1:22" x14ac:dyDescent="0.3">
      <c r="A1892" s="122" t="s">
        <v>298</v>
      </c>
      <c r="B1892" s="35" t="str">
        <f>VLOOKUP(A1892,'Planning Periods'!$E$2:$N$540,10,FALSE)</f>
        <v>06/30/2014 - 06/30/2019</v>
      </c>
      <c r="C1892" s="121">
        <v>2017</v>
      </c>
      <c r="D1892" s="121" t="str">
        <f t="shared" si="27"/>
        <v>San Luis Obispo County - Unincorporated 2017</v>
      </c>
      <c r="E1892" s="121">
        <v>336</v>
      </c>
      <c r="F1892" s="120">
        <v>12</v>
      </c>
      <c r="G1892" s="121">
        <v>3</v>
      </c>
      <c r="H1892" s="121">
        <v>9</v>
      </c>
      <c r="I1892" s="109"/>
      <c r="J1892" s="121">
        <v>211</v>
      </c>
      <c r="K1892" s="120">
        <v>14</v>
      </c>
      <c r="L1892" s="121">
        <v>5</v>
      </c>
      <c r="M1892" s="121">
        <v>9</v>
      </c>
      <c r="N1892" s="109"/>
      <c r="O1892" s="121">
        <v>237</v>
      </c>
      <c r="P1892" s="121">
        <v>45</v>
      </c>
      <c r="Q1892" s="109"/>
      <c r="R1892" s="121">
        <v>563</v>
      </c>
      <c r="S1892" s="121">
        <v>371</v>
      </c>
      <c r="T1892" s="109"/>
      <c r="U1892" s="121">
        <v>1347</v>
      </c>
      <c r="V1892" s="121">
        <v>442</v>
      </c>
    </row>
    <row r="1893" spans="1:22" x14ac:dyDescent="0.3">
      <c r="A1893" s="122" t="s">
        <v>890</v>
      </c>
      <c r="B1893" s="35" t="str">
        <f>VLOOKUP(A1893,'Planning Periods'!$E$2:$N$540,10,FALSE)</f>
        <v>04/30/2013 - 04/30/2021</v>
      </c>
      <c r="C1893" s="121">
        <v>2013</v>
      </c>
      <c r="D1893" s="121" t="str">
        <f t="shared" si="27"/>
        <v>San Marcos 2013</v>
      </c>
      <c r="E1893" s="121">
        <v>1043</v>
      </c>
      <c r="F1893" s="120">
        <v>136</v>
      </c>
      <c r="G1893" s="121">
        <v>136</v>
      </c>
      <c r="H1893" s="121">
        <v>0</v>
      </c>
      <c r="I1893" s="109"/>
      <c r="J1893" s="121">
        <v>793</v>
      </c>
      <c r="K1893" s="120">
        <v>50</v>
      </c>
      <c r="L1893" s="121">
        <v>50</v>
      </c>
      <c r="M1893" s="121">
        <v>0</v>
      </c>
      <c r="N1893" s="109"/>
      <c r="O1893" s="121">
        <v>734</v>
      </c>
      <c r="P1893" s="121">
        <v>63</v>
      </c>
      <c r="Q1893" s="109"/>
      <c r="R1893" s="121">
        <v>1613</v>
      </c>
      <c r="S1893" s="121">
        <v>1684</v>
      </c>
      <c r="T1893" s="109"/>
      <c r="U1893" s="121">
        <v>4183</v>
      </c>
      <c r="V1893" s="121">
        <v>1933</v>
      </c>
    </row>
    <row r="1894" spans="1:22" x14ac:dyDescent="0.3">
      <c r="A1894" s="122" t="s">
        <v>890</v>
      </c>
      <c r="B1894" s="35" t="str">
        <f>VLOOKUP(A1894,'Planning Periods'!$E$2:$N$540,10,FALSE)</f>
        <v>04/30/2013 - 04/30/2021</v>
      </c>
      <c r="C1894" s="121">
        <v>2014</v>
      </c>
      <c r="D1894" s="121" t="str">
        <f t="shared" si="27"/>
        <v>San Marcos 2014</v>
      </c>
      <c r="E1894" s="121">
        <v>1043</v>
      </c>
      <c r="F1894" s="120">
        <v>0</v>
      </c>
      <c r="G1894" s="121">
        <v>0</v>
      </c>
      <c r="H1894" s="121">
        <v>0</v>
      </c>
      <c r="I1894" s="109"/>
      <c r="J1894" s="121">
        <v>793</v>
      </c>
      <c r="K1894" s="120">
        <v>0</v>
      </c>
      <c r="L1894" s="121">
        <v>0</v>
      </c>
      <c r="M1894" s="121">
        <v>0</v>
      </c>
      <c r="N1894" s="109"/>
      <c r="O1894" s="121">
        <v>734</v>
      </c>
      <c r="P1894" s="121">
        <v>0</v>
      </c>
      <c r="Q1894" s="109"/>
      <c r="R1894" s="121">
        <v>1613</v>
      </c>
      <c r="S1894" s="121">
        <v>97</v>
      </c>
      <c r="T1894" s="109"/>
      <c r="U1894" s="121">
        <v>4183</v>
      </c>
      <c r="V1894" s="121">
        <v>97</v>
      </c>
    </row>
    <row r="1895" spans="1:22" x14ac:dyDescent="0.3">
      <c r="A1895" s="122" t="s">
        <v>890</v>
      </c>
      <c r="B1895" s="35" t="str">
        <f>VLOOKUP(A1895,'Planning Periods'!$E$2:$N$540,10,FALSE)</f>
        <v>04/30/2013 - 04/30/2021</v>
      </c>
      <c r="C1895" s="121">
        <v>2015</v>
      </c>
      <c r="D1895" s="121" t="str">
        <f t="shared" si="27"/>
        <v>San Marcos 2015</v>
      </c>
      <c r="E1895" s="121">
        <v>1043</v>
      </c>
      <c r="F1895" s="120">
        <v>51</v>
      </c>
      <c r="G1895" s="121">
        <v>51</v>
      </c>
      <c r="H1895" s="121">
        <v>0</v>
      </c>
      <c r="I1895" s="109"/>
      <c r="J1895" s="121">
        <v>793</v>
      </c>
      <c r="K1895" s="120">
        <v>54</v>
      </c>
      <c r="L1895" s="121">
        <v>54</v>
      </c>
      <c r="M1895" s="121">
        <v>0</v>
      </c>
      <c r="N1895" s="109"/>
      <c r="O1895" s="121">
        <v>734</v>
      </c>
      <c r="P1895" s="121">
        <v>1</v>
      </c>
      <c r="Q1895" s="109"/>
      <c r="R1895" s="121">
        <v>1613</v>
      </c>
      <c r="S1895" s="121">
        <v>487</v>
      </c>
      <c r="T1895" s="109"/>
      <c r="U1895" s="121">
        <v>4183</v>
      </c>
      <c r="V1895" s="121">
        <v>593</v>
      </c>
    </row>
    <row r="1896" spans="1:22" x14ac:dyDescent="0.3">
      <c r="A1896" s="122" t="s">
        <v>890</v>
      </c>
      <c r="B1896" s="35" t="str">
        <f>VLOOKUP(A1896,'Planning Periods'!$E$2:$N$540,10,FALSE)</f>
        <v>04/30/2013 - 04/30/2021</v>
      </c>
      <c r="C1896" s="121">
        <v>2016</v>
      </c>
      <c r="D1896" s="121" t="str">
        <f t="shared" si="27"/>
        <v>San Marcos 2016</v>
      </c>
      <c r="E1896" s="121">
        <v>1043</v>
      </c>
      <c r="F1896" s="120">
        <v>0</v>
      </c>
      <c r="G1896" s="121">
        <v>0</v>
      </c>
      <c r="H1896" s="121">
        <v>0</v>
      </c>
      <c r="I1896" s="109"/>
      <c r="J1896" s="121">
        <v>793</v>
      </c>
      <c r="K1896" s="120">
        <v>0</v>
      </c>
      <c r="L1896" s="121">
        <v>0</v>
      </c>
      <c r="M1896" s="121">
        <v>0</v>
      </c>
      <c r="N1896" s="109"/>
      <c r="O1896" s="121">
        <v>734</v>
      </c>
      <c r="P1896" s="121">
        <v>0</v>
      </c>
      <c r="Q1896" s="109"/>
      <c r="R1896" s="121">
        <v>1613</v>
      </c>
      <c r="S1896" s="121">
        <v>329</v>
      </c>
      <c r="T1896" s="109"/>
      <c r="U1896" s="121">
        <v>4183</v>
      </c>
      <c r="V1896" s="121">
        <v>329</v>
      </c>
    </row>
    <row r="1897" spans="1:22" x14ac:dyDescent="0.3">
      <c r="A1897" s="122" t="s">
        <v>890</v>
      </c>
      <c r="B1897" s="35" t="str">
        <f>VLOOKUP(A1897,'Planning Periods'!$E$2:$N$540,10,FALSE)</f>
        <v>04/30/2013 - 04/30/2021</v>
      </c>
      <c r="C1897" s="121">
        <v>2017</v>
      </c>
      <c r="D1897" s="121" t="str">
        <f t="shared" si="27"/>
        <v>San Marcos 2017</v>
      </c>
      <c r="E1897" s="121">
        <v>1043</v>
      </c>
      <c r="F1897" s="120">
        <v>31</v>
      </c>
      <c r="G1897" s="121">
        <v>31</v>
      </c>
      <c r="H1897" s="121">
        <v>0</v>
      </c>
      <c r="I1897" s="109"/>
      <c r="J1897" s="121">
        <v>793</v>
      </c>
      <c r="K1897" s="120">
        <v>11</v>
      </c>
      <c r="L1897" s="121">
        <v>11</v>
      </c>
      <c r="M1897" s="121">
        <v>0</v>
      </c>
      <c r="N1897" s="109"/>
      <c r="O1897" s="121">
        <v>734</v>
      </c>
      <c r="P1897" s="121">
        <v>0</v>
      </c>
      <c r="Q1897" s="109"/>
      <c r="R1897" s="121">
        <v>1613</v>
      </c>
      <c r="S1897" s="121">
        <v>436</v>
      </c>
      <c r="T1897" s="109"/>
      <c r="U1897" s="121">
        <v>4183</v>
      </c>
      <c r="V1897" s="121">
        <v>478</v>
      </c>
    </row>
    <row r="1898" spans="1:22" x14ac:dyDescent="0.3">
      <c r="A1898" s="122" t="s">
        <v>1063</v>
      </c>
      <c r="B1898" s="35"/>
      <c r="C1898" s="121">
        <v>2013</v>
      </c>
      <c r="D1898" s="121" t="str">
        <f t="shared" si="27"/>
        <v>San Marino 2013</v>
      </c>
      <c r="E1898" s="121"/>
      <c r="F1898" s="120"/>
      <c r="G1898" s="121"/>
      <c r="H1898" s="121"/>
      <c r="I1898" s="109"/>
      <c r="J1898" s="121"/>
      <c r="K1898" s="120"/>
      <c r="L1898" s="121"/>
      <c r="M1898" s="121"/>
      <c r="N1898" s="109"/>
      <c r="O1898" s="121"/>
      <c r="P1898" s="121"/>
      <c r="Q1898" s="109"/>
      <c r="R1898" s="121"/>
      <c r="S1898" s="121"/>
      <c r="T1898" s="109"/>
      <c r="U1898" s="121"/>
      <c r="V1898" s="121"/>
    </row>
    <row r="1899" spans="1:22" x14ac:dyDescent="0.3">
      <c r="A1899" s="122" t="s">
        <v>1063</v>
      </c>
      <c r="B1899" s="35" t="str">
        <f>VLOOKUP(A1899,'Planning Periods'!$E$2:$N$540,10,FALSE)</f>
        <v>10/15/2013 - 10/15/2021</v>
      </c>
      <c r="C1899" s="121">
        <v>2013</v>
      </c>
      <c r="D1899" s="121" t="str">
        <f>CONCATENATE(A1899," ",C1899)</f>
        <v>San Marino 2013</v>
      </c>
      <c r="E1899" s="121"/>
      <c r="F1899" s="120"/>
      <c r="G1899" s="121"/>
      <c r="H1899" s="121"/>
      <c r="I1899" s="109"/>
      <c r="J1899" s="121"/>
      <c r="K1899" s="120"/>
      <c r="L1899" s="121"/>
      <c r="M1899" s="121"/>
      <c r="N1899" s="109"/>
      <c r="O1899" s="121"/>
      <c r="P1899" s="121"/>
      <c r="Q1899" s="109"/>
      <c r="R1899" s="121"/>
      <c r="S1899" s="121"/>
      <c r="T1899" s="109"/>
      <c r="U1899" s="121"/>
      <c r="V1899" s="121"/>
    </row>
    <row r="1900" spans="1:22" x14ac:dyDescent="0.3">
      <c r="A1900" s="122" t="s">
        <v>1063</v>
      </c>
      <c r="B1900" s="35"/>
      <c r="C1900" s="121">
        <v>2013</v>
      </c>
      <c r="D1900" s="121" t="str">
        <f>CONCATENATE(A1900," ",C1900)</f>
        <v>San Marino 2013</v>
      </c>
      <c r="E1900" s="121"/>
      <c r="F1900" s="120"/>
      <c r="G1900" s="121"/>
      <c r="H1900" s="121"/>
      <c r="I1900" s="109"/>
      <c r="J1900" s="121"/>
      <c r="K1900" s="120"/>
      <c r="L1900" s="121"/>
      <c r="M1900" s="121"/>
      <c r="N1900" s="109"/>
      <c r="O1900" s="121"/>
      <c r="P1900" s="121"/>
      <c r="Q1900" s="109"/>
      <c r="R1900" s="121"/>
      <c r="S1900" s="121"/>
      <c r="T1900" s="109"/>
      <c r="U1900" s="121"/>
      <c r="V1900" s="121"/>
    </row>
    <row r="1901" spans="1:22" x14ac:dyDescent="0.3">
      <c r="A1901" s="122" t="s">
        <v>1063</v>
      </c>
      <c r="B1901" s="35" t="str">
        <f>VLOOKUP(A1901,'Planning Periods'!$E$2:$N$540,10,FALSE)</f>
        <v>10/15/2013 - 10/15/2021</v>
      </c>
      <c r="C1901" s="121">
        <v>2014</v>
      </c>
      <c r="D1901" s="121" t="str">
        <f>CONCATENATE(A1901," ",C1901)</f>
        <v>San Marino 2014</v>
      </c>
      <c r="E1901" s="121"/>
      <c r="F1901" s="120"/>
      <c r="G1901" s="121"/>
      <c r="H1901" s="121"/>
      <c r="I1901" s="109"/>
      <c r="J1901" s="121"/>
      <c r="K1901" s="120"/>
      <c r="L1901" s="121"/>
      <c r="M1901" s="121"/>
      <c r="N1901" s="109"/>
      <c r="O1901" s="121"/>
      <c r="P1901" s="121"/>
      <c r="Q1901" s="109"/>
      <c r="R1901" s="121"/>
      <c r="S1901" s="121"/>
      <c r="T1901" s="109"/>
      <c r="U1901" s="121"/>
      <c r="V1901" s="121"/>
    </row>
    <row r="1902" spans="1:22" x14ac:dyDescent="0.3">
      <c r="A1902" s="122" t="s">
        <v>1063</v>
      </c>
      <c r="B1902" s="35" t="str">
        <f>VLOOKUP(A1902,'Planning Periods'!$E$2:$N$540,10,FALSE)</f>
        <v>10/15/2013 - 10/15/2021</v>
      </c>
      <c r="C1902" s="121">
        <v>2015</v>
      </c>
      <c r="D1902" s="121" t="str">
        <f t="shared" ref="D1902:D1965" si="28">CONCATENATE(A1902," ",C1902)</f>
        <v>San Marino 2015</v>
      </c>
      <c r="E1902" s="121">
        <v>1</v>
      </c>
      <c r="F1902" s="120">
        <v>0</v>
      </c>
      <c r="G1902" s="121">
        <v>0</v>
      </c>
      <c r="H1902" s="121">
        <v>0</v>
      </c>
      <c r="I1902" s="109"/>
      <c r="J1902" s="121">
        <v>1</v>
      </c>
      <c r="K1902" s="120">
        <v>0</v>
      </c>
      <c r="L1902" s="121">
        <v>0</v>
      </c>
      <c r="M1902" s="121">
        <v>0</v>
      </c>
      <c r="N1902" s="109"/>
      <c r="O1902" s="121">
        <v>0</v>
      </c>
      <c r="P1902" s="121">
        <v>0</v>
      </c>
      <c r="Q1902" s="109"/>
      <c r="R1902" s="121">
        <v>0</v>
      </c>
      <c r="S1902" s="121">
        <v>9</v>
      </c>
      <c r="T1902" s="109"/>
      <c r="U1902" s="121">
        <v>2</v>
      </c>
      <c r="V1902" s="121">
        <v>9</v>
      </c>
    </row>
    <row r="1903" spans="1:22" x14ac:dyDescent="0.3">
      <c r="A1903" s="122" t="s">
        <v>1063</v>
      </c>
      <c r="B1903" s="35" t="str">
        <f>VLOOKUP(A1903,'Planning Periods'!$E$2:$N$540,10,FALSE)</f>
        <v>10/15/2013 - 10/15/2021</v>
      </c>
      <c r="C1903" s="121">
        <v>2016</v>
      </c>
      <c r="D1903" s="121" t="str">
        <f t="shared" si="28"/>
        <v>San Marino 2016</v>
      </c>
      <c r="E1903" s="121">
        <v>1</v>
      </c>
      <c r="F1903" s="120">
        <v>0</v>
      </c>
      <c r="G1903" s="121">
        <v>0</v>
      </c>
      <c r="H1903" s="121">
        <v>0</v>
      </c>
      <c r="I1903" s="109"/>
      <c r="J1903" s="121">
        <v>1</v>
      </c>
      <c r="K1903" s="120">
        <v>0</v>
      </c>
      <c r="L1903" s="121">
        <v>0</v>
      </c>
      <c r="M1903" s="121">
        <v>0</v>
      </c>
      <c r="N1903" s="109"/>
      <c r="O1903" s="121">
        <v>0</v>
      </c>
      <c r="P1903" s="121">
        <v>2</v>
      </c>
      <c r="Q1903" s="109"/>
      <c r="R1903" s="121">
        <v>0</v>
      </c>
      <c r="S1903" s="121">
        <v>8</v>
      </c>
      <c r="T1903" s="109"/>
      <c r="U1903" s="121">
        <v>2</v>
      </c>
      <c r="V1903" s="121">
        <v>10</v>
      </c>
    </row>
    <row r="1904" spans="1:22" x14ac:dyDescent="0.3">
      <c r="A1904" s="122" t="s">
        <v>1063</v>
      </c>
      <c r="B1904" s="35" t="str">
        <f>VLOOKUP(A1904,'Planning Periods'!$E$2:$N$540,10,FALSE)</f>
        <v>10/15/2013 - 10/15/2021</v>
      </c>
      <c r="C1904" s="121">
        <v>2017</v>
      </c>
      <c r="D1904" s="121" t="str">
        <f t="shared" si="28"/>
        <v>San Marino 2017</v>
      </c>
      <c r="E1904" s="121">
        <v>1</v>
      </c>
      <c r="F1904" s="120">
        <v>1</v>
      </c>
      <c r="G1904" s="121">
        <v>1</v>
      </c>
      <c r="H1904" s="121">
        <v>0</v>
      </c>
      <c r="I1904" s="109"/>
      <c r="J1904" s="121">
        <v>1</v>
      </c>
      <c r="K1904" s="120">
        <v>0</v>
      </c>
      <c r="L1904" s="121">
        <v>0</v>
      </c>
      <c r="M1904" s="121">
        <v>0</v>
      </c>
      <c r="N1904" s="109"/>
      <c r="O1904" s="121">
        <v>0</v>
      </c>
      <c r="P1904" s="121">
        <v>2</v>
      </c>
      <c r="Q1904" s="109"/>
      <c r="R1904" s="121">
        <v>0</v>
      </c>
      <c r="S1904" s="121">
        <v>7</v>
      </c>
      <c r="T1904" s="109"/>
      <c r="U1904" s="121">
        <v>2</v>
      </c>
      <c r="V1904" s="121">
        <v>10</v>
      </c>
    </row>
    <row r="1905" spans="1:22" x14ac:dyDescent="0.3">
      <c r="A1905" s="122" t="s">
        <v>855</v>
      </c>
      <c r="B1905" s="35" t="str">
        <f>VLOOKUP(A1905,'Planning Periods'!$E$2:$N$540,10,FALSE)</f>
        <v>01/31/2015 - 01/31/2023</v>
      </c>
      <c r="C1905" s="121">
        <v>2014</v>
      </c>
      <c r="D1905" s="121" t="str">
        <f t="shared" si="28"/>
        <v>San Mateo 2014</v>
      </c>
      <c r="E1905" s="121"/>
      <c r="F1905" s="120"/>
      <c r="G1905" s="121"/>
      <c r="H1905" s="121"/>
      <c r="I1905" s="109"/>
      <c r="J1905" s="121"/>
      <c r="K1905" s="120"/>
      <c r="L1905" s="121"/>
      <c r="M1905" s="121"/>
      <c r="N1905" s="109"/>
      <c r="O1905" s="121"/>
      <c r="P1905" s="121"/>
      <c r="Q1905" s="109"/>
      <c r="R1905" s="121"/>
      <c r="S1905" s="121"/>
      <c r="T1905" s="109"/>
      <c r="U1905" s="121"/>
      <c r="V1905" s="121"/>
    </row>
    <row r="1906" spans="1:22" x14ac:dyDescent="0.3">
      <c r="A1906" s="122" t="s">
        <v>855</v>
      </c>
      <c r="B1906" s="35" t="str">
        <f>VLOOKUP(A1906,'Planning Periods'!$E$2:$N$540,10,FALSE)</f>
        <v>01/31/2015 - 01/31/2023</v>
      </c>
      <c r="C1906" s="121">
        <v>2015</v>
      </c>
      <c r="D1906" s="121" t="str">
        <f t="shared" si="28"/>
        <v>San Mateo 2015</v>
      </c>
      <c r="E1906" s="121">
        <v>859</v>
      </c>
      <c r="F1906" s="120">
        <v>0</v>
      </c>
      <c r="G1906" s="121">
        <v>0</v>
      </c>
      <c r="H1906" s="121">
        <v>0</v>
      </c>
      <c r="I1906" s="109"/>
      <c r="J1906" s="121">
        <v>469</v>
      </c>
      <c r="K1906" s="120">
        <v>23</v>
      </c>
      <c r="L1906" s="121">
        <v>23</v>
      </c>
      <c r="M1906" s="121">
        <v>0</v>
      </c>
      <c r="N1906" s="109"/>
      <c r="O1906" s="121">
        <v>530</v>
      </c>
      <c r="P1906" s="121">
        <v>88</v>
      </c>
      <c r="Q1906" s="109"/>
      <c r="R1906" s="121">
        <v>1242</v>
      </c>
      <c r="S1906" s="121">
        <v>480</v>
      </c>
      <c r="T1906" s="109"/>
      <c r="U1906" s="121">
        <v>3100</v>
      </c>
      <c r="V1906" s="121">
        <v>591</v>
      </c>
    </row>
    <row r="1907" spans="1:22" x14ac:dyDescent="0.3">
      <c r="A1907" s="122" t="s">
        <v>855</v>
      </c>
      <c r="B1907" s="35" t="str">
        <f>VLOOKUP(A1907,'Planning Periods'!$E$2:$N$540,10,FALSE)</f>
        <v>01/31/2015 - 01/31/2023</v>
      </c>
      <c r="C1907" s="121">
        <v>2016</v>
      </c>
      <c r="D1907" s="121" t="str">
        <f t="shared" si="28"/>
        <v>San Mateo 2016</v>
      </c>
      <c r="E1907" s="121">
        <v>859</v>
      </c>
      <c r="F1907" s="120">
        <v>12</v>
      </c>
      <c r="G1907" s="121">
        <v>12</v>
      </c>
      <c r="H1907" s="121">
        <v>0</v>
      </c>
      <c r="I1907" s="109"/>
      <c r="J1907" s="121">
        <v>469</v>
      </c>
      <c r="K1907" s="120">
        <v>3</v>
      </c>
      <c r="L1907" s="121">
        <v>3</v>
      </c>
      <c r="M1907" s="121">
        <v>0</v>
      </c>
      <c r="N1907" s="109"/>
      <c r="O1907" s="121">
        <v>530</v>
      </c>
      <c r="P1907" s="121">
        <v>2</v>
      </c>
      <c r="Q1907" s="109"/>
      <c r="R1907" s="121">
        <v>1242</v>
      </c>
      <c r="S1907" s="121">
        <v>172</v>
      </c>
      <c r="T1907" s="109"/>
      <c r="U1907" s="121">
        <v>3100</v>
      </c>
      <c r="V1907" s="121">
        <v>189</v>
      </c>
    </row>
    <row r="1908" spans="1:22" x14ac:dyDescent="0.3">
      <c r="A1908" s="122" t="s">
        <v>855</v>
      </c>
      <c r="B1908" s="35" t="str">
        <f>VLOOKUP(A1908,'Planning Periods'!$E$2:$N$540,10,FALSE)</f>
        <v>01/31/2015 - 01/31/2023</v>
      </c>
      <c r="C1908" s="121">
        <v>2017</v>
      </c>
      <c r="D1908" s="121" t="str">
        <f t="shared" si="28"/>
        <v>San Mateo 2017</v>
      </c>
      <c r="E1908" s="121">
        <v>859</v>
      </c>
      <c r="F1908" s="120">
        <v>37</v>
      </c>
      <c r="G1908" s="121">
        <v>37</v>
      </c>
      <c r="H1908" s="121">
        <v>0</v>
      </c>
      <c r="I1908" s="109"/>
      <c r="J1908" s="121">
        <v>469</v>
      </c>
      <c r="K1908" s="120">
        <v>0</v>
      </c>
      <c r="L1908" s="121">
        <v>0</v>
      </c>
      <c r="M1908" s="121">
        <v>0</v>
      </c>
      <c r="N1908" s="109"/>
      <c r="O1908" s="121">
        <v>530</v>
      </c>
      <c r="P1908" s="121">
        <v>4</v>
      </c>
      <c r="Q1908" s="109"/>
      <c r="R1908" s="121">
        <v>1242</v>
      </c>
      <c r="S1908" s="121">
        <v>424</v>
      </c>
      <c r="T1908" s="109"/>
      <c r="U1908" s="121">
        <v>3100</v>
      </c>
      <c r="V1908" s="121">
        <v>465</v>
      </c>
    </row>
    <row r="1909" spans="1:22" x14ac:dyDescent="0.3">
      <c r="A1909" s="122" t="s">
        <v>279</v>
      </c>
      <c r="B1909" s="35" t="str">
        <f>VLOOKUP(A1909,'Planning Periods'!$E$2:$N$540,10,FALSE)</f>
        <v>01/31/2015 - 01/31/2023</v>
      </c>
      <c r="C1909" s="121">
        <v>2014</v>
      </c>
      <c r="D1909" s="121" t="str">
        <f t="shared" si="28"/>
        <v>San Mateo County - Unincorporated 2014</v>
      </c>
      <c r="E1909" s="121"/>
      <c r="F1909" s="120"/>
      <c r="G1909" s="121"/>
      <c r="H1909" s="121"/>
      <c r="I1909" s="109"/>
      <c r="J1909" s="121"/>
      <c r="K1909" s="120"/>
      <c r="L1909" s="121"/>
      <c r="M1909" s="121"/>
      <c r="N1909" s="109"/>
      <c r="O1909" s="121"/>
      <c r="P1909" s="121"/>
      <c r="Q1909" s="109"/>
      <c r="R1909" s="121"/>
      <c r="S1909" s="121"/>
      <c r="T1909" s="109"/>
      <c r="U1909" s="121"/>
      <c r="V1909" s="121"/>
    </row>
    <row r="1910" spans="1:22" x14ac:dyDescent="0.3">
      <c r="A1910" s="122" t="s">
        <v>279</v>
      </c>
      <c r="B1910" s="35" t="str">
        <f>VLOOKUP(A1910,'Planning Periods'!$E$2:$N$540,10,FALSE)</f>
        <v>01/31/2015 - 01/31/2023</v>
      </c>
      <c r="C1910" s="121">
        <v>2015</v>
      </c>
      <c r="D1910" s="121" t="str">
        <f t="shared" si="28"/>
        <v>San Mateo County - Unincorporated 2015</v>
      </c>
      <c r="E1910" s="121">
        <v>153</v>
      </c>
      <c r="F1910" s="120">
        <v>0</v>
      </c>
      <c r="G1910" s="121">
        <v>0</v>
      </c>
      <c r="H1910" s="121">
        <v>0</v>
      </c>
      <c r="I1910" s="109"/>
      <c r="J1910" s="121">
        <v>103</v>
      </c>
      <c r="K1910" s="120">
        <v>1</v>
      </c>
      <c r="L1910" s="121">
        <v>0</v>
      </c>
      <c r="M1910" s="121">
        <v>1</v>
      </c>
      <c r="N1910" s="109"/>
      <c r="O1910" s="121">
        <v>102</v>
      </c>
      <c r="P1910" s="121">
        <v>6</v>
      </c>
      <c r="Q1910" s="109"/>
      <c r="R1910" s="121">
        <v>555</v>
      </c>
      <c r="S1910" s="121">
        <v>53</v>
      </c>
      <c r="T1910" s="109"/>
      <c r="U1910" s="121">
        <v>913</v>
      </c>
      <c r="V1910" s="121">
        <v>60</v>
      </c>
    </row>
    <row r="1911" spans="1:22" x14ac:dyDescent="0.3">
      <c r="A1911" s="122" t="s">
        <v>279</v>
      </c>
      <c r="B1911" s="35" t="str">
        <f>VLOOKUP(A1911,'Planning Periods'!$E$2:$N$540,10,FALSE)</f>
        <v>01/31/2015 - 01/31/2023</v>
      </c>
      <c r="C1911" s="121">
        <v>2016</v>
      </c>
      <c r="D1911" s="121" t="str">
        <f t="shared" si="28"/>
        <v>San Mateo County - Unincorporated 2016</v>
      </c>
      <c r="E1911" s="121">
        <v>153</v>
      </c>
      <c r="F1911" s="120">
        <v>0</v>
      </c>
      <c r="G1911" s="121">
        <v>0</v>
      </c>
      <c r="H1911" s="121">
        <v>0</v>
      </c>
      <c r="I1911" s="109"/>
      <c r="J1911" s="121">
        <v>103</v>
      </c>
      <c r="K1911" s="120">
        <v>3</v>
      </c>
      <c r="L1911" s="121">
        <v>0</v>
      </c>
      <c r="M1911" s="121">
        <v>3</v>
      </c>
      <c r="N1911" s="109"/>
      <c r="O1911" s="121">
        <v>102</v>
      </c>
      <c r="P1911" s="121">
        <v>7</v>
      </c>
      <c r="Q1911" s="109"/>
      <c r="R1911" s="121">
        <v>555</v>
      </c>
      <c r="S1911" s="121">
        <v>50</v>
      </c>
      <c r="T1911" s="109"/>
      <c r="U1911" s="121">
        <v>913</v>
      </c>
      <c r="V1911" s="121">
        <v>60</v>
      </c>
    </row>
    <row r="1912" spans="1:22" x14ac:dyDescent="0.3">
      <c r="A1912" s="122" t="s">
        <v>279</v>
      </c>
      <c r="B1912" s="35" t="str">
        <f>VLOOKUP(A1912,'Planning Periods'!$E$2:$N$540,10,FALSE)</f>
        <v>01/31/2015 - 01/31/2023</v>
      </c>
      <c r="C1912" s="121">
        <v>2017</v>
      </c>
      <c r="D1912" s="121" t="str">
        <f t="shared" si="28"/>
        <v>San Mateo County - Unincorporated 2017</v>
      </c>
      <c r="E1912" s="121">
        <v>153</v>
      </c>
      <c r="F1912" s="120">
        <v>1</v>
      </c>
      <c r="G1912" s="121">
        <v>0</v>
      </c>
      <c r="H1912" s="121">
        <v>1</v>
      </c>
      <c r="I1912" s="109"/>
      <c r="J1912" s="121">
        <v>103</v>
      </c>
      <c r="K1912" s="120">
        <v>8</v>
      </c>
      <c r="L1912" s="121">
        <v>7</v>
      </c>
      <c r="M1912" s="121">
        <v>1</v>
      </c>
      <c r="N1912" s="109"/>
      <c r="O1912" s="121">
        <v>102</v>
      </c>
      <c r="P1912" s="121">
        <v>4</v>
      </c>
      <c r="Q1912" s="109"/>
      <c r="R1912" s="121">
        <v>555</v>
      </c>
      <c r="S1912" s="121">
        <v>44</v>
      </c>
      <c r="T1912" s="109"/>
      <c r="U1912" s="121">
        <v>913</v>
      </c>
      <c r="V1912" s="121">
        <v>57</v>
      </c>
    </row>
    <row r="1913" spans="1:22" x14ac:dyDescent="0.3">
      <c r="A1913" s="122" t="s">
        <v>1199</v>
      </c>
      <c r="B1913" s="35" t="str">
        <f>VLOOKUP(A1913,'Planning Periods'!$E$2:$N$540,10,FALSE)</f>
        <v>01/31/2015 - 01/31/2023</v>
      </c>
      <c r="C1913" s="121">
        <v>2014</v>
      </c>
      <c r="D1913" s="121" t="str">
        <f t="shared" si="28"/>
        <v>San Pablo 2014</v>
      </c>
      <c r="E1913" s="121"/>
      <c r="F1913" s="120"/>
      <c r="G1913" s="121"/>
      <c r="H1913" s="121"/>
      <c r="I1913" s="109"/>
      <c r="J1913" s="121"/>
      <c r="K1913" s="120"/>
      <c r="L1913" s="121"/>
      <c r="M1913" s="121"/>
      <c r="N1913" s="109"/>
      <c r="O1913" s="121"/>
      <c r="P1913" s="121"/>
      <c r="Q1913" s="109"/>
      <c r="R1913" s="121"/>
      <c r="S1913" s="121"/>
      <c r="T1913" s="109"/>
      <c r="U1913" s="121"/>
      <c r="V1913" s="121"/>
    </row>
    <row r="1914" spans="1:22" x14ac:dyDescent="0.3">
      <c r="A1914" s="122" t="s">
        <v>1199</v>
      </c>
      <c r="B1914" s="35" t="str">
        <f>VLOOKUP(A1914,'Planning Periods'!$E$2:$N$540,10,FALSE)</f>
        <v>01/31/2015 - 01/31/2023</v>
      </c>
      <c r="C1914" s="121">
        <v>2015</v>
      </c>
      <c r="D1914" s="121" t="str">
        <f t="shared" si="28"/>
        <v>San Pablo 2015</v>
      </c>
      <c r="E1914" s="121">
        <v>56</v>
      </c>
      <c r="F1914" s="120">
        <v>0</v>
      </c>
      <c r="G1914" s="121">
        <v>0</v>
      </c>
      <c r="H1914" s="121">
        <v>0</v>
      </c>
      <c r="I1914" s="109"/>
      <c r="J1914" s="121">
        <v>53</v>
      </c>
      <c r="K1914" s="120">
        <v>0</v>
      </c>
      <c r="L1914" s="121">
        <v>0</v>
      </c>
      <c r="M1914" s="121">
        <v>0</v>
      </c>
      <c r="N1914" s="109"/>
      <c r="O1914" s="121">
        <v>75</v>
      </c>
      <c r="P1914" s="121">
        <v>1</v>
      </c>
      <c r="Q1914" s="109"/>
      <c r="R1914" s="121">
        <v>265</v>
      </c>
      <c r="S1914" s="121">
        <v>29</v>
      </c>
      <c r="T1914" s="109"/>
      <c r="U1914" s="121">
        <v>449</v>
      </c>
      <c r="V1914" s="121">
        <v>30</v>
      </c>
    </row>
    <row r="1915" spans="1:22" x14ac:dyDescent="0.3">
      <c r="A1915" s="122" t="s">
        <v>1199</v>
      </c>
      <c r="B1915" s="35" t="str">
        <f>VLOOKUP(A1915,'Planning Periods'!$E$2:$N$540,10,FALSE)</f>
        <v>01/31/2015 - 01/31/2023</v>
      </c>
      <c r="C1915" s="121">
        <v>2016</v>
      </c>
      <c r="D1915" s="121" t="str">
        <f t="shared" si="28"/>
        <v>San Pablo 2016</v>
      </c>
      <c r="E1915" s="121">
        <v>56</v>
      </c>
      <c r="F1915" s="120">
        <v>0</v>
      </c>
      <c r="G1915" s="121">
        <v>0</v>
      </c>
      <c r="H1915" s="121">
        <v>0</v>
      </c>
      <c r="I1915" s="109"/>
      <c r="J1915" s="121">
        <v>53</v>
      </c>
      <c r="K1915" s="120">
        <v>2</v>
      </c>
      <c r="L1915" s="121">
        <v>2</v>
      </c>
      <c r="M1915" s="121">
        <v>0</v>
      </c>
      <c r="N1915" s="109"/>
      <c r="O1915" s="121">
        <v>75</v>
      </c>
      <c r="P1915" s="121">
        <v>5</v>
      </c>
      <c r="Q1915" s="109"/>
      <c r="R1915" s="121">
        <v>265</v>
      </c>
      <c r="S1915" s="121">
        <v>0</v>
      </c>
      <c r="T1915" s="109"/>
      <c r="U1915" s="121">
        <v>449</v>
      </c>
      <c r="V1915" s="121">
        <v>7</v>
      </c>
    </row>
    <row r="1916" spans="1:22" x14ac:dyDescent="0.3">
      <c r="A1916" s="122" t="s">
        <v>1199</v>
      </c>
      <c r="B1916" s="35" t="str">
        <f>VLOOKUP(A1916,'Planning Periods'!$E$2:$N$540,10,FALSE)</f>
        <v>01/31/2015 - 01/31/2023</v>
      </c>
      <c r="C1916" s="121">
        <v>2017</v>
      </c>
      <c r="D1916" s="121" t="str">
        <f t="shared" si="28"/>
        <v>San Pablo 2017</v>
      </c>
      <c r="E1916" s="121">
        <v>56</v>
      </c>
      <c r="F1916" s="120">
        <v>0</v>
      </c>
      <c r="G1916" s="121">
        <v>0</v>
      </c>
      <c r="H1916" s="121">
        <v>0</v>
      </c>
      <c r="I1916" s="109"/>
      <c r="J1916" s="121">
        <v>53</v>
      </c>
      <c r="K1916" s="120">
        <v>1</v>
      </c>
      <c r="L1916" s="121">
        <v>1</v>
      </c>
      <c r="M1916" s="121">
        <v>0</v>
      </c>
      <c r="N1916" s="109"/>
      <c r="O1916" s="121">
        <v>75</v>
      </c>
      <c r="P1916" s="121">
        <v>3</v>
      </c>
      <c r="Q1916" s="109"/>
      <c r="R1916" s="121">
        <v>265</v>
      </c>
      <c r="S1916" s="121">
        <v>0</v>
      </c>
      <c r="T1916" s="109"/>
      <c r="U1916" s="121">
        <v>449</v>
      </c>
      <c r="V1916" s="121">
        <v>4</v>
      </c>
    </row>
    <row r="1917" spans="1:22" x14ac:dyDescent="0.3">
      <c r="A1917" s="122" t="s">
        <v>1039</v>
      </c>
      <c r="B1917" s="35" t="str">
        <f>VLOOKUP(A1917,'Planning Periods'!$E$2:$N$540,10,FALSE)</f>
        <v>01/31/2015 - 01/31/2023</v>
      </c>
      <c r="C1917" s="121">
        <v>2014</v>
      </c>
      <c r="D1917" s="121" t="str">
        <f t="shared" si="28"/>
        <v>San Rafael 2014</v>
      </c>
      <c r="E1917" s="121">
        <v>240</v>
      </c>
      <c r="F1917" s="120">
        <v>1</v>
      </c>
      <c r="G1917" s="121">
        <v>1</v>
      </c>
      <c r="H1917" s="121">
        <v>0</v>
      </c>
      <c r="I1917" s="109"/>
      <c r="J1917" s="121">
        <v>148</v>
      </c>
      <c r="K1917" s="120">
        <v>1</v>
      </c>
      <c r="L1917" s="121">
        <v>1</v>
      </c>
      <c r="M1917" s="121">
        <v>0</v>
      </c>
      <c r="N1917" s="109"/>
      <c r="O1917" s="121">
        <v>181</v>
      </c>
      <c r="P1917" s="121">
        <v>0</v>
      </c>
      <c r="Q1917" s="109"/>
      <c r="R1917" s="121">
        <v>438</v>
      </c>
      <c r="S1917" s="121">
        <v>16</v>
      </c>
      <c r="T1917" s="109"/>
      <c r="U1917" s="121">
        <v>1007</v>
      </c>
      <c r="V1917" s="121">
        <v>18</v>
      </c>
    </row>
    <row r="1918" spans="1:22" x14ac:dyDescent="0.3">
      <c r="A1918" s="122" t="s">
        <v>1039</v>
      </c>
      <c r="B1918" s="35" t="str">
        <f>VLOOKUP(A1918,'Planning Periods'!$E$2:$N$540,10,FALSE)</f>
        <v>01/31/2015 - 01/31/2023</v>
      </c>
      <c r="C1918" s="121">
        <v>2015</v>
      </c>
      <c r="D1918" s="121" t="str">
        <f t="shared" si="28"/>
        <v>San Rafael 2015</v>
      </c>
      <c r="E1918" s="121">
        <v>240</v>
      </c>
      <c r="F1918" s="120">
        <v>2</v>
      </c>
      <c r="G1918" s="121">
        <v>2</v>
      </c>
      <c r="H1918" s="121">
        <v>0</v>
      </c>
      <c r="I1918" s="109"/>
      <c r="J1918" s="121">
        <v>148</v>
      </c>
      <c r="K1918" s="120">
        <v>14</v>
      </c>
      <c r="L1918" s="121">
        <v>10</v>
      </c>
      <c r="M1918" s="121">
        <v>4</v>
      </c>
      <c r="N1918" s="109"/>
      <c r="O1918" s="121">
        <v>181</v>
      </c>
      <c r="P1918" s="121">
        <v>10</v>
      </c>
      <c r="Q1918" s="109"/>
      <c r="R1918" s="121">
        <v>438</v>
      </c>
      <c r="S1918" s="121">
        <v>94</v>
      </c>
      <c r="T1918" s="109"/>
      <c r="U1918" s="121">
        <v>1007</v>
      </c>
      <c r="V1918" s="121">
        <v>120</v>
      </c>
    </row>
    <row r="1919" spans="1:22" x14ac:dyDescent="0.3">
      <c r="A1919" s="122" t="s">
        <v>1039</v>
      </c>
      <c r="B1919" s="35" t="str">
        <f>VLOOKUP(A1919,'Planning Periods'!$E$2:$N$540,10,FALSE)</f>
        <v>01/31/2015 - 01/31/2023</v>
      </c>
      <c r="C1919" s="121">
        <v>2016</v>
      </c>
      <c r="D1919" s="121" t="str">
        <f t="shared" si="28"/>
        <v>San Rafael 2016</v>
      </c>
      <c r="E1919" s="121">
        <v>240</v>
      </c>
      <c r="F1919" s="120">
        <v>0</v>
      </c>
      <c r="G1919" s="121">
        <v>0</v>
      </c>
      <c r="H1919" s="121">
        <v>0</v>
      </c>
      <c r="I1919" s="109"/>
      <c r="J1919" s="121">
        <v>148</v>
      </c>
      <c r="K1919" s="120">
        <v>5</v>
      </c>
      <c r="L1919" s="121">
        <v>5</v>
      </c>
      <c r="M1919" s="121">
        <v>0</v>
      </c>
      <c r="N1919" s="109"/>
      <c r="O1919" s="121">
        <v>181</v>
      </c>
      <c r="P1919" s="121">
        <v>0</v>
      </c>
      <c r="Q1919" s="109"/>
      <c r="R1919" s="121">
        <v>438</v>
      </c>
      <c r="S1919" s="121">
        <v>21</v>
      </c>
      <c r="T1919" s="109"/>
      <c r="U1919" s="121">
        <v>1007</v>
      </c>
      <c r="V1919" s="121">
        <v>26</v>
      </c>
    </row>
    <row r="1920" spans="1:22" x14ac:dyDescent="0.3">
      <c r="A1920" s="122" t="s">
        <v>1039</v>
      </c>
      <c r="B1920" s="35" t="str">
        <f>VLOOKUP(A1920,'Planning Periods'!$E$2:$N$540,10,FALSE)</f>
        <v>01/31/2015 - 01/31/2023</v>
      </c>
      <c r="C1920" s="121">
        <v>2017</v>
      </c>
      <c r="D1920" s="121" t="str">
        <f t="shared" si="28"/>
        <v>San Rafael 2017</v>
      </c>
      <c r="E1920" s="121">
        <v>240</v>
      </c>
      <c r="F1920" s="120">
        <v>0</v>
      </c>
      <c r="G1920" s="121">
        <v>0</v>
      </c>
      <c r="H1920" s="121">
        <v>0</v>
      </c>
      <c r="I1920" s="109"/>
      <c r="J1920" s="121">
        <v>148</v>
      </c>
      <c r="K1920" s="120">
        <v>7</v>
      </c>
      <c r="L1920" s="121">
        <v>0</v>
      </c>
      <c r="M1920" s="121">
        <v>7</v>
      </c>
      <c r="N1920" s="109"/>
      <c r="O1920" s="121">
        <v>181</v>
      </c>
      <c r="P1920" s="121">
        <v>0</v>
      </c>
      <c r="Q1920" s="109"/>
      <c r="R1920" s="121">
        <v>438</v>
      </c>
      <c r="S1920" s="121">
        <v>20</v>
      </c>
      <c r="T1920" s="109"/>
      <c r="U1920" s="121">
        <v>1007</v>
      </c>
      <c r="V1920" s="121">
        <v>27</v>
      </c>
    </row>
    <row r="1921" spans="1:22" x14ac:dyDescent="0.3">
      <c r="A1921" s="122" t="s">
        <v>1198</v>
      </c>
      <c r="B1921" s="35" t="str">
        <f>VLOOKUP(A1921,'Planning Periods'!$E$2:$N$540,10,FALSE)</f>
        <v>01/31/2015 - 01/31/2023</v>
      </c>
      <c r="C1921" s="121">
        <v>2014</v>
      </c>
      <c r="D1921" s="121" t="str">
        <f t="shared" si="28"/>
        <v>San Ramon 2014</v>
      </c>
      <c r="E1921" s="121">
        <v>516</v>
      </c>
      <c r="F1921" s="120">
        <v>0</v>
      </c>
      <c r="G1921" s="121">
        <v>0</v>
      </c>
      <c r="H1921" s="121">
        <v>0</v>
      </c>
      <c r="I1921" s="109"/>
      <c r="J1921" s="121">
        <v>279</v>
      </c>
      <c r="K1921" s="120">
        <v>0</v>
      </c>
      <c r="L1921" s="121">
        <v>0</v>
      </c>
      <c r="M1921" s="121">
        <v>0</v>
      </c>
      <c r="N1921" s="109"/>
      <c r="O1921" s="121">
        <v>282</v>
      </c>
      <c r="P1921" s="121">
        <v>5</v>
      </c>
      <c r="Q1921" s="109"/>
      <c r="R1921" s="121">
        <v>340</v>
      </c>
      <c r="S1921" s="121">
        <v>216</v>
      </c>
      <c r="T1921" s="109"/>
      <c r="U1921" s="121">
        <v>1417</v>
      </c>
      <c r="V1921" s="121">
        <v>221</v>
      </c>
    </row>
    <row r="1922" spans="1:22" x14ac:dyDescent="0.3">
      <c r="A1922" s="122" t="s">
        <v>1198</v>
      </c>
      <c r="B1922" s="35" t="str">
        <f>VLOOKUP(A1922,'Planning Periods'!$E$2:$N$540,10,FALSE)</f>
        <v>01/31/2015 - 01/31/2023</v>
      </c>
      <c r="C1922" s="121">
        <v>2015</v>
      </c>
      <c r="D1922" s="121" t="str">
        <f t="shared" si="28"/>
        <v>San Ramon 2015</v>
      </c>
      <c r="E1922" s="121">
        <v>516</v>
      </c>
      <c r="F1922" s="120">
        <v>0</v>
      </c>
      <c r="G1922" s="121">
        <v>0</v>
      </c>
      <c r="H1922" s="121">
        <v>0</v>
      </c>
      <c r="I1922" s="109"/>
      <c r="J1922" s="121">
        <v>279</v>
      </c>
      <c r="K1922" s="120">
        <v>0</v>
      </c>
      <c r="L1922" s="121">
        <v>0</v>
      </c>
      <c r="M1922" s="121">
        <v>0</v>
      </c>
      <c r="N1922" s="109"/>
      <c r="O1922" s="121">
        <v>282</v>
      </c>
      <c r="P1922" s="121">
        <v>2</v>
      </c>
      <c r="Q1922" s="109"/>
      <c r="R1922" s="121">
        <v>340</v>
      </c>
      <c r="S1922" s="121">
        <v>386</v>
      </c>
      <c r="T1922" s="109"/>
      <c r="U1922" s="121">
        <v>1417</v>
      </c>
      <c r="V1922" s="121">
        <v>388</v>
      </c>
    </row>
    <row r="1923" spans="1:22" x14ac:dyDescent="0.3">
      <c r="A1923" s="122" t="s">
        <v>1198</v>
      </c>
      <c r="B1923" s="35" t="str">
        <f>VLOOKUP(A1923,'Planning Periods'!$E$2:$N$540,10,FALSE)</f>
        <v>01/31/2015 - 01/31/2023</v>
      </c>
      <c r="C1923" s="121">
        <v>2016</v>
      </c>
      <c r="D1923" s="121" t="str">
        <f t="shared" si="28"/>
        <v>San Ramon 2016</v>
      </c>
      <c r="E1923" s="121">
        <v>516</v>
      </c>
      <c r="F1923" s="120">
        <v>20</v>
      </c>
      <c r="G1923" s="121">
        <v>20</v>
      </c>
      <c r="H1923" s="121">
        <v>0</v>
      </c>
      <c r="I1923" s="109"/>
      <c r="J1923" s="121">
        <v>279</v>
      </c>
      <c r="K1923" s="120">
        <v>82</v>
      </c>
      <c r="L1923" s="121">
        <v>82</v>
      </c>
      <c r="M1923" s="121">
        <v>0</v>
      </c>
      <c r="N1923" s="109"/>
      <c r="O1923" s="121">
        <v>282</v>
      </c>
      <c r="P1923" s="121">
        <v>162</v>
      </c>
      <c r="Q1923" s="109"/>
      <c r="R1923" s="121">
        <v>340</v>
      </c>
      <c r="S1923" s="121">
        <v>618</v>
      </c>
      <c r="T1923" s="109"/>
      <c r="U1923" s="121">
        <v>1417</v>
      </c>
      <c r="V1923" s="121">
        <v>882</v>
      </c>
    </row>
    <row r="1924" spans="1:22" x14ac:dyDescent="0.3">
      <c r="A1924" s="122" t="s">
        <v>1198</v>
      </c>
      <c r="B1924" s="35" t="str">
        <f>VLOOKUP(A1924,'Planning Periods'!$E$2:$N$540,10,FALSE)</f>
        <v>01/31/2015 - 01/31/2023</v>
      </c>
      <c r="C1924" s="121">
        <v>2017</v>
      </c>
      <c r="D1924" s="121" t="str">
        <f t="shared" si="28"/>
        <v>San Ramon 2017</v>
      </c>
      <c r="E1924" s="121">
        <v>516</v>
      </c>
      <c r="F1924" s="120">
        <v>0</v>
      </c>
      <c r="G1924" s="121">
        <v>0</v>
      </c>
      <c r="H1924" s="121">
        <v>0</v>
      </c>
      <c r="I1924" s="109"/>
      <c r="J1924" s="121">
        <v>279</v>
      </c>
      <c r="K1924" s="120">
        <v>0</v>
      </c>
      <c r="L1924" s="121">
        <v>0</v>
      </c>
      <c r="M1924" s="121">
        <v>0</v>
      </c>
      <c r="N1924" s="109"/>
      <c r="O1924" s="121">
        <v>282</v>
      </c>
      <c r="P1924" s="121">
        <v>0</v>
      </c>
      <c r="Q1924" s="109"/>
      <c r="R1924" s="121">
        <v>340</v>
      </c>
      <c r="S1924" s="121">
        <v>188</v>
      </c>
      <c r="T1924" s="109"/>
      <c r="U1924" s="121">
        <v>1417</v>
      </c>
      <c r="V1924" s="121">
        <v>188</v>
      </c>
    </row>
    <row r="1925" spans="1:22" x14ac:dyDescent="0.3">
      <c r="A1925" t="s">
        <v>1014</v>
      </c>
      <c r="B1925" s="35" t="str">
        <f>VLOOKUP(A1925,'Planning Periods'!$E$2:$N$540,10,FALSE)</f>
        <v>12/31/2015 - 12/31/2023</v>
      </c>
      <c r="C1925" s="121">
        <v>2014</v>
      </c>
      <c r="D1925" s="121" t="str">
        <f t="shared" si="28"/>
        <v>Sand City 2014</v>
      </c>
      <c r="E1925" s="120">
        <v>0</v>
      </c>
      <c r="F1925" s="120">
        <v>0</v>
      </c>
      <c r="G1925" s="120">
        <v>0</v>
      </c>
      <c r="H1925" s="120">
        <v>0</v>
      </c>
      <c r="I1925" s="120">
        <v>0</v>
      </c>
      <c r="J1925" s="120">
        <v>0</v>
      </c>
      <c r="K1925" s="120">
        <v>0</v>
      </c>
      <c r="L1925" s="120">
        <v>0</v>
      </c>
      <c r="M1925" s="120">
        <v>0</v>
      </c>
      <c r="N1925" s="120">
        <v>0</v>
      </c>
      <c r="O1925" s="120">
        <v>0</v>
      </c>
      <c r="P1925" s="120">
        <v>0</v>
      </c>
      <c r="Q1925" s="120">
        <v>0</v>
      </c>
      <c r="R1925" s="120">
        <v>0</v>
      </c>
      <c r="S1925" s="120">
        <v>0</v>
      </c>
      <c r="T1925" s="120">
        <v>0</v>
      </c>
      <c r="U1925" s="120">
        <v>0</v>
      </c>
      <c r="V1925" s="120">
        <v>0</v>
      </c>
    </row>
    <row r="1926" spans="1:22" x14ac:dyDescent="0.3">
      <c r="A1926" t="s">
        <v>1014</v>
      </c>
      <c r="B1926" s="35" t="str">
        <f>VLOOKUP(A1926,'Planning Periods'!$E$2:$N$540,10,FALSE)</f>
        <v>12/31/2015 - 12/31/2023</v>
      </c>
      <c r="C1926" s="121">
        <v>2015</v>
      </c>
      <c r="D1926" s="121" t="str">
        <f t="shared" si="28"/>
        <v>Sand City 2015</v>
      </c>
    </row>
    <row r="1927" spans="1:22" x14ac:dyDescent="0.3">
      <c r="A1927" t="s">
        <v>1014</v>
      </c>
      <c r="B1927" s="35" t="str">
        <f>VLOOKUP(A1927,'Planning Periods'!$E$2:$N$540,10,FALSE)</f>
        <v>12/31/2015 - 12/31/2023</v>
      </c>
      <c r="C1927" s="121">
        <v>2016</v>
      </c>
      <c r="D1927" s="121" t="str">
        <f t="shared" si="28"/>
        <v>Sand City 2016</v>
      </c>
    </row>
    <row r="1928" spans="1:22" x14ac:dyDescent="0.3">
      <c r="A1928" t="s">
        <v>1014</v>
      </c>
      <c r="B1928" s="35" t="str">
        <f>VLOOKUP(A1928,'Planning Periods'!$E$2:$N$540,10,FALSE)</f>
        <v>12/31/2015 - 12/31/2023</v>
      </c>
      <c r="C1928" s="121">
        <v>2017</v>
      </c>
      <c r="D1928" s="121" t="str">
        <f t="shared" si="28"/>
        <v>Sand City 2017</v>
      </c>
    </row>
    <row r="1929" spans="1:22" x14ac:dyDescent="0.3">
      <c r="A1929" s="122" t="s">
        <v>1179</v>
      </c>
      <c r="B1929" s="35" t="str">
        <f>VLOOKUP(A1929,'Planning Periods'!$E$2:$N$540,10,FALSE)</f>
        <v>12/31/2015 - 12/31/2023</v>
      </c>
      <c r="C1929" s="121">
        <v>2013</v>
      </c>
      <c r="D1929" s="121" t="str">
        <f t="shared" si="28"/>
        <v>Sanger 2013</v>
      </c>
    </row>
    <row r="1930" spans="1:22" x14ac:dyDescent="0.3">
      <c r="A1930" s="122" t="s">
        <v>1179</v>
      </c>
      <c r="B1930" s="35" t="str">
        <f>VLOOKUP(A1930,'Planning Periods'!$E$2:$N$540,10,FALSE)</f>
        <v>12/31/2015 - 12/31/2023</v>
      </c>
      <c r="C1930" s="121">
        <v>2014</v>
      </c>
      <c r="D1930" s="121" t="str">
        <f t="shared" si="28"/>
        <v>Sanger 2014</v>
      </c>
    </row>
    <row r="1931" spans="1:22" x14ac:dyDescent="0.3">
      <c r="A1931" s="122" t="s">
        <v>1179</v>
      </c>
      <c r="B1931" s="35" t="str">
        <f>VLOOKUP(A1931,'Planning Periods'!$E$2:$N$540,10,FALSE)</f>
        <v>12/31/2015 - 12/31/2023</v>
      </c>
      <c r="C1931" s="121">
        <v>2015</v>
      </c>
      <c r="D1931" s="121" t="str">
        <f t="shared" si="28"/>
        <v>Sanger 2015</v>
      </c>
    </row>
    <row r="1932" spans="1:22" x14ac:dyDescent="0.3">
      <c r="A1932" s="122" t="s">
        <v>1179</v>
      </c>
      <c r="B1932" s="35" t="str">
        <f>VLOOKUP(A1932,'Planning Periods'!$E$2:$N$540,10,FALSE)</f>
        <v>12/31/2015 - 12/31/2023</v>
      </c>
      <c r="C1932" s="121">
        <v>2016</v>
      </c>
      <c r="D1932" s="121" t="str">
        <f t="shared" si="28"/>
        <v>Sanger 2016</v>
      </c>
      <c r="E1932" s="121">
        <v>312</v>
      </c>
      <c r="F1932" s="120">
        <v>0</v>
      </c>
      <c r="G1932" s="121">
        <v>0</v>
      </c>
      <c r="H1932" s="121">
        <v>0</v>
      </c>
      <c r="I1932" s="109"/>
      <c r="J1932" s="121">
        <v>175</v>
      </c>
      <c r="K1932" s="120">
        <v>0</v>
      </c>
      <c r="L1932" s="121">
        <v>0</v>
      </c>
      <c r="M1932" s="121">
        <v>0</v>
      </c>
      <c r="N1932" s="109"/>
      <c r="O1932" s="121">
        <v>163</v>
      </c>
      <c r="P1932" s="121">
        <v>0</v>
      </c>
      <c r="Q1932" s="109"/>
      <c r="R1932" s="121">
        <v>568</v>
      </c>
      <c r="S1932" s="121">
        <v>0</v>
      </c>
      <c r="T1932" s="109"/>
      <c r="U1932" s="121">
        <v>1218</v>
      </c>
      <c r="V1932" s="121">
        <v>0</v>
      </c>
    </row>
    <row r="1933" spans="1:22" x14ac:dyDescent="0.3">
      <c r="A1933" s="122" t="s">
        <v>1179</v>
      </c>
      <c r="B1933" s="35" t="str">
        <f>VLOOKUP(A1933,'Planning Periods'!$E$2:$N$540,10,FALSE)</f>
        <v>12/31/2015 - 12/31/2023</v>
      </c>
      <c r="C1933" s="121">
        <v>2017</v>
      </c>
      <c r="D1933" s="121" t="str">
        <f t="shared" si="28"/>
        <v>Sanger 2017</v>
      </c>
      <c r="E1933" s="121"/>
      <c r="F1933" s="120"/>
      <c r="G1933" s="121"/>
      <c r="H1933" s="121"/>
      <c r="I1933" s="109"/>
      <c r="J1933" s="121"/>
      <c r="K1933" s="120"/>
      <c r="L1933" s="121"/>
      <c r="M1933" s="121"/>
      <c r="N1933" s="109"/>
      <c r="O1933" s="121"/>
      <c r="P1933" s="121"/>
      <c r="Q1933" s="109"/>
      <c r="R1933" s="121"/>
      <c r="S1933" s="121"/>
      <c r="T1933" s="109"/>
      <c r="U1933" s="121"/>
      <c r="V1933" s="121"/>
    </row>
    <row r="1934" spans="1:22" x14ac:dyDescent="0.3">
      <c r="A1934" s="122" t="s">
        <v>976</v>
      </c>
      <c r="B1934" s="35"/>
      <c r="C1934" s="121">
        <v>2013</v>
      </c>
      <c r="D1934" s="121" t="str">
        <f t="shared" si="28"/>
        <v>Santa Ana 2013</v>
      </c>
      <c r="E1934" s="121"/>
      <c r="F1934" s="120"/>
      <c r="G1934" s="121"/>
      <c r="H1934" s="121"/>
      <c r="I1934" s="109"/>
      <c r="J1934" s="121"/>
      <c r="K1934" s="120"/>
      <c r="L1934" s="121"/>
      <c r="M1934" s="121"/>
      <c r="N1934" s="109"/>
      <c r="O1934" s="121"/>
      <c r="P1934" s="121"/>
      <c r="Q1934" s="109"/>
      <c r="R1934" s="121"/>
      <c r="S1934" s="121"/>
      <c r="T1934" s="109"/>
      <c r="U1934" s="121"/>
      <c r="V1934" s="121"/>
    </row>
    <row r="1935" spans="1:22" x14ac:dyDescent="0.3">
      <c r="A1935" s="122" t="s">
        <v>976</v>
      </c>
      <c r="B1935" s="35" t="str">
        <f>VLOOKUP(A1935,'Planning Periods'!$E$2:$N$540,10,FALSE)</f>
        <v>10/15/2013 - 10/15/2021</v>
      </c>
      <c r="C1935" s="121">
        <v>2014</v>
      </c>
      <c r="D1935" s="121" t="str">
        <f t="shared" si="28"/>
        <v>Santa Ana 2014</v>
      </c>
      <c r="E1935" s="121">
        <v>156</v>
      </c>
      <c r="F1935" s="120">
        <v>20</v>
      </c>
      <c r="G1935" s="121">
        <v>20</v>
      </c>
      <c r="H1935" s="121">
        <v>0</v>
      </c>
      <c r="I1935" s="109"/>
      <c r="J1935" s="121">
        <v>122</v>
      </c>
      <c r="K1935" s="120">
        <v>20</v>
      </c>
      <c r="L1935" s="121">
        <v>20</v>
      </c>
      <c r="M1935" s="121">
        <v>0</v>
      </c>
      <c r="N1935" s="109"/>
      <c r="O1935" s="121">
        <v>37</v>
      </c>
      <c r="P1935" s="121">
        <v>0</v>
      </c>
      <c r="Q1935" s="109"/>
      <c r="R1935" s="121">
        <v>90</v>
      </c>
      <c r="S1935" s="121">
        <v>242</v>
      </c>
      <c r="T1935" s="109"/>
      <c r="U1935" s="121">
        <v>405</v>
      </c>
      <c r="V1935" s="121">
        <v>282</v>
      </c>
    </row>
    <row r="1936" spans="1:22" x14ac:dyDescent="0.3">
      <c r="A1936" s="122" t="s">
        <v>976</v>
      </c>
      <c r="B1936" s="35" t="str">
        <f>VLOOKUP(A1936,'Planning Periods'!$E$2:$N$540,10,FALSE)</f>
        <v>10/15/2013 - 10/15/2021</v>
      </c>
      <c r="C1936" s="121">
        <v>2015</v>
      </c>
      <c r="D1936" s="121" t="str">
        <f t="shared" si="28"/>
        <v>Santa Ana 2015</v>
      </c>
      <c r="E1936" s="121">
        <v>156</v>
      </c>
      <c r="F1936" s="120">
        <v>0</v>
      </c>
      <c r="G1936" s="121">
        <v>0</v>
      </c>
      <c r="H1936" s="121">
        <v>0</v>
      </c>
      <c r="I1936" s="109"/>
      <c r="J1936" s="121">
        <v>122</v>
      </c>
      <c r="K1936" s="120">
        <v>0</v>
      </c>
      <c r="L1936" s="121">
        <v>0</v>
      </c>
      <c r="M1936" s="121">
        <v>0</v>
      </c>
      <c r="N1936" s="109"/>
      <c r="O1936" s="121">
        <v>37</v>
      </c>
      <c r="P1936" s="121">
        <v>11</v>
      </c>
      <c r="Q1936" s="109"/>
      <c r="R1936" s="121">
        <v>90</v>
      </c>
      <c r="S1936" s="121">
        <v>127</v>
      </c>
      <c r="T1936" s="109"/>
      <c r="U1936" s="121">
        <v>405</v>
      </c>
      <c r="V1936" s="121">
        <v>138</v>
      </c>
    </row>
    <row r="1937" spans="1:22" x14ac:dyDescent="0.3">
      <c r="A1937" s="122" t="s">
        <v>976</v>
      </c>
      <c r="B1937" s="35" t="str">
        <f>VLOOKUP(A1937,'Planning Periods'!$E$2:$N$540,10,FALSE)</f>
        <v>10/15/2013 - 10/15/2021</v>
      </c>
      <c r="C1937" s="121">
        <v>2016</v>
      </c>
      <c r="D1937" s="121" t="str">
        <f t="shared" si="28"/>
        <v>Santa Ana 2016</v>
      </c>
      <c r="E1937" s="121">
        <v>156</v>
      </c>
      <c r="F1937" s="120">
        <v>0</v>
      </c>
      <c r="G1937" s="121">
        <v>0</v>
      </c>
      <c r="H1937" s="121">
        <v>0</v>
      </c>
      <c r="I1937" s="109"/>
      <c r="J1937" s="121">
        <v>122</v>
      </c>
      <c r="K1937" s="120">
        <v>12</v>
      </c>
      <c r="L1937" s="121">
        <v>12</v>
      </c>
      <c r="M1937" s="121">
        <v>0</v>
      </c>
      <c r="N1937" s="109"/>
      <c r="O1937" s="121">
        <v>37</v>
      </c>
      <c r="P1937" s="121">
        <v>2</v>
      </c>
      <c r="Q1937" s="109"/>
      <c r="R1937" s="121">
        <v>90</v>
      </c>
      <c r="S1937" s="121">
        <v>285</v>
      </c>
      <c r="T1937" s="109"/>
      <c r="U1937" s="121">
        <v>405</v>
      </c>
      <c r="V1937" s="121">
        <v>299</v>
      </c>
    </row>
    <row r="1938" spans="1:22" x14ac:dyDescent="0.3">
      <c r="A1938" s="122" t="s">
        <v>976</v>
      </c>
      <c r="B1938" s="35" t="str">
        <f>VLOOKUP(A1938,'Planning Periods'!$E$2:$N$540,10,FALSE)</f>
        <v>10/15/2013 - 10/15/2021</v>
      </c>
      <c r="C1938" s="121">
        <v>2017</v>
      </c>
      <c r="D1938" s="121" t="str">
        <f t="shared" si="28"/>
        <v>Santa Ana 2017</v>
      </c>
      <c r="E1938" s="121">
        <v>156</v>
      </c>
      <c r="F1938" s="120">
        <v>49</v>
      </c>
      <c r="G1938" s="121">
        <v>49</v>
      </c>
      <c r="H1938" s="121">
        <v>0</v>
      </c>
      <c r="I1938" s="109"/>
      <c r="J1938" s="121">
        <v>122</v>
      </c>
      <c r="K1938" s="120">
        <v>20</v>
      </c>
      <c r="L1938" s="121">
        <v>20</v>
      </c>
      <c r="M1938" s="121">
        <v>0</v>
      </c>
      <c r="N1938" s="109"/>
      <c r="O1938" s="121">
        <v>37</v>
      </c>
      <c r="P1938" s="121">
        <v>11</v>
      </c>
      <c r="Q1938" s="109"/>
      <c r="R1938" s="121">
        <v>90</v>
      </c>
      <c r="S1938" s="121">
        <v>115</v>
      </c>
      <c r="T1938" s="109"/>
      <c r="U1938" s="121">
        <v>405</v>
      </c>
      <c r="V1938" s="121">
        <v>195</v>
      </c>
    </row>
    <row r="1939" spans="1:22" x14ac:dyDescent="0.3">
      <c r="A1939" s="122" t="s">
        <v>848</v>
      </c>
      <c r="B1939" s="35" t="str">
        <f>VLOOKUP(A1939,'Planning Periods'!$E$2:$N$540,10,FALSE)</f>
        <v>02/15/2015 - 02/15/2023</v>
      </c>
      <c r="C1939" s="121">
        <v>2014</v>
      </c>
      <c r="D1939" s="121" t="str">
        <f t="shared" si="28"/>
        <v>Santa Barbara 2014</v>
      </c>
      <c r="E1939" s="121"/>
      <c r="F1939" s="120"/>
      <c r="G1939" s="121"/>
      <c r="H1939" s="121"/>
      <c r="I1939" s="109"/>
      <c r="J1939" s="121"/>
      <c r="K1939" s="120"/>
      <c r="L1939" s="121"/>
      <c r="M1939" s="121"/>
      <c r="N1939" s="109"/>
      <c r="O1939" s="121"/>
      <c r="P1939" s="121"/>
      <c r="Q1939" s="109"/>
      <c r="R1939" s="121"/>
      <c r="S1939" s="121"/>
      <c r="T1939" s="109"/>
      <c r="U1939" s="121"/>
      <c r="V1939" s="121"/>
    </row>
    <row r="1940" spans="1:22" x14ac:dyDescent="0.3">
      <c r="A1940" s="122" t="s">
        <v>848</v>
      </c>
      <c r="B1940" s="35" t="str">
        <f>VLOOKUP(A1940,'Planning Periods'!$E$2:$N$540,10,FALSE)</f>
        <v>02/15/2015 - 02/15/2023</v>
      </c>
      <c r="C1940" s="121">
        <v>2015</v>
      </c>
      <c r="D1940" s="121" t="str">
        <f t="shared" si="28"/>
        <v>Santa Barbara 2015</v>
      </c>
      <c r="E1940" s="121">
        <v>962</v>
      </c>
      <c r="F1940" s="120">
        <v>0</v>
      </c>
      <c r="G1940" s="121">
        <v>0</v>
      </c>
      <c r="H1940" s="121">
        <v>0</v>
      </c>
      <c r="I1940" s="109"/>
      <c r="J1940" s="121">
        <v>701</v>
      </c>
      <c r="K1940" s="120">
        <v>0</v>
      </c>
      <c r="L1940" s="121">
        <v>0</v>
      </c>
      <c r="M1940" s="121">
        <v>0</v>
      </c>
      <c r="N1940" s="109"/>
      <c r="O1940" s="121">
        <v>820</v>
      </c>
      <c r="P1940" s="121">
        <v>0</v>
      </c>
      <c r="Q1940" s="109"/>
      <c r="R1940" s="121">
        <v>1617</v>
      </c>
      <c r="S1940" s="121">
        <v>180</v>
      </c>
      <c r="T1940" s="109"/>
      <c r="U1940" s="121">
        <v>4100</v>
      </c>
      <c r="V1940" s="121">
        <v>180</v>
      </c>
    </row>
    <row r="1941" spans="1:22" x14ac:dyDescent="0.3">
      <c r="A1941" s="122" t="s">
        <v>848</v>
      </c>
      <c r="B1941" s="35" t="str">
        <f>VLOOKUP(A1941,'Planning Periods'!$E$2:$N$540,10,FALSE)</f>
        <v>02/15/2015 - 02/15/2023</v>
      </c>
      <c r="C1941" s="121">
        <v>2016</v>
      </c>
      <c r="D1941" s="121" t="str">
        <f t="shared" si="28"/>
        <v>Santa Barbara 2016</v>
      </c>
      <c r="E1941" s="121">
        <v>962</v>
      </c>
      <c r="F1941" s="120">
        <v>61</v>
      </c>
      <c r="G1941" s="121">
        <v>61</v>
      </c>
      <c r="H1941" s="121">
        <v>0</v>
      </c>
      <c r="I1941" s="109"/>
      <c r="J1941" s="121">
        <v>701</v>
      </c>
      <c r="K1941" s="120">
        <v>36</v>
      </c>
      <c r="L1941" s="121">
        <v>36</v>
      </c>
      <c r="M1941" s="121">
        <v>0</v>
      </c>
      <c r="N1941" s="109"/>
      <c r="O1941" s="121">
        <v>820</v>
      </c>
      <c r="P1941" s="121">
        <v>0</v>
      </c>
      <c r="Q1941" s="109"/>
      <c r="R1941" s="121">
        <v>1617</v>
      </c>
      <c r="S1941" s="121">
        <v>159</v>
      </c>
      <c r="T1941" s="109"/>
      <c r="U1941" s="121">
        <v>4100</v>
      </c>
      <c r="V1941" s="121">
        <v>256</v>
      </c>
    </row>
    <row r="1942" spans="1:22" x14ac:dyDescent="0.3">
      <c r="A1942" s="122" t="s">
        <v>848</v>
      </c>
      <c r="B1942" s="35" t="str">
        <f>VLOOKUP(A1942,'Planning Periods'!$E$2:$N$540,10,FALSE)</f>
        <v>02/15/2015 - 02/15/2023</v>
      </c>
      <c r="C1942" s="121">
        <v>2017</v>
      </c>
      <c r="D1942" s="121" t="str">
        <f t="shared" si="28"/>
        <v>Santa Barbara 2017</v>
      </c>
      <c r="E1942" s="121">
        <v>962</v>
      </c>
      <c r="F1942" s="120">
        <v>0</v>
      </c>
      <c r="G1942" s="121">
        <v>0</v>
      </c>
      <c r="H1942" s="121">
        <v>0</v>
      </c>
      <c r="I1942" s="109"/>
      <c r="J1942" s="121">
        <v>701</v>
      </c>
      <c r="K1942" s="120">
        <v>0</v>
      </c>
      <c r="L1942" s="121">
        <v>0</v>
      </c>
      <c r="M1942" s="121">
        <v>0</v>
      </c>
      <c r="N1942" s="109"/>
      <c r="O1942" s="121">
        <v>820</v>
      </c>
      <c r="P1942" s="121">
        <v>0</v>
      </c>
      <c r="Q1942" s="109"/>
      <c r="R1942" s="121">
        <v>1617</v>
      </c>
      <c r="S1942" s="121">
        <v>117</v>
      </c>
      <c r="T1942" s="109"/>
      <c r="U1942" s="121">
        <v>4100</v>
      </c>
      <c r="V1942" s="121">
        <v>117</v>
      </c>
    </row>
    <row r="1943" spans="1:22" x14ac:dyDescent="0.3">
      <c r="A1943" s="122" t="s">
        <v>269</v>
      </c>
      <c r="B1943" s="35" t="str">
        <f>VLOOKUP(A1943,'Planning Periods'!$E$2:$N$540,10,FALSE)</f>
        <v>02/15/2015 - 02/15/2023</v>
      </c>
      <c r="C1943" s="121">
        <v>2014</v>
      </c>
      <c r="D1943" s="121" t="str">
        <f t="shared" si="28"/>
        <v>Santa Barbara County - Unincorporated 2014</v>
      </c>
      <c r="E1943" s="121">
        <v>159</v>
      </c>
      <c r="F1943" s="120">
        <v>0</v>
      </c>
      <c r="G1943" s="121">
        <v>0</v>
      </c>
      <c r="H1943" s="121">
        <v>0</v>
      </c>
      <c r="I1943" s="109"/>
      <c r="J1943" s="121">
        <v>106</v>
      </c>
      <c r="K1943" s="120">
        <v>0</v>
      </c>
      <c r="L1943" s="121">
        <v>0</v>
      </c>
      <c r="M1943" s="121">
        <v>0</v>
      </c>
      <c r="N1943" s="109"/>
      <c r="O1943" s="121">
        <v>112</v>
      </c>
      <c r="P1943" s="121">
        <v>59</v>
      </c>
      <c r="Q1943" s="109"/>
      <c r="R1943" s="121">
        <v>284</v>
      </c>
      <c r="S1943" s="121">
        <v>80</v>
      </c>
      <c r="T1943" s="109"/>
      <c r="U1943" s="121">
        <v>661</v>
      </c>
      <c r="V1943" s="121">
        <v>139</v>
      </c>
    </row>
    <row r="1944" spans="1:22" x14ac:dyDescent="0.3">
      <c r="A1944" s="122" t="s">
        <v>269</v>
      </c>
      <c r="B1944" s="35" t="str">
        <f>VLOOKUP(A1944,'Planning Periods'!$E$2:$N$540,10,FALSE)</f>
        <v>02/15/2015 - 02/15/2023</v>
      </c>
      <c r="C1944" s="121">
        <v>2015</v>
      </c>
      <c r="D1944" s="121" t="str">
        <f t="shared" si="28"/>
        <v>Santa Barbara County - Unincorporated 2015</v>
      </c>
      <c r="E1944" s="121">
        <v>159</v>
      </c>
      <c r="F1944" s="120">
        <v>49</v>
      </c>
      <c r="G1944" s="121">
        <v>49</v>
      </c>
      <c r="H1944" s="121">
        <v>0</v>
      </c>
      <c r="I1944" s="109"/>
      <c r="J1944" s="121">
        <v>106</v>
      </c>
      <c r="K1944" s="120">
        <v>41</v>
      </c>
      <c r="L1944" s="121">
        <v>36</v>
      </c>
      <c r="M1944" s="121">
        <v>5</v>
      </c>
      <c r="N1944" s="109"/>
      <c r="O1944" s="121">
        <v>112</v>
      </c>
      <c r="P1944" s="121">
        <v>44</v>
      </c>
      <c r="Q1944" s="109"/>
      <c r="R1944" s="121">
        <v>284</v>
      </c>
      <c r="S1944" s="121">
        <v>94</v>
      </c>
      <c r="T1944" s="109"/>
      <c r="U1944" s="121">
        <v>661</v>
      </c>
      <c r="V1944" s="121">
        <v>228</v>
      </c>
    </row>
    <row r="1945" spans="1:22" x14ac:dyDescent="0.3">
      <c r="A1945" s="122" t="s">
        <v>269</v>
      </c>
      <c r="B1945" s="35" t="str">
        <f>VLOOKUP(A1945,'Planning Periods'!$E$2:$N$540,10,FALSE)</f>
        <v>02/15/2015 - 02/15/2023</v>
      </c>
      <c r="C1945" s="121">
        <v>2016</v>
      </c>
      <c r="D1945" s="121" t="str">
        <f t="shared" si="28"/>
        <v>Santa Barbara County - Unincorporated 2016</v>
      </c>
      <c r="E1945" s="121">
        <v>159</v>
      </c>
      <c r="F1945" s="120">
        <v>0</v>
      </c>
      <c r="G1945" s="121">
        <v>0</v>
      </c>
      <c r="H1945" s="121">
        <v>0</v>
      </c>
      <c r="I1945" s="109"/>
      <c r="J1945" s="121">
        <v>106</v>
      </c>
      <c r="K1945" s="120">
        <v>7</v>
      </c>
      <c r="L1945" s="121">
        <v>0</v>
      </c>
      <c r="M1945" s="121">
        <v>7</v>
      </c>
      <c r="N1945" s="109"/>
      <c r="O1945" s="121">
        <v>112</v>
      </c>
      <c r="P1945" s="121">
        <v>13</v>
      </c>
      <c r="Q1945" s="109"/>
      <c r="R1945" s="121">
        <v>284</v>
      </c>
      <c r="S1945" s="121">
        <v>31</v>
      </c>
      <c r="T1945" s="109"/>
      <c r="U1945" s="121">
        <v>661</v>
      </c>
      <c r="V1945" s="121">
        <v>51</v>
      </c>
    </row>
    <row r="1946" spans="1:22" x14ac:dyDescent="0.3">
      <c r="A1946" s="122" t="s">
        <v>269</v>
      </c>
      <c r="B1946" s="35" t="str">
        <f>VLOOKUP(A1946,'Planning Periods'!$E$2:$N$540,10,FALSE)</f>
        <v>02/15/2015 - 02/15/2023</v>
      </c>
      <c r="C1946" s="121">
        <v>2017</v>
      </c>
      <c r="D1946" s="121" t="str">
        <f t="shared" si="28"/>
        <v>Santa Barbara County - Unincorporated 2017</v>
      </c>
      <c r="E1946" s="121">
        <v>159</v>
      </c>
      <c r="F1946" s="120">
        <v>8</v>
      </c>
      <c r="G1946" s="121">
        <v>8</v>
      </c>
      <c r="H1946" s="121">
        <v>0</v>
      </c>
      <c r="I1946" s="109"/>
      <c r="J1946" s="121">
        <v>106</v>
      </c>
      <c r="K1946" s="120">
        <v>1</v>
      </c>
      <c r="L1946" s="121">
        <v>0</v>
      </c>
      <c r="M1946" s="121">
        <v>1</v>
      </c>
      <c r="N1946" s="109"/>
      <c r="O1946" s="121">
        <v>112</v>
      </c>
      <c r="P1946" s="121">
        <v>54</v>
      </c>
      <c r="Q1946" s="109"/>
      <c r="R1946" s="121">
        <v>284</v>
      </c>
      <c r="S1946" s="121">
        <v>145</v>
      </c>
      <c r="T1946" s="109"/>
      <c r="U1946" s="121">
        <v>661</v>
      </c>
      <c r="V1946" s="121">
        <v>208</v>
      </c>
    </row>
    <row r="1947" spans="1:22" x14ac:dyDescent="0.3">
      <c r="A1947" s="122" t="s">
        <v>835</v>
      </c>
      <c r="B1947" s="35" t="str">
        <f>VLOOKUP(A1947,'Planning Periods'!$E$2:$N$540,10,FALSE)</f>
        <v>01/31/2015 - 01/31/2023</v>
      </c>
      <c r="C1947" s="121">
        <v>2014</v>
      </c>
      <c r="D1947" s="121" t="str">
        <f t="shared" si="28"/>
        <v>Santa Clara 2014</v>
      </c>
      <c r="E1947" s="121"/>
      <c r="F1947" s="120"/>
      <c r="G1947" s="121"/>
      <c r="H1947" s="121"/>
      <c r="I1947" s="109"/>
      <c r="J1947" s="121"/>
      <c r="K1947" s="120"/>
      <c r="L1947" s="121"/>
      <c r="M1947" s="121"/>
      <c r="N1947" s="109"/>
      <c r="O1947" s="121"/>
      <c r="P1947" s="121"/>
      <c r="Q1947" s="109"/>
      <c r="R1947" s="121"/>
      <c r="S1947" s="121"/>
      <c r="T1947" s="109"/>
      <c r="U1947" s="121"/>
      <c r="V1947" s="121"/>
    </row>
    <row r="1948" spans="1:22" x14ac:dyDescent="0.3">
      <c r="A1948" s="122" t="s">
        <v>835</v>
      </c>
      <c r="B1948" s="35" t="str">
        <f>VLOOKUP(A1948,'Planning Periods'!$E$2:$N$540,10,FALSE)</f>
        <v>01/31/2015 - 01/31/2023</v>
      </c>
      <c r="C1948" s="121">
        <v>2015</v>
      </c>
      <c r="D1948" s="121" t="str">
        <f t="shared" si="28"/>
        <v>Santa Clara 2015</v>
      </c>
      <c r="E1948" s="121">
        <v>1050</v>
      </c>
      <c r="F1948" s="120">
        <v>0</v>
      </c>
      <c r="G1948" s="121">
        <v>0</v>
      </c>
      <c r="H1948" s="121">
        <v>0</v>
      </c>
      <c r="I1948" s="109"/>
      <c r="J1948" s="121">
        <v>695</v>
      </c>
      <c r="K1948" s="120">
        <v>0</v>
      </c>
      <c r="L1948" s="121">
        <v>0</v>
      </c>
      <c r="M1948" s="121">
        <v>0</v>
      </c>
      <c r="N1948" s="109"/>
      <c r="O1948" s="121">
        <v>755</v>
      </c>
      <c r="P1948" s="121">
        <v>19</v>
      </c>
      <c r="Q1948" s="109"/>
      <c r="R1948" s="121">
        <v>1593</v>
      </c>
      <c r="S1948" s="121">
        <v>212</v>
      </c>
      <c r="T1948" s="109"/>
      <c r="U1948" s="121">
        <v>4093</v>
      </c>
      <c r="V1948" s="121">
        <v>231</v>
      </c>
    </row>
    <row r="1949" spans="1:22" x14ac:dyDescent="0.3">
      <c r="A1949" s="122" t="s">
        <v>835</v>
      </c>
      <c r="B1949" s="35" t="str">
        <f>VLOOKUP(A1949,'Planning Periods'!$E$2:$N$540,10,FALSE)</f>
        <v>01/31/2015 - 01/31/2023</v>
      </c>
      <c r="C1949" s="121">
        <v>2016</v>
      </c>
      <c r="D1949" s="121" t="str">
        <f t="shared" si="28"/>
        <v>Santa Clara 2016</v>
      </c>
      <c r="E1949" s="121">
        <v>1050</v>
      </c>
      <c r="F1949" s="120">
        <v>1</v>
      </c>
      <c r="G1949" s="121">
        <v>1</v>
      </c>
      <c r="H1949" s="121">
        <v>0</v>
      </c>
      <c r="I1949" s="109"/>
      <c r="J1949" s="121">
        <v>695</v>
      </c>
      <c r="K1949" s="120">
        <v>1</v>
      </c>
      <c r="L1949" s="121">
        <v>1</v>
      </c>
      <c r="M1949" s="121">
        <v>0</v>
      </c>
      <c r="N1949" s="109"/>
      <c r="O1949" s="121">
        <v>755</v>
      </c>
      <c r="P1949" s="121">
        <v>16</v>
      </c>
      <c r="Q1949" s="109"/>
      <c r="R1949" s="121">
        <v>1593</v>
      </c>
      <c r="S1949" s="121">
        <v>399</v>
      </c>
      <c r="T1949" s="109"/>
      <c r="U1949" s="121">
        <v>4093</v>
      </c>
      <c r="V1949" s="121">
        <v>417</v>
      </c>
    </row>
    <row r="1950" spans="1:22" x14ac:dyDescent="0.3">
      <c r="A1950" s="122" t="s">
        <v>835</v>
      </c>
      <c r="B1950" s="35" t="str">
        <f>VLOOKUP(A1950,'Planning Periods'!$E$2:$N$540,10,FALSE)</f>
        <v>01/31/2015 - 01/31/2023</v>
      </c>
      <c r="C1950" s="121">
        <v>2017</v>
      </c>
      <c r="D1950" s="121" t="str">
        <f t="shared" si="28"/>
        <v>Santa Clara 2017</v>
      </c>
      <c r="E1950" s="121">
        <v>1050</v>
      </c>
      <c r="F1950" s="120">
        <v>0</v>
      </c>
      <c r="G1950" s="121">
        <v>0</v>
      </c>
      <c r="H1950" s="121">
        <v>0</v>
      </c>
      <c r="I1950" s="109"/>
      <c r="J1950" s="121">
        <v>695</v>
      </c>
      <c r="K1950" s="120">
        <v>0</v>
      </c>
      <c r="L1950" s="121">
        <v>0</v>
      </c>
      <c r="M1950" s="121">
        <v>0</v>
      </c>
      <c r="N1950" s="109"/>
      <c r="O1950" s="121">
        <v>755</v>
      </c>
      <c r="P1950" s="121">
        <v>6</v>
      </c>
      <c r="Q1950" s="109"/>
      <c r="R1950" s="121">
        <v>1593</v>
      </c>
      <c r="S1950" s="121">
        <v>1609</v>
      </c>
      <c r="T1950" s="109"/>
      <c r="U1950" s="121">
        <v>4093</v>
      </c>
      <c r="V1950" s="121">
        <v>1615</v>
      </c>
    </row>
    <row r="1951" spans="1:22" x14ac:dyDescent="0.3">
      <c r="A1951" s="122" t="s">
        <v>250</v>
      </c>
      <c r="B1951" s="35" t="str">
        <f>VLOOKUP(A1951,'Planning Periods'!$E$2:$N$540,10,FALSE)</f>
        <v>01/31/2015 - 01/31/2023</v>
      </c>
      <c r="C1951" s="121">
        <v>2014</v>
      </c>
      <c r="D1951" s="121" t="str">
        <f t="shared" si="28"/>
        <v>Santa Clara County - Unincorporated 2014</v>
      </c>
      <c r="E1951" s="121">
        <v>22</v>
      </c>
      <c r="F1951" s="120">
        <v>13</v>
      </c>
      <c r="G1951" s="121">
        <v>13</v>
      </c>
      <c r="H1951" s="121">
        <v>0</v>
      </c>
      <c r="I1951" s="109"/>
      <c r="J1951" s="121">
        <v>13</v>
      </c>
      <c r="K1951" s="120">
        <v>0</v>
      </c>
      <c r="L1951" s="121">
        <v>0</v>
      </c>
      <c r="M1951" s="121">
        <v>0</v>
      </c>
      <c r="N1951" s="109"/>
      <c r="O1951" s="121">
        <v>214</v>
      </c>
      <c r="P1951" s="121">
        <v>0</v>
      </c>
      <c r="Q1951" s="109"/>
      <c r="R1951" s="121">
        <v>28</v>
      </c>
      <c r="S1951" s="121">
        <v>58</v>
      </c>
      <c r="T1951" s="109"/>
      <c r="U1951" s="121">
        <v>277</v>
      </c>
      <c r="V1951" s="121">
        <v>71</v>
      </c>
    </row>
    <row r="1952" spans="1:22" x14ac:dyDescent="0.3">
      <c r="A1952" s="122" t="s">
        <v>250</v>
      </c>
      <c r="B1952" s="35" t="str">
        <f>VLOOKUP(A1952,'Planning Periods'!$E$2:$N$540,10,FALSE)</f>
        <v>01/31/2015 - 01/31/2023</v>
      </c>
      <c r="C1952" s="121">
        <v>2015</v>
      </c>
      <c r="D1952" s="121" t="str">
        <f t="shared" si="28"/>
        <v>Santa Clara County - Unincorporated 2015</v>
      </c>
      <c r="E1952" s="121">
        <v>22</v>
      </c>
      <c r="F1952" s="120">
        <v>5</v>
      </c>
      <c r="G1952" s="121">
        <v>5</v>
      </c>
      <c r="H1952" s="121">
        <v>0</v>
      </c>
      <c r="I1952" s="109"/>
      <c r="J1952" s="121">
        <v>13</v>
      </c>
      <c r="K1952" s="120">
        <v>0</v>
      </c>
      <c r="L1952" s="121">
        <v>0</v>
      </c>
      <c r="M1952" s="121">
        <v>0</v>
      </c>
      <c r="N1952" s="109"/>
      <c r="O1952" s="121">
        <v>214</v>
      </c>
      <c r="P1952" s="121">
        <v>0</v>
      </c>
      <c r="Q1952" s="109"/>
      <c r="R1952" s="121">
        <v>28</v>
      </c>
      <c r="S1952" s="121">
        <v>60</v>
      </c>
      <c r="T1952" s="109"/>
      <c r="U1952" s="121">
        <v>277</v>
      </c>
      <c r="V1952" s="121">
        <v>65</v>
      </c>
    </row>
    <row r="1953" spans="1:22" x14ac:dyDescent="0.3">
      <c r="A1953" s="122" t="s">
        <v>250</v>
      </c>
      <c r="B1953" s="35" t="str">
        <f>VLOOKUP(A1953,'Planning Periods'!$E$2:$N$540,10,FALSE)</f>
        <v>01/31/2015 - 01/31/2023</v>
      </c>
      <c r="C1953" s="121">
        <v>2016</v>
      </c>
      <c r="D1953" s="121" t="str">
        <f t="shared" si="28"/>
        <v>Santa Clara County - Unincorporated 2016</v>
      </c>
      <c r="E1953" s="121">
        <v>22</v>
      </c>
      <c r="F1953" s="120">
        <v>11</v>
      </c>
      <c r="G1953" s="121">
        <v>11</v>
      </c>
      <c r="H1953" s="121">
        <v>0</v>
      </c>
      <c r="I1953" s="109"/>
      <c r="J1953" s="121">
        <v>13</v>
      </c>
      <c r="K1953" s="120">
        <v>0</v>
      </c>
      <c r="L1953" s="121">
        <v>0</v>
      </c>
      <c r="M1953" s="121">
        <v>0</v>
      </c>
      <c r="N1953" s="109"/>
      <c r="O1953" s="121">
        <v>214</v>
      </c>
      <c r="P1953" s="121">
        <v>0</v>
      </c>
      <c r="Q1953" s="109"/>
      <c r="R1953" s="121">
        <v>28</v>
      </c>
      <c r="S1953" s="121">
        <v>66</v>
      </c>
      <c r="T1953" s="109"/>
      <c r="U1953" s="121">
        <v>277</v>
      </c>
      <c r="V1953" s="121">
        <v>77</v>
      </c>
    </row>
    <row r="1954" spans="1:22" x14ac:dyDescent="0.3">
      <c r="A1954" s="122" t="s">
        <v>250</v>
      </c>
      <c r="B1954" s="35" t="str">
        <f>VLOOKUP(A1954,'Planning Periods'!$E$2:$N$540,10,FALSE)</f>
        <v>01/31/2015 - 01/31/2023</v>
      </c>
      <c r="C1954" s="121">
        <v>2017</v>
      </c>
      <c r="D1954" s="121" t="str">
        <f t="shared" si="28"/>
        <v>Santa Clara County - Unincorporated 2017</v>
      </c>
      <c r="E1954" s="121">
        <v>22</v>
      </c>
      <c r="F1954" s="120">
        <v>13</v>
      </c>
      <c r="G1954" s="121">
        <v>0</v>
      </c>
      <c r="H1954" s="121">
        <v>13</v>
      </c>
      <c r="I1954" s="109"/>
      <c r="J1954" s="121">
        <v>13</v>
      </c>
      <c r="K1954" s="120">
        <v>0</v>
      </c>
      <c r="L1954" s="121">
        <v>0</v>
      </c>
      <c r="M1954" s="121">
        <v>0</v>
      </c>
      <c r="N1954" s="109"/>
      <c r="O1954" s="121">
        <v>214</v>
      </c>
      <c r="P1954" s="121">
        <v>0</v>
      </c>
      <c r="Q1954" s="109"/>
      <c r="R1954" s="121">
        <v>28</v>
      </c>
      <c r="S1954" s="121">
        <v>43</v>
      </c>
      <c r="T1954" s="109"/>
      <c r="U1954" s="121">
        <v>277</v>
      </c>
      <c r="V1954" s="121">
        <v>56</v>
      </c>
    </row>
    <row r="1955" spans="1:22" x14ac:dyDescent="0.3">
      <c r="A1955" s="122" t="s">
        <v>1062</v>
      </c>
      <c r="B1955" s="35"/>
      <c r="C1955" s="121">
        <v>2013</v>
      </c>
      <c r="D1955" s="121" t="str">
        <f t="shared" si="28"/>
        <v>Santa Clarita 2013</v>
      </c>
      <c r="E1955" s="121"/>
      <c r="F1955" s="120"/>
      <c r="G1955" s="121"/>
      <c r="H1955" s="121"/>
      <c r="I1955" s="109"/>
      <c r="J1955" s="121"/>
      <c r="K1955" s="120"/>
      <c r="L1955" s="121"/>
      <c r="M1955" s="121"/>
      <c r="N1955" s="109"/>
      <c r="O1955" s="121"/>
      <c r="P1955" s="121"/>
      <c r="Q1955" s="109"/>
      <c r="R1955" s="121"/>
      <c r="S1955" s="121"/>
      <c r="T1955" s="109"/>
      <c r="U1955" s="121"/>
      <c r="V1955" s="121"/>
    </row>
    <row r="1956" spans="1:22" x14ac:dyDescent="0.3">
      <c r="A1956" s="122" t="s">
        <v>1062</v>
      </c>
      <c r="B1956" s="35" t="str">
        <f>VLOOKUP(A1956,'Planning Periods'!$E$2:$N$540,10,FALSE)</f>
        <v>10/15/2013 - 10/15/2021</v>
      </c>
      <c r="C1956" s="121">
        <v>2014</v>
      </c>
      <c r="D1956" s="121" t="str">
        <f t="shared" si="28"/>
        <v>Santa Clarita 2014</v>
      </c>
      <c r="E1956" s="121">
        <v>2394</v>
      </c>
      <c r="F1956" s="120">
        <v>2</v>
      </c>
      <c r="G1956" s="121">
        <v>2</v>
      </c>
      <c r="H1956" s="121">
        <v>0</v>
      </c>
      <c r="I1956" s="109"/>
      <c r="J1956" s="121">
        <v>1428</v>
      </c>
      <c r="K1956" s="120">
        <v>33</v>
      </c>
      <c r="L1956" s="121">
        <v>3</v>
      </c>
      <c r="M1956" s="121">
        <v>30</v>
      </c>
      <c r="N1956" s="109"/>
      <c r="O1956" s="121">
        <v>1532</v>
      </c>
      <c r="P1956" s="121">
        <v>0</v>
      </c>
      <c r="Q1956" s="109"/>
      <c r="R1956" s="121">
        <v>3695</v>
      </c>
      <c r="S1956" s="121">
        <v>27</v>
      </c>
      <c r="T1956" s="109"/>
      <c r="U1956" s="121">
        <v>9049</v>
      </c>
      <c r="V1956" s="121">
        <v>62</v>
      </c>
    </row>
    <row r="1957" spans="1:22" x14ac:dyDescent="0.3">
      <c r="A1957" s="122" t="s">
        <v>1062</v>
      </c>
      <c r="B1957" s="35" t="str">
        <f>VLOOKUP(A1957,'Planning Periods'!$E$2:$N$540,10,FALSE)</f>
        <v>10/15/2013 - 10/15/2021</v>
      </c>
      <c r="C1957" s="121">
        <v>2015</v>
      </c>
      <c r="D1957" s="121" t="str">
        <f t="shared" si="28"/>
        <v>Santa Clarita 2015</v>
      </c>
      <c r="E1957" s="121">
        <v>2394</v>
      </c>
      <c r="F1957" s="120">
        <v>0</v>
      </c>
      <c r="G1957" s="121">
        <v>0</v>
      </c>
      <c r="H1957" s="121">
        <v>0</v>
      </c>
      <c r="I1957" s="109"/>
      <c r="J1957" s="121">
        <v>1428</v>
      </c>
      <c r="K1957" s="120">
        <v>73</v>
      </c>
      <c r="L1957" s="121">
        <v>73</v>
      </c>
      <c r="M1957" s="121">
        <v>0</v>
      </c>
      <c r="N1957" s="109"/>
      <c r="O1957" s="121">
        <v>1532</v>
      </c>
      <c r="P1957" s="121">
        <v>11</v>
      </c>
      <c r="Q1957" s="109"/>
      <c r="R1957" s="121">
        <v>3695</v>
      </c>
      <c r="S1957" s="121">
        <v>306</v>
      </c>
      <c r="T1957" s="109"/>
      <c r="U1957" s="121">
        <v>9049</v>
      </c>
      <c r="V1957" s="121">
        <v>390</v>
      </c>
    </row>
    <row r="1958" spans="1:22" x14ac:dyDescent="0.3">
      <c r="A1958" s="122" t="s">
        <v>1062</v>
      </c>
      <c r="B1958" s="35" t="str">
        <f>VLOOKUP(A1958,'Planning Periods'!$E$2:$N$540,10,FALSE)</f>
        <v>10/15/2013 - 10/15/2021</v>
      </c>
      <c r="C1958" s="121">
        <v>2016</v>
      </c>
      <c r="D1958" s="121" t="str">
        <f t="shared" si="28"/>
        <v>Santa Clarita 2016</v>
      </c>
      <c r="E1958" s="121">
        <v>2394</v>
      </c>
      <c r="F1958" s="120">
        <v>10</v>
      </c>
      <c r="G1958" s="121">
        <v>10</v>
      </c>
      <c r="H1958" s="121">
        <v>0</v>
      </c>
      <c r="I1958" s="109"/>
      <c r="J1958" s="121">
        <v>1428</v>
      </c>
      <c r="K1958" s="120">
        <v>19</v>
      </c>
      <c r="L1958" s="121">
        <v>19</v>
      </c>
      <c r="M1958" s="121">
        <v>0</v>
      </c>
      <c r="N1958" s="109"/>
      <c r="O1958" s="121">
        <v>1532</v>
      </c>
      <c r="P1958" s="121">
        <v>0</v>
      </c>
      <c r="Q1958" s="109"/>
      <c r="R1958" s="121">
        <v>3695</v>
      </c>
      <c r="S1958" s="121">
        <v>433</v>
      </c>
      <c r="T1958" s="109"/>
      <c r="U1958" s="121">
        <v>9049</v>
      </c>
      <c r="V1958" s="121">
        <v>462</v>
      </c>
    </row>
    <row r="1959" spans="1:22" x14ac:dyDescent="0.3">
      <c r="A1959" s="122" t="s">
        <v>1062</v>
      </c>
      <c r="B1959" s="35" t="str">
        <f>VLOOKUP(A1959,'Planning Periods'!$E$2:$N$540,10,FALSE)</f>
        <v>10/15/2013 - 10/15/2021</v>
      </c>
      <c r="C1959" s="121">
        <v>2017</v>
      </c>
      <c r="D1959" s="121" t="str">
        <f t="shared" si="28"/>
        <v>Santa Clarita 2017</v>
      </c>
      <c r="E1959" s="121">
        <v>2394</v>
      </c>
      <c r="F1959" s="120">
        <v>0</v>
      </c>
      <c r="G1959" s="121">
        <v>0</v>
      </c>
      <c r="H1959" s="121">
        <v>0</v>
      </c>
      <c r="I1959" s="109"/>
      <c r="J1959" s="121">
        <v>1428</v>
      </c>
      <c r="K1959" s="120">
        <v>0</v>
      </c>
      <c r="L1959" s="121">
        <v>0</v>
      </c>
      <c r="M1959" s="121">
        <v>0</v>
      </c>
      <c r="N1959" s="109"/>
      <c r="O1959" s="121">
        <v>1532</v>
      </c>
      <c r="P1959" s="121">
        <v>0</v>
      </c>
      <c r="Q1959" s="109"/>
      <c r="R1959" s="121">
        <v>3695</v>
      </c>
      <c r="S1959" s="121">
        <v>518</v>
      </c>
      <c r="T1959" s="109"/>
      <c r="U1959" s="121">
        <v>9049</v>
      </c>
      <c r="V1959" s="121">
        <v>518</v>
      </c>
    </row>
    <row r="1960" spans="1:22" x14ac:dyDescent="0.3">
      <c r="A1960" s="122" t="s">
        <v>831</v>
      </c>
      <c r="B1960" s="35" t="str">
        <f>VLOOKUP(A1960,'Planning Periods'!$E$2:$N$540,10,FALSE)</f>
        <v>12/31/2015 - 12/31/2023</v>
      </c>
      <c r="C1960" s="121">
        <v>2014</v>
      </c>
      <c r="D1960" s="121" t="str">
        <f t="shared" si="28"/>
        <v>Santa Cruz 2014</v>
      </c>
      <c r="E1960" s="121"/>
      <c r="F1960" s="120"/>
      <c r="G1960" s="121"/>
      <c r="H1960" s="121"/>
      <c r="I1960" s="109"/>
      <c r="J1960" s="121"/>
      <c r="K1960" s="120"/>
      <c r="L1960" s="121"/>
      <c r="M1960" s="121"/>
      <c r="N1960" s="109"/>
      <c r="O1960" s="121"/>
      <c r="P1960" s="121"/>
      <c r="Q1960" s="109"/>
      <c r="R1960" s="121"/>
      <c r="S1960" s="121"/>
      <c r="T1960" s="109"/>
      <c r="U1960" s="121"/>
      <c r="V1960" s="121"/>
    </row>
    <row r="1961" spans="1:22" x14ac:dyDescent="0.3">
      <c r="A1961" s="122" t="s">
        <v>831</v>
      </c>
      <c r="B1961" s="35" t="str">
        <f>VLOOKUP(A1961,'Planning Periods'!$E$2:$N$540,10,FALSE)</f>
        <v>12/31/2015 - 12/31/2023</v>
      </c>
      <c r="C1961" s="121">
        <v>2015</v>
      </c>
      <c r="D1961" s="121" t="str">
        <f t="shared" si="28"/>
        <v>Santa Cruz 2015</v>
      </c>
      <c r="E1961" s="121">
        <v>180</v>
      </c>
      <c r="F1961" s="120">
        <v>5</v>
      </c>
      <c r="G1961" s="121">
        <v>5</v>
      </c>
      <c r="H1961" s="121">
        <v>0</v>
      </c>
      <c r="I1961" s="109"/>
      <c r="J1961" s="121">
        <v>118</v>
      </c>
      <c r="K1961" s="120">
        <v>7</v>
      </c>
      <c r="L1961" s="121">
        <v>7</v>
      </c>
      <c r="M1961" s="121">
        <v>0</v>
      </c>
      <c r="N1961" s="109"/>
      <c r="O1961" s="121">
        <v>136</v>
      </c>
      <c r="P1961" s="121">
        <v>39</v>
      </c>
      <c r="Q1961" s="109"/>
      <c r="R1961" s="121">
        <v>313</v>
      </c>
      <c r="S1961" s="121">
        <v>94</v>
      </c>
      <c r="T1961" s="109"/>
      <c r="U1961" s="121">
        <v>747</v>
      </c>
      <c r="V1961" s="121">
        <v>145</v>
      </c>
    </row>
    <row r="1962" spans="1:22" x14ac:dyDescent="0.3">
      <c r="A1962" s="122" t="s">
        <v>831</v>
      </c>
      <c r="B1962" s="35" t="str">
        <f>VLOOKUP(A1962,'Planning Periods'!$E$2:$N$540,10,FALSE)</f>
        <v>12/31/2015 - 12/31/2023</v>
      </c>
      <c r="C1962" s="121">
        <v>2016</v>
      </c>
      <c r="D1962" s="121" t="str">
        <f t="shared" si="28"/>
        <v>Santa Cruz 2016</v>
      </c>
      <c r="E1962" s="121">
        <v>180</v>
      </c>
      <c r="F1962" s="120">
        <v>1</v>
      </c>
      <c r="G1962" s="121">
        <v>1</v>
      </c>
      <c r="H1962" s="121">
        <v>0</v>
      </c>
      <c r="I1962" s="109"/>
      <c r="J1962" s="121">
        <v>118</v>
      </c>
      <c r="K1962" s="120">
        <v>15</v>
      </c>
      <c r="L1962" s="121">
        <v>15</v>
      </c>
      <c r="M1962" s="121">
        <v>0</v>
      </c>
      <c r="N1962" s="109"/>
      <c r="O1962" s="121">
        <v>136</v>
      </c>
      <c r="P1962" s="121">
        <v>112</v>
      </c>
      <c r="Q1962" s="109"/>
      <c r="R1962" s="121">
        <v>313</v>
      </c>
      <c r="S1962" s="121">
        <v>44</v>
      </c>
      <c r="T1962" s="109"/>
      <c r="U1962" s="121">
        <v>747</v>
      </c>
      <c r="V1962" s="121">
        <v>172</v>
      </c>
    </row>
    <row r="1963" spans="1:22" x14ac:dyDescent="0.3">
      <c r="A1963" s="122" t="s">
        <v>831</v>
      </c>
      <c r="B1963" s="35" t="str">
        <f>VLOOKUP(A1963,'Planning Periods'!$E$2:$N$540,10,FALSE)</f>
        <v>12/31/2015 - 12/31/2023</v>
      </c>
      <c r="C1963" s="121">
        <v>2017</v>
      </c>
      <c r="D1963" s="121" t="str">
        <f t="shared" si="28"/>
        <v>Santa Cruz 2017</v>
      </c>
      <c r="E1963" s="121">
        <v>180</v>
      </c>
      <c r="F1963" s="120">
        <v>0</v>
      </c>
      <c r="G1963" s="121">
        <v>0</v>
      </c>
      <c r="H1963" s="121">
        <v>0</v>
      </c>
      <c r="I1963" s="109"/>
      <c r="J1963" s="121">
        <v>118</v>
      </c>
      <c r="K1963" s="120">
        <v>13</v>
      </c>
      <c r="L1963" s="121">
        <v>13</v>
      </c>
      <c r="M1963" s="121">
        <v>0</v>
      </c>
      <c r="N1963" s="109"/>
      <c r="O1963" s="121">
        <v>136</v>
      </c>
      <c r="P1963" s="121">
        <v>41</v>
      </c>
      <c r="Q1963" s="109"/>
      <c r="R1963" s="121">
        <v>313</v>
      </c>
      <c r="S1963" s="121">
        <v>109</v>
      </c>
      <c r="T1963" s="109"/>
      <c r="U1963" s="121">
        <v>747</v>
      </c>
      <c r="V1963" s="121">
        <v>163</v>
      </c>
    </row>
    <row r="1964" spans="1:22" x14ac:dyDescent="0.3">
      <c r="A1964" s="122" t="s">
        <v>244</v>
      </c>
      <c r="B1964" s="35" t="str">
        <f>VLOOKUP(A1964,'Planning Periods'!$E$2:$N$540,10,FALSE)</f>
        <v>12/31/2015 - 12/31/2023</v>
      </c>
      <c r="C1964" s="121">
        <v>2014</v>
      </c>
      <c r="D1964" s="121" t="str">
        <f t="shared" si="28"/>
        <v>Santa Cruz County - Unincorporated 2014</v>
      </c>
      <c r="E1964" s="121"/>
      <c r="F1964" s="120"/>
      <c r="G1964" s="121"/>
      <c r="H1964" s="121"/>
      <c r="I1964" s="109"/>
      <c r="J1964" s="121"/>
      <c r="K1964" s="120"/>
      <c r="L1964" s="121"/>
      <c r="M1964" s="121"/>
      <c r="N1964" s="109"/>
      <c r="O1964" s="121"/>
      <c r="P1964" s="121"/>
      <c r="Q1964" s="109"/>
      <c r="R1964" s="121"/>
      <c r="S1964" s="121"/>
      <c r="T1964" s="109"/>
      <c r="U1964" s="121"/>
      <c r="V1964" s="121"/>
    </row>
    <row r="1965" spans="1:22" x14ac:dyDescent="0.3">
      <c r="A1965" s="122" t="s">
        <v>244</v>
      </c>
      <c r="B1965" s="35" t="str">
        <f>VLOOKUP(A1965,'Planning Periods'!$E$2:$N$540,10,FALSE)</f>
        <v>12/31/2015 - 12/31/2023</v>
      </c>
      <c r="C1965" s="121">
        <v>2015</v>
      </c>
      <c r="D1965" s="121" t="str">
        <f t="shared" si="28"/>
        <v>Santa Cruz County - Unincorporated 2015</v>
      </c>
      <c r="E1965" s="121">
        <v>317</v>
      </c>
      <c r="F1965" s="120">
        <v>0</v>
      </c>
      <c r="G1965" s="121">
        <v>0</v>
      </c>
      <c r="H1965" s="121">
        <v>0</v>
      </c>
      <c r="I1965" s="109"/>
      <c r="J1965" s="121">
        <v>207</v>
      </c>
      <c r="K1965" s="120">
        <v>0</v>
      </c>
      <c r="L1965" s="121">
        <v>0</v>
      </c>
      <c r="M1965" s="121">
        <v>0</v>
      </c>
      <c r="N1965" s="109"/>
      <c r="O1965" s="121">
        <v>239</v>
      </c>
      <c r="P1965" s="121">
        <v>15</v>
      </c>
      <c r="Q1965" s="109"/>
      <c r="R1965" s="121">
        <v>551</v>
      </c>
      <c r="S1965" s="121">
        <v>44</v>
      </c>
      <c r="T1965" s="109"/>
      <c r="U1965" s="121">
        <v>1314</v>
      </c>
      <c r="V1965" s="121">
        <v>59</v>
      </c>
    </row>
    <row r="1966" spans="1:22" x14ac:dyDescent="0.3">
      <c r="A1966" s="122" t="s">
        <v>244</v>
      </c>
      <c r="B1966" s="35" t="str">
        <f>VLOOKUP(A1966,'Planning Periods'!$E$2:$N$540,10,FALSE)</f>
        <v>12/31/2015 - 12/31/2023</v>
      </c>
      <c r="C1966" s="121">
        <v>2016</v>
      </c>
      <c r="D1966" s="121" t="str">
        <f t="shared" ref="D1966:D2030" si="29">CONCATENATE(A1966," ",C1966)</f>
        <v>Santa Cruz County - Unincorporated 2016</v>
      </c>
      <c r="E1966" s="121">
        <v>317</v>
      </c>
      <c r="F1966" s="120">
        <v>42</v>
      </c>
      <c r="G1966" s="121">
        <v>42</v>
      </c>
      <c r="H1966" s="121">
        <v>0</v>
      </c>
      <c r="I1966" s="109"/>
      <c r="J1966" s="121">
        <v>207</v>
      </c>
      <c r="K1966" s="120">
        <v>23</v>
      </c>
      <c r="L1966" s="121">
        <v>23</v>
      </c>
      <c r="M1966" s="121">
        <v>0</v>
      </c>
      <c r="N1966" s="109"/>
      <c r="O1966" s="121">
        <v>239</v>
      </c>
      <c r="P1966" s="121">
        <v>35</v>
      </c>
      <c r="Q1966" s="109"/>
      <c r="R1966" s="121">
        <v>551</v>
      </c>
      <c r="S1966" s="121">
        <v>17</v>
      </c>
      <c r="T1966" s="109"/>
      <c r="U1966" s="121">
        <v>1314</v>
      </c>
      <c r="V1966" s="121">
        <v>117</v>
      </c>
    </row>
    <row r="1967" spans="1:22" x14ac:dyDescent="0.3">
      <c r="A1967" s="122" t="s">
        <v>244</v>
      </c>
      <c r="B1967" s="35" t="str">
        <f>VLOOKUP(A1967,'Planning Periods'!$E$2:$N$540,10,FALSE)</f>
        <v>12/31/2015 - 12/31/2023</v>
      </c>
      <c r="C1967" s="121">
        <v>2017</v>
      </c>
      <c r="D1967" s="121" t="str">
        <f t="shared" si="29"/>
        <v>Santa Cruz County - Unincorporated 2017</v>
      </c>
      <c r="E1967" s="121">
        <v>317</v>
      </c>
      <c r="F1967" s="120">
        <v>0</v>
      </c>
      <c r="G1967" s="121">
        <v>0</v>
      </c>
      <c r="H1967" s="121">
        <v>0</v>
      </c>
      <c r="I1967" s="109"/>
      <c r="J1967" s="121">
        <v>207</v>
      </c>
      <c r="K1967" s="120">
        <v>0</v>
      </c>
      <c r="L1967" s="121">
        <v>0</v>
      </c>
      <c r="M1967" s="121">
        <v>0</v>
      </c>
      <c r="N1967" s="109"/>
      <c r="O1967" s="121">
        <v>239</v>
      </c>
      <c r="P1967" s="121">
        <v>66</v>
      </c>
      <c r="Q1967" s="109"/>
      <c r="R1967" s="121">
        <v>551</v>
      </c>
      <c r="S1967" s="121">
        <v>38</v>
      </c>
      <c r="T1967" s="109"/>
      <c r="U1967" s="121">
        <v>1314</v>
      </c>
      <c r="V1967" s="121">
        <v>104</v>
      </c>
    </row>
    <row r="1968" spans="1:22" x14ac:dyDescent="0.3">
      <c r="A1968" s="122" t="s">
        <v>1061</v>
      </c>
      <c r="B1968" s="35"/>
      <c r="C1968" s="121">
        <v>2013</v>
      </c>
      <c r="D1968" s="121" t="str">
        <f t="shared" si="29"/>
        <v>Santa Fe Springs 2013</v>
      </c>
      <c r="E1968" s="121"/>
      <c r="F1968" s="120"/>
      <c r="G1968" s="121"/>
      <c r="H1968" s="121"/>
      <c r="I1968" s="109"/>
      <c r="J1968" s="121"/>
      <c r="K1968" s="120"/>
      <c r="L1968" s="121"/>
      <c r="M1968" s="121"/>
      <c r="N1968" s="109"/>
      <c r="O1968" s="121"/>
      <c r="P1968" s="121"/>
      <c r="Q1968" s="109"/>
      <c r="R1968" s="121"/>
      <c r="S1968" s="121"/>
      <c r="T1968" s="109"/>
      <c r="U1968" s="121"/>
      <c r="V1968" s="121"/>
    </row>
    <row r="1969" spans="1:22" x14ac:dyDescent="0.3">
      <c r="A1969" s="122" t="s">
        <v>1061</v>
      </c>
      <c r="B1969" s="35" t="str">
        <f>VLOOKUP(A1969,'Planning Periods'!$E$2:$N$540,10,FALSE)</f>
        <v>10/15/2013 - 10/15/2021</v>
      </c>
      <c r="C1969" s="121">
        <v>2014</v>
      </c>
      <c r="D1969" s="121" t="str">
        <f t="shared" si="29"/>
        <v>Santa Fe Springs 2014</v>
      </c>
      <c r="E1969" s="121">
        <v>82</v>
      </c>
      <c r="F1969" s="120">
        <v>0</v>
      </c>
      <c r="G1969" s="121">
        <v>0</v>
      </c>
      <c r="H1969" s="121">
        <v>0</v>
      </c>
      <c r="I1969" s="109"/>
      <c r="J1969" s="121">
        <v>50</v>
      </c>
      <c r="K1969" s="120">
        <v>0</v>
      </c>
      <c r="L1969" s="121">
        <v>0</v>
      </c>
      <c r="M1969" s="121">
        <v>0</v>
      </c>
      <c r="N1969" s="109"/>
      <c r="O1969" s="121">
        <v>53</v>
      </c>
      <c r="P1969" s="121">
        <v>0</v>
      </c>
      <c r="Q1969" s="109"/>
      <c r="R1969" s="121">
        <v>139</v>
      </c>
      <c r="S1969" s="121">
        <v>156</v>
      </c>
      <c r="T1969" s="109"/>
      <c r="U1969" s="121">
        <v>324</v>
      </c>
      <c r="V1969" s="121">
        <v>156</v>
      </c>
    </row>
    <row r="1970" spans="1:22" x14ac:dyDescent="0.3">
      <c r="A1970" s="122" t="s">
        <v>1061</v>
      </c>
      <c r="B1970" s="35" t="str">
        <f>VLOOKUP(A1970,'Planning Periods'!$E$2:$N$540,10,FALSE)</f>
        <v>10/15/2013 - 10/15/2021</v>
      </c>
      <c r="C1970" s="121">
        <v>2015</v>
      </c>
      <c r="D1970" s="121" t="str">
        <f t="shared" si="29"/>
        <v>Santa Fe Springs 2015</v>
      </c>
      <c r="E1970" s="121">
        <v>82</v>
      </c>
      <c r="F1970" s="120">
        <v>0</v>
      </c>
      <c r="G1970" s="121">
        <v>0</v>
      </c>
      <c r="H1970" s="121">
        <v>0</v>
      </c>
      <c r="I1970" s="109"/>
      <c r="J1970" s="121">
        <v>50</v>
      </c>
      <c r="K1970" s="120">
        <v>0</v>
      </c>
      <c r="L1970" s="121">
        <v>0</v>
      </c>
      <c r="M1970" s="121">
        <v>0</v>
      </c>
      <c r="N1970" s="109"/>
      <c r="O1970" s="121">
        <v>53</v>
      </c>
      <c r="P1970" s="121">
        <v>0</v>
      </c>
      <c r="Q1970" s="109"/>
      <c r="R1970" s="121">
        <v>139</v>
      </c>
      <c r="S1970" s="121">
        <v>51</v>
      </c>
      <c r="T1970" s="109"/>
      <c r="U1970" s="121">
        <v>324</v>
      </c>
      <c r="V1970" s="121">
        <v>51</v>
      </c>
    </row>
    <row r="1971" spans="1:22" x14ac:dyDescent="0.3">
      <c r="A1971" s="122" t="s">
        <v>1061</v>
      </c>
      <c r="B1971" s="35" t="str">
        <f>VLOOKUP(A1971,'Planning Periods'!$E$2:$N$540,10,FALSE)</f>
        <v>10/15/2013 - 10/15/2021</v>
      </c>
      <c r="C1971" s="121">
        <v>2016</v>
      </c>
      <c r="D1971" s="121" t="str">
        <f t="shared" si="29"/>
        <v>Santa Fe Springs 2016</v>
      </c>
      <c r="E1971" s="121">
        <v>82</v>
      </c>
      <c r="F1971" s="120">
        <v>0</v>
      </c>
      <c r="G1971" s="121">
        <v>0</v>
      </c>
      <c r="H1971" s="121">
        <v>0</v>
      </c>
      <c r="I1971" s="109"/>
      <c r="J1971" s="121">
        <v>50</v>
      </c>
      <c r="K1971" s="120">
        <v>0</v>
      </c>
      <c r="L1971" s="121">
        <v>0</v>
      </c>
      <c r="M1971" s="121">
        <v>0</v>
      </c>
      <c r="N1971" s="109"/>
      <c r="O1971" s="121">
        <v>53</v>
      </c>
      <c r="P1971" s="121">
        <v>0</v>
      </c>
      <c r="Q1971" s="109"/>
      <c r="R1971" s="121">
        <v>139</v>
      </c>
      <c r="S1971" s="121">
        <v>0</v>
      </c>
      <c r="T1971" s="109"/>
      <c r="U1971" s="121">
        <v>324</v>
      </c>
      <c r="V1971" s="121">
        <v>0</v>
      </c>
    </row>
    <row r="1972" spans="1:22" x14ac:dyDescent="0.3">
      <c r="A1972" s="122" t="s">
        <v>1061</v>
      </c>
      <c r="B1972" s="35" t="str">
        <f>VLOOKUP(A1972,'Planning Periods'!$E$2:$N$540,10,FALSE)</f>
        <v>10/15/2013 - 10/15/2021</v>
      </c>
      <c r="C1972" s="121">
        <v>2017</v>
      </c>
      <c r="D1972" s="121" t="str">
        <f t="shared" si="29"/>
        <v>Santa Fe Springs 2017</v>
      </c>
      <c r="E1972" s="121">
        <v>82</v>
      </c>
      <c r="F1972" s="120">
        <v>0</v>
      </c>
      <c r="G1972" s="121">
        <v>0</v>
      </c>
      <c r="H1972" s="121">
        <v>0</v>
      </c>
      <c r="I1972" s="109"/>
      <c r="J1972" s="121">
        <v>50</v>
      </c>
      <c r="K1972" s="120">
        <v>1</v>
      </c>
      <c r="L1972" s="121">
        <v>0</v>
      </c>
      <c r="M1972" s="121">
        <v>1</v>
      </c>
      <c r="N1972" s="109"/>
      <c r="O1972" s="121">
        <v>53</v>
      </c>
      <c r="P1972" s="121">
        <v>0</v>
      </c>
      <c r="Q1972" s="109"/>
      <c r="R1972" s="121">
        <v>139</v>
      </c>
      <c r="S1972" s="121">
        <v>14</v>
      </c>
      <c r="T1972" s="109"/>
      <c r="U1972" s="121">
        <v>324</v>
      </c>
      <c r="V1972" s="121">
        <v>15</v>
      </c>
    </row>
    <row r="1973" spans="1:22" x14ac:dyDescent="0.3">
      <c r="A1973" s="122" t="s">
        <v>849</v>
      </c>
      <c r="B1973" s="35" t="str">
        <f>VLOOKUP(A1973,'Planning Periods'!$E$2:$N$540,10,FALSE)</f>
        <v>02/15/2015 - 02/15/2023</v>
      </c>
      <c r="C1973" s="121">
        <v>2014</v>
      </c>
      <c r="D1973" s="121" t="str">
        <f t="shared" si="29"/>
        <v>Santa Maria 2014</v>
      </c>
      <c r="E1973" s="121"/>
      <c r="F1973" s="120"/>
      <c r="G1973" s="121"/>
      <c r="H1973" s="121"/>
      <c r="I1973" s="109"/>
      <c r="J1973" s="121"/>
      <c r="K1973" s="120"/>
      <c r="L1973" s="121"/>
      <c r="M1973" s="121"/>
      <c r="N1973" s="109"/>
      <c r="O1973" s="121"/>
      <c r="P1973" s="121"/>
      <c r="Q1973" s="109"/>
      <c r="R1973" s="121"/>
      <c r="S1973" s="121"/>
      <c r="T1973" s="109"/>
      <c r="U1973" s="121"/>
      <c r="V1973" s="121"/>
    </row>
    <row r="1974" spans="1:22" x14ac:dyDescent="0.3">
      <c r="A1974" s="122" t="s">
        <v>849</v>
      </c>
      <c r="B1974" s="35" t="str">
        <f>VLOOKUP(A1974,'Planning Periods'!$E$2:$N$540,10,FALSE)</f>
        <v>02/15/2015 - 02/15/2023</v>
      </c>
      <c r="C1974" s="121">
        <v>2015</v>
      </c>
      <c r="D1974" s="121" t="str">
        <f t="shared" si="29"/>
        <v>Santa Maria 2015</v>
      </c>
      <c r="E1974" s="121">
        <v>985</v>
      </c>
      <c r="F1974" s="120">
        <v>0</v>
      </c>
      <c r="G1974" s="121">
        <v>0</v>
      </c>
      <c r="H1974" s="121">
        <v>0</v>
      </c>
      <c r="I1974" s="109"/>
      <c r="J1974" s="121">
        <v>656</v>
      </c>
      <c r="K1974" s="120">
        <v>0</v>
      </c>
      <c r="L1974" s="121">
        <v>0</v>
      </c>
      <c r="M1974" s="121">
        <v>0</v>
      </c>
      <c r="N1974" s="109"/>
      <c r="O1974" s="121">
        <v>730</v>
      </c>
      <c r="P1974" s="121">
        <v>570</v>
      </c>
      <c r="Q1974" s="109"/>
      <c r="R1974" s="121">
        <v>1731</v>
      </c>
      <c r="S1974" s="121">
        <v>300</v>
      </c>
      <c r="T1974" s="109"/>
      <c r="U1974" s="121">
        <v>4102</v>
      </c>
      <c r="V1974" s="121">
        <v>870</v>
      </c>
    </row>
    <row r="1975" spans="1:22" x14ac:dyDescent="0.3">
      <c r="A1975" s="122" t="s">
        <v>849</v>
      </c>
      <c r="B1975" s="35" t="str">
        <f>VLOOKUP(A1975,'Planning Periods'!$E$2:$N$540,10,FALSE)</f>
        <v>02/15/2015 - 02/15/2023</v>
      </c>
      <c r="C1975" s="121">
        <v>2016</v>
      </c>
      <c r="D1975" s="121" t="str">
        <f t="shared" si="29"/>
        <v>Santa Maria 2016</v>
      </c>
      <c r="E1975" s="121">
        <v>985</v>
      </c>
      <c r="F1975" s="120">
        <v>27</v>
      </c>
      <c r="G1975" s="121">
        <v>27</v>
      </c>
      <c r="H1975" s="121">
        <v>0</v>
      </c>
      <c r="I1975" s="109"/>
      <c r="J1975" s="121">
        <v>656</v>
      </c>
      <c r="K1975" s="120">
        <v>59</v>
      </c>
      <c r="L1975" s="121">
        <v>59</v>
      </c>
      <c r="M1975" s="121">
        <v>0</v>
      </c>
      <c r="N1975" s="109"/>
      <c r="O1975" s="121">
        <v>730</v>
      </c>
      <c r="P1975" s="121">
        <v>14</v>
      </c>
      <c r="Q1975" s="109"/>
      <c r="R1975" s="121">
        <v>1731</v>
      </c>
      <c r="S1975" s="121">
        <v>191</v>
      </c>
      <c r="T1975" s="109"/>
      <c r="U1975" s="121">
        <v>4102</v>
      </c>
      <c r="V1975" s="121">
        <v>291</v>
      </c>
    </row>
    <row r="1976" spans="1:22" x14ac:dyDescent="0.3">
      <c r="A1976" s="122" t="s">
        <v>849</v>
      </c>
      <c r="B1976" s="35" t="str">
        <f>VLOOKUP(A1976,'Planning Periods'!$E$2:$N$540,10,FALSE)</f>
        <v>02/15/2015 - 02/15/2023</v>
      </c>
      <c r="C1976" s="121">
        <v>2017</v>
      </c>
      <c r="D1976" s="121" t="str">
        <f t="shared" si="29"/>
        <v>Santa Maria 2017</v>
      </c>
      <c r="E1976" s="121">
        <v>985</v>
      </c>
      <c r="F1976" s="120">
        <v>0</v>
      </c>
      <c r="G1976" s="121">
        <v>0</v>
      </c>
      <c r="H1976" s="121">
        <v>0</v>
      </c>
      <c r="I1976" s="109"/>
      <c r="J1976" s="121">
        <v>656</v>
      </c>
      <c r="K1976" s="120">
        <v>0</v>
      </c>
      <c r="L1976" s="121">
        <v>0</v>
      </c>
      <c r="M1976" s="121">
        <v>0</v>
      </c>
      <c r="N1976" s="109"/>
      <c r="O1976" s="121">
        <v>730</v>
      </c>
      <c r="P1976" s="121">
        <v>391</v>
      </c>
      <c r="Q1976" s="109"/>
      <c r="R1976" s="121">
        <v>1731</v>
      </c>
      <c r="S1976" s="121">
        <v>125</v>
      </c>
      <c r="T1976" s="109"/>
      <c r="U1976" s="121">
        <v>4102</v>
      </c>
      <c r="V1976" s="121">
        <v>516</v>
      </c>
    </row>
    <row r="1977" spans="1:22" x14ac:dyDescent="0.3">
      <c r="A1977" s="122" t="s">
        <v>1060</v>
      </c>
      <c r="B1977" s="35"/>
      <c r="C1977" s="121">
        <v>2013</v>
      </c>
      <c r="D1977" s="121" t="str">
        <f t="shared" si="29"/>
        <v>Santa Monica 2013</v>
      </c>
      <c r="E1977" s="121"/>
      <c r="F1977" s="120"/>
      <c r="G1977" s="121"/>
      <c r="H1977" s="121"/>
      <c r="I1977" s="109"/>
      <c r="J1977" s="121"/>
      <c r="K1977" s="120"/>
      <c r="L1977" s="121"/>
      <c r="M1977" s="121"/>
      <c r="N1977" s="109"/>
      <c r="O1977" s="121"/>
      <c r="P1977" s="121"/>
      <c r="Q1977" s="109"/>
      <c r="R1977" s="121"/>
      <c r="S1977" s="121"/>
      <c r="T1977" s="109"/>
      <c r="U1977" s="121"/>
      <c r="V1977" s="121"/>
    </row>
    <row r="1978" spans="1:22" x14ac:dyDescent="0.3">
      <c r="A1978" s="122" t="s">
        <v>1060</v>
      </c>
      <c r="B1978" s="35" t="str">
        <f>VLOOKUP(A1978,'Planning Periods'!$E$2:$N$540,10,FALSE)</f>
        <v>10/15/2013 - 10/15/2021</v>
      </c>
      <c r="C1978" s="121">
        <v>2014</v>
      </c>
      <c r="D1978" s="121" t="str">
        <f t="shared" si="29"/>
        <v>Santa Monica 2014</v>
      </c>
      <c r="E1978" s="121">
        <v>428</v>
      </c>
      <c r="F1978" s="120">
        <v>167</v>
      </c>
      <c r="G1978" s="121">
        <v>167</v>
      </c>
      <c r="H1978" s="121">
        <v>0</v>
      </c>
      <c r="I1978" s="109"/>
      <c r="J1978" s="121">
        <v>263</v>
      </c>
      <c r="K1978" s="120">
        <v>97</v>
      </c>
      <c r="L1978" s="121">
        <v>97</v>
      </c>
      <c r="M1978" s="121">
        <v>0</v>
      </c>
      <c r="N1978" s="109"/>
      <c r="O1978" s="121">
        <v>283</v>
      </c>
      <c r="P1978" s="121">
        <v>17</v>
      </c>
      <c r="Q1978" s="109"/>
      <c r="R1978" s="121">
        <v>700</v>
      </c>
      <c r="S1978" s="121">
        <v>301</v>
      </c>
      <c r="T1978" s="109"/>
      <c r="U1978" s="121">
        <v>1674</v>
      </c>
      <c r="V1978" s="121">
        <v>582</v>
      </c>
    </row>
    <row r="1979" spans="1:22" x14ac:dyDescent="0.3">
      <c r="A1979" s="122" t="s">
        <v>1060</v>
      </c>
      <c r="B1979" s="35" t="str">
        <f>VLOOKUP(A1979,'Planning Periods'!$E$2:$N$540,10,FALSE)</f>
        <v>10/15/2013 - 10/15/2021</v>
      </c>
      <c r="C1979" s="121">
        <v>2015</v>
      </c>
      <c r="D1979" s="121" t="str">
        <f t="shared" si="29"/>
        <v>Santa Monica 2015</v>
      </c>
      <c r="E1979" s="121">
        <v>428</v>
      </c>
      <c r="F1979" s="120">
        <v>37</v>
      </c>
      <c r="G1979" s="121">
        <v>37</v>
      </c>
      <c r="H1979" s="121">
        <v>0</v>
      </c>
      <c r="I1979" s="109"/>
      <c r="J1979" s="121">
        <v>263</v>
      </c>
      <c r="K1979" s="120">
        <v>0</v>
      </c>
      <c r="L1979" s="121">
        <v>0</v>
      </c>
      <c r="M1979" s="121">
        <v>0</v>
      </c>
      <c r="N1979" s="109"/>
      <c r="O1979" s="121">
        <v>283</v>
      </c>
      <c r="P1979" s="121">
        <v>1</v>
      </c>
      <c r="Q1979" s="109"/>
      <c r="R1979" s="121">
        <v>700</v>
      </c>
      <c r="S1979" s="121">
        <v>108</v>
      </c>
      <c r="T1979" s="109"/>
      <c r="U1979" s="121">
        <v>1674</v>
      </c>
      <c r="V1979" s="121">
        <v>146</v>
      </c>
    </row>
    <row r="1980" spans="1:22" x14ac:dyDescent="0.3">
      <c r="A1980" s="122" t="s">
        <v>1060</v>
      </c>
      <c r="B1980" s="35" t="str">
        <f>VLOOKUP(A1980,'Planning Periods'!$E$2:$N$540,10,FALSE)</f>
        <v>10/15/2013 - 10/15/2021</v>
      </c>
      <c r="C1980" s="121">
        <v>2016</v>
      </c>
      <c r="D1980" s="121" t="str">
        <f t="shared" si="29"/>
        <v>Santa Monica 2016</v>
      </c>
      <c r="E1980" s="121">
        <v>428</v>
      </c>
      <c r="F1980" s="120">
        <v>6</v>
      </c>
      <c r="G1980" s="121">
        <v>6</v>
      </c>
      <c r="H1980" s="121">
        <v>0</v>
      </c>
      <c r="I1980" s="109"/>
      <c r="J1980" s="121">
        <v>263</v>
      </c>
      <c r="K1980" s="120">
        <v>6</v>
      </c>
      <c r="L1980" s="121">
        <v>6</v>
      </c>
      <c r="M1980" s="121">
        <v>0</v>
      </c>
      <c r="N1980" s="109"/>
      <c r="O1980" s="121">
        <v>283</v>
      </c>
      <c r="P1980" s="121">
        <v>0</v>
      </c>
      <c r="Q1980" s="109"/>
      <c r="R1980" s="121">
        <v>700</v>
      </c>
      <c r="S1980" s="121">
        <v>244</v>
      </c>
      <c r="T1980" s="109"/>
      <c r="U1980" s="121">
        <v>1674</v>
      </c>
      <c r="V1980" s="121">
        <v>256</v>
      </c>
    </row>
    <row r="1981" spans="1:22" x14ac:dyDescent="0.3">
      <c r="A1981" s="122" t="s">
        <v>1060</v>
      </c>
      <c r="B1981" s="35" t="str">
        <f>VLOOKUP(A1981,'Planning Periods'!$E$2:$N$540,10,FALSE)</f>
        <v>10/15/2013 - 10/15/2021</v>
      </c>
      <c r="C1981" s="121">
        <v>2017</v>
      </c>
      <c r="D1981" s="121" t="str">
        <f t="shared" si="29"/>
        <v>Santa Monica 2017</v>
      </c>
      <c r="E1981" s="121">
        <v>428</v>
      </c>
      <c r="F1981" s="120">
        <v>93</v>
      </c>
      <c r="G1981" s="121">
        <v>93</v>
      </c>
      <c r="H1981" s="121">
        <v>0</v>
      </c>
      <c r="I1981" s="109"/>
      <c r="J1981" s="121">
        <v>263</v>
      </c>
      <c r="K1981" s="120">
        <v>21</v>
      </c>
      <c r="L1981" s="121">
        <v>21</v>
      </c>
      <c r="M1981" s="121">
        <v>0</v>
      </c>
      <c r="N1981" s="109"/>
      <c r="O1981" s="121">
        <v>283</v>
      </c>
      <c r="P1981" s="121">
        <v>8</v>
      </c>
      <c r="Q1981" s="109"/>
      <c r="R1981" s="121">
        <v>700</v>
      </c>
      <c r="S1981" s="121">
        <v>569</v>
      </c>
      <c r="T1981" s="109"/>
      <c r="U1981" s="121">
        <v>1674</v>
      </c>
      <c r="V1981" s="121">
        <v>691</v>
      </c>
    </row>
    <row r="1982" spans="1:22" x14ac:dyDescent="0.3">
      <c r="A1982" s="122" t="s">
        <v>764</v>
      </c>
      <c r="B1982" s="35"/>
      <c r="C1982" s="121">
        <v>2013</v>
      </c>
      <c r="D1982" s="121" t="str">
        <f t="shared" si="29"/>
        <v>Santa Paula 2013</v>
      </c>
      <c r="E1982" s="121"/>
      <c r="F1982" s="120"/>
      <c r="G1982" s="121"/>
      <c r="H1982" s="121"/>
      <c r="I1982" s="109"/>
      <c r="J1982" s="121"/>
      <c r="K1982" s="120"/>
      <c r="L1982" s="121"/>
      <c r="M1982" s="121"/>
      <c r="N1982" s="109"/>
      <c r="O1982" s="121"/>
      <c r="P1982" s="121"/>
      <c r="Q1982" s="109"/>
      <c r="R1982" s="121"/>
      <c r="S1982" s="121"/>
      <c r="T1982" s="109"/>
      <c r="U1982" s="121"/>
      <c r="V1982" s="121"/>
    </row>
    <row r="1983" spans="1:22" x14ac:dyDescent="0.3">
      <c r="A1983" s="122" t="s">
        <v>764</v>
      </c>
      <c r="B1983" s="35" t="str">
        <f>VLOOKUP(A1983,'Planning Periods'!$E$2:$N$540,10,FALSE)</f>
        <v>10/15/2013 - 10/15/2021</v>
      </c>
      <c r="C1983" s="121">
        <v>2014</v>
      </c>
      <c r="D1983" s="121" t="str">
        <f t="shared" si="29"/>
        <v>Santa Paula 2014</v>
      </c>
      <c r="E1983" s="121"/>
      <c r="F1983" s="120"/>
      <c r="G1983" s="121"/>
      <c r="H1983" s="121"/>
      <c r="I1983" s="109"/>
      <c r="J1983" s="121"/>
      <c r="K1983" s="120"/>
      <c r="L1983" s="121"/>
      <c r="M1983" s="121"/>
      <c r="N1983" s="109"/>
      <c r="O1983" s="121"/>
      <c r="P1983" s="121"/>
      <c r="Q1983" s="109"/>
      <c r="R1983" s="121"/>
      <c r="S1983" s="121"/>
      <c r="T1983" s="109"/>
      <c r="U1983" s="121"/>
      <c r="V1983" s="121"/>
    </row>
    <row r="1984" spans="1:22" x14ac:dyDescent="0.3">
      <c r="A1984" s="122" t="s">
        <v>764</v>
      </c>
      <c r="B1984" s="35" t="str">
        <f>VLOOKUP(A1984,'Planning Periods'!$E$2:$N$540,10,FALSE)</f>
        <v>10/15/2013 - 10/15/2021</v>
      </c>
      <c r="C1984" s="121">
        <v>2015</v>
      </c>
      <c r="D1984" s="121" t="str">
        <f t="shared" si="29"/>
        <v>Santa Paula 2015</v>
      </c>
      <c r="E1984" s="121"/>
      <c r="F1984" s="120"/>
      <c r="G1984" s="121"/>
      <c r="H1984" s="121"/>
      <c r="I1984" s="109"/>
      <c r="J1984" s="121"/>
      <c r="K1984" s="120"/>
      <c r="L1984" s="121"/>
      <c r="M1984" s="121"/>
      <c r="N1984" s="109"/>
      <c r="O1984" s="121"/>
      <c r="P1984" s="121"/>
      <c r="Q1984" s="109"/>
      <c r="R1984" s="121"/>
      <c r="S1984" s="121"/>
      <c r="T1984" s="109"/>
      <c r="U1984" s="121"/>
      <c r="V1984" s="121"/>
    </row>
    <row r="1985" spans="1:22" x14ac:dyDescent="0.3">
      <c r="A1985" s="122" t="s">
        <v>764</v>
      </c>
      <c r="B1985" s="35" t="str">
        <f>VLOOKUP(A1985,'Planning Periods'!$E$2:$N$540,10,FALSE)</f>
        <v>10/15/2013 - 10/15/2021</v>
      </c>
      <c r="C1985" s="121">
        <v>2016</v>
      </c>
      <c r="D1985" s="121" t="str">
        <f t="shared" si="29"/>
        <v>Santa Paula 2016</v>
      </c>
      <c r="E1985" s="121"/>
      <c r="F1985" s="120"/>
      <c r="G1985" s="121"/>
      <c r="H1985" s="121"/>
      <c r="I1985" s="109"/>
      <c r="J1985" s="121"/>
      <c r="K1985" s="120"/>
      <c r="L1985" s="121"/>
      <c r="M1985" s="121"/>
      <c r="N1985" s="109"/>
      <c r="O1985" s="121"/>
      <c r="P1985" s="121"/>
      <c r="Q1985" s="109"/>
      <c r="R1985" s="121"/>
      <c r="S1985" s="121"/>
      <c r="T1985" s="109"/>
      <c r="U1985" s="121"/>
      <c r="V1985" s="121"/>
    </row>
    <row r="1986" spans="1:22" x14ac:dyDescent="0.3">
      <c r="A1986" s="122" t="s">
        <v>764</v>
      </c>
      <c r="B1986" s="35" t="str">
        <f>VLOOKUP(A1986,'Planning Periods'!$E$2:$N$540,10,FALSE)</f>
        <v>10/15/2013 - 10/15/2021</v>
      </c>
      <c r="C1986" s="121">
        <v>2017</v>
      </c>
      <c r="D1986" s="121" t="str">
        <f t="shared" si="29"/>
        <v>Santa Paula 2017</v>
      </c>
      <c r="E1986" s="121">
        <v>288</v>
      </c>
      <c r="F1986" s="120">
        <v>0</v>
      </c>
      <c r="G1986" s="121">
        <v>0</v>
      </c>
      <c r="H1986" s="121">
        <v>0</v>
      </c>
      <c r="I1986" s="109"/>
      <c r="J1986" s="121">
        <v>201</v>
      </c>
      <c r="K1986" s="120">
        <v>10</v>
      </c>
      <c r="L1986" s="121">
        <v>10</v>
      </c>
      <c r="M1986" s="121">
        <v>0</v>
      </c>
      <c r="N1986" s="109"/>
      <c r="O1986" s="121">
        <v>241</v>
      </c>
      <c r="P1986" s="121">
        <v>6</v>
      </c>
      <c r="Q1986" s="109"/>
      <c r="R1986" s="121">
        <v>555</v>
      </c>
      <c r="S1986" s="121">
        <v>1</v>
      </c>
      <c r="T1986" s="109"/>
      <c r="U1986" s="121">
        <v>1285</v>
      </c>
      <c r="V1986" s="121">
        <v>17</v>
      </c>
    </row>
    <row r="1987" spans="1:22" x14ac:dyDescent="0.3">
      <c r="A1987" s="122" t="s">
        <v>800</v>
      </c>
      <c r="B1987" s="35" t="str">
        <f>VLOOKUP(A1987,'Planning Periods'!$E$2:$N$540,10,FALSE)</f>
        <v>01/31/2015 - 01/31/2023</v>
      </c>
      <c r="C1987" s="121">
        <v>2014</v>
      </c>
      <c r="D1987" s="121" t="str">
        <f t="shared" si="29"/>
        <v>Santa Rosa 2014</v>
      </c>
      <c r="E1987" s="121">
        <v>1041</v>
      </c>
      <c r="F1987" s="120">
        <v>11</v>
      </c>
      <c r="G1987" s="121">
        <v>11</v>
      </c>
      <c r="H1987" s="121">
        <v>0</v>
      </c>
      <c r="I1987" s="109"/>
      <c r="J1987" s="121">
        <v>671</v>
      </c>
      <c r="K1987" s="120">
        <v>90</v>
      </c>
      <c r="L1987" s="121">
        <v>90</v>
      </c>
      <c r="M1987" s="121">
        <v>0</v>
      </c>
      <c r="N1987" s="109"/>
      <c r="O1987" s="121">
        <v>759</v>
      </c>
      <c r="P1987" s="121">
        <v>10</v>
      </c>
      <c r="Q1987" s="109"/>
      <c r="R1987" s="121">
        <v>2612</v>
      </c>
      <c r="S1987" s="121">
        <v>141</v>
      </c>
      <c r="T1987" s="109"/>
      <c r="U1987" s="121">
        <v>5083</v>
      </c>
      <c r="V1987" s="121">
        <v>252</v>
      </c>
    </row>
    <row r="1988" spans="1:22" x14ac:dyDescent="0.3">
      <c r="A1988" s="122" t="s">
        <v>800</v>
      </c>
      <c r="B1988" s="35" t="str">
        <f>VLOOKUP(A1988,'Planning Periods'!$E$2:$N$540,10,FALSE)</f>
        <v>01/31/2015 - 01/31/2023</v>
      </c>
      <c r="C1988" s="121">
        <v>2015</v>
      </c>
      <c r="D1988" s="121" t="str">
        <f t="shared" si="29"/>
        <v>Santa Rosa 2015</v>
      </c>
      <c r="E1988" s="121">
        <v>1041</v>
      </c>
      <c r="F1988" s="120">
        <v>0</v>
      </c>
      <c r="G1988" s="121">
        <v>0</v>
      </c>
      <c r="H1988" s="121">
        <v>0</v>
      </c>
      <c r="I1988" s="109"/>
      <c r="J1988" s="121">
        <v>671</v>
      </c>
      <c r="K1988" s="120">
        <v>24</v>
      </c>
      <c r="L1988" s="121">
        <v>24</v>
      </c>
      <c r="M1988" s="121">
        <v>0</v>
      </c>
      <c r="N1988" s="109"/>
      <c r="O1988" s="121">
        <v>759</v>
      </c>
      <c r="P1988" s="121">
        <v>8</v>
      </c>
      <c r="Q1988" s="109"/>
      <c r="R1988" s="121">
        <v>2612</v>
      </c>
      <c r="S1988" s="121">
        <v>94</v>
      </c>
      <c r="T1988" s="109"/>
      <c r="U1988" s="121">
        <v>5083</v>
      </c>
      <c r="V1988" s="121">
        <v>126</v>
      </c>
    </row>
    <row r="1989" spans="1:22" x14ac:dyDescent="0.3">
      <c r="A1989" s="122" t="s">
        <v>800</v>
      </c>
      <c r="B1989" s="35" t="str">
        <f>VLOOKUP(A1989,'Planning Periods'!$E$2:$N$540,10,FALSE)</f>
        <v>01/31/2015 - 01/31/2023</v>
      </c>
      <c r="C1989" s="121">
        <v>2016</v>
      </c>
      <c r="D1989" s="121" t="str">
        <f t="shared" si="29"/>
        <v>Santa Rosa 2016</v>
      </c>
      <c r="E1989" s="121">
        <v>1041</v>
      </c>
      <c r="F1989" s="120">
        <v>38</v>
      </c>
      <c r="G1989" s="121">
        <v>38</v>
      </c>
      <c r="H1989" s="121">
        <v>0</v>
      </c>
      <c r="I1989" s="109"/>
      <c r="J1989" s="121">
        <v>671</v>
      </c>
      <c r="K1989" s="120">
        <v>3</v>
      </c>
      <c r="L1989" s="121">
        <v>3</v>
      </c>
      <c r="M1989" s="121">
        <v>0</v>
      </c>
      <c r="N1989" s="109"/>
      <c r="O1989" s="121">
        <v>759</v>
      </c>
      <c r="P1989" s="121">
        <v>16</v>
      </c>
      <c r="Q1989" s="109"/>
      <c r="R1989" s="121">
        <v>2612</v>
      </c>
      <c r="S1989" s="121">
        <v>246</v>
      </c>
      <c r="T1989" s="109"/>
      <c r="U1989" s="121">
        <v>5083</v>
      </c>
      <c r="V1989" s="121">
        <v>303</v>
      </c>
    </row>
    <row r="1990" spans="1:22" x14ac:dyDescent="0.3">
      <c r="A1990" s="122" t="s">
        <v>800</v>
      </c>
      <c r="B1990" s="35" t="str">
        <f>VLOOKUP(A1990,'Planning Periods'!$E$2:$N$540,10,FALSE)</f>
        <v>01/31/2015 - 01/31/2023</v>
      </c>
      <c r="C1990" s="121">
        <v>2017</v>
      </c>
      <c r="D1990" s="121" t="str">
        <f t="shared" si="29"/>
        <v>Santa Rosa 2017</v>
      </c>
      <c r="E1990" s="121">
        <v>1041</v>
      </c>
      <c r="F1990" s="120">
        <v>56</v>
      </c>
      <c r="G1990" s="121">
        <v>56</v>
      </c>
      <c r="H1990" s="121">
        <v>0</v>
      </c>
      <c r="I1990" s="109"/>
      <c r="J1990" s="121">
        <v>671</v>
      </c>
      <c r="K1990" s="120">
        <v>22</v>
      </c>
      <c r="L1990" s="121">
        <v>22</v>
      </c>
      <c r="M1990" s="121">
        <v>0</v>
      </c>
      <c r="N1990" s="109"/>
      <c r="O1990" s="121">
        <v>759</v>
      </c>
      <c r="P1990" s="121">
        <v>16</v>
      </c>
      <c r="Q1990" s="109"/>
      <c r="R1990" s="121">
        <v>2612</v>
      </c>
      <c r="S1990" s="121">
        <v>251</v>
      </c>
      <c r="T1990" s="109"/>
      <c r="U1990" s="121">
        <v>5083</v>
      </c>
      <c r="V1990" s="121">
        <v>345</v>
      </c>
    </row>
    <row r="1991" spans="1:22" x14ac:dyDescent="0.3">
      <c r="A1991" s="122" t="s">
        <v>889</v>
      </c>
      <c r="B1991" s="35" t="str">
        <f>VLOOKUP(A1991,'Planning Periods'!$E$2:$N$540,10,FALSE)</f>
        <v>04/30/2013 - 04/30/2021</v>
      </c>
      <c r="C1991" s="121">
        <v>2013</v>
      </c>
      <c r="D1991" s="121" t="str">
        <f t="shared" si="29"/>
        <v>Santee 2013</v>
      </c>
      <c r="E1991" s="121">
        <v>914</v>
      </c>
      <c r="F1991" s="120">
        <v>10</v>
      </c>
      <c r="G1991" s="121">
        <v>10</v>
      </c>
      <c r="H1991" s="121">
        <v>0</v>
      </c>
      <c r="I1991" s="109"/>
      <c r="J1991" s="121">
        <v>694</v>
      </c>
      <c r="K1991" s="120">
        <v>41</v>
      </c>
      <c r="L1991" s="121">
        <v>37</v>
      </c>
      <c r="M1991" s="121">
        <v>4</v>
      </c>
      <c r="N1991" s="109"/>
      <c r="O1991" s="121">
        <v>642</v>
      </c>
      <c r="P1991" s="121">
        <v>80</v>
      </c>
      <c r="Q1991" s="109"/>
      <c r="R1991" s="121">
        <v>1410</v>
      </c>
      <c r="S1991" s="121">
        <v>368</v>
      </c>
      <c r="T1991" s="109"/>
      <c r="U1991" s="121">
        <v>3660</v>
      </c>
      <c r="V1991" s="121">
        <v>499</v>
      </c>
    </row>
    <row r="1992" spans="1:22" x14ac:dyDescent="0.3">
      <c r="A1992" s="122" t="s">
        <v>889</v>
      </c>
      <c r="B1992" s="35" t="str">
        <f>VLOOKUP(A1992,'Planning Periods'!$E$2:$N$540,10,FALSE)</f>
        <v>04/30/2013 - 04/30/2021</v>
      </c>
      <c r="C1992" s="121">
        <v>2014</v>
      </c>
      <c r="D1992" s="121" t="str">
        <f t="shared" si="29"/>
        <v>Santee 2014</v>
      </c>
      <c r="E1992" s="121">
        <v>914</v>
      </c>
      <c r="F1992" s="120">
        <v>0</v>
      </c>
      <c r="G1992" s="121">
        <v>0</v>
      </c>
      <c r="H1992" s="121">
        <v>0</v>
      </c>
      <c r="I1992" s="109"/>
      <c r="J1992" s="121">
        <v>694</v>
      </c>
      <c r="K1992" s="120">
        <v>0</v>
      </c>
      <c r="L1992" s="121">
        <v>0</v>
      </c>
      <c r="M1992" s="121">
        <v>0</v>
      </c>
      <c r="N1992" s="109"/>
      <c r="O1992" s="121">
        <v>642</v>
      </c>
      <c r="P1992" s="121">
        <v>0</v>
      </c>
      <c r="Q1992" s="109"/>
      <c r="R1992" s="121">
        <v>1410</v>
      </c>
      <c r="S1992" s="121">
        <v>175</v>
      </c>
      <c r="T1992" s="109"/>
      <c r="U1992" s="121">
        <v>3660</v>
      </c>
      <c r="V1992" s="121">
        <v>175</v>
      </c>
    </row>
    <row r="1993" spans="1:22" x14ac:dyDescent="0.3">
      <c r="A1993" s="122" t="s">
        <v>889</v>
      </c>
      <c r="B1993" s="35" t="str">
        <f>VLOOKUP(A1993,'Planning Periods'!$E$2:$N$540,10,FALSE)</f>
        <v>04/30/2013 - 04/30/2021</v>
      </c>
      <c r="C1993" s="121">
        <v>2015</v>
      </c>
      <c r="D1993" s="121" t="str">
        <f t="shared" si="29"/>
        <v>Santee 2015</v>
      </c>
      <c r="E1993" s="121">
        <v>914</v>
      </c>
      <c r="F1993" s="120">
        <v>0</v>
      </c>
      <c r="G1993" s="121">
        <v>0</v>
      </c>
      <c r="H1993" s="121">
        <v>0</v>
      </c>
      <c r="I1993" s="109"/>
      <c r="J1993" s="121">
        <v>694</v>
      </c>
      <c r="K1993" s="120">
        <v>0</v>
      </c>
      <c r="L1993" s="121">
        <v>0</v>
      </c>
      <c r="M1993" s="121">
        <v>0</v>
      </c>
      <c r="N1993" s="109"/>
      <c r="O1993" s="121">
        <v>642</v>
      </c>
      <c r="P1993" s="121">
        <v>0</v>
      </c>
      <c r="Q1993" s="109"/>
      <c r="R1993" s="121">
        <v>1410</v>
      </c>
      <c r="S1993" s="121">
        <v>5</v>
      </c>
      <c r="T1993" s="109"/>
      <c r="U1993" s="121">
        <v>3660</v>
      </c>
      <c r="V1993" s="121">
        <v>5</v>
      </c>
    </row>
    <row r="1994" spans="1:22" x14ac:dyDescent="0.3">
      <c r="A1994" s="122" t="s">
        <v>889</v>
      </c>
      <c r="B1994" s="35" t="str">
        <f>VLOOKUP(A1994,'Planning Periods'!$E$2:$N$540,10,FALSE)</f>
        <v>04/30/2013 - 04/30/2021</v>
      </c>
      <c r="C1994" s="121">
        <v>2016</v>
      </c>
      <c r="D1994" s="121" t="str">
        <f t="shared" si="29"/>
        <v>Santee 2016</v>
      </c>
      <c r="E1994" s="121">
        <v>914</v>
      </c>
      <c r="F1994" s="120">
        <v>0</v>
      </c>
      <c r="G1994" s="121">
        <v>0</v>
      </c>
      <c r="H1994" s="121">
        <v>0</v>
      </c>
      <c r="I1994" s="109"/>
      <c r="J1994" s="121">
        <v>694</v>
      </c>
      <c r="K1994" s="120">
        <v>2</v>
      </c>
      <c r="L1994" s="121">
        <v>0</v>
      </c>
      <c r="M1994" s="121">
        <v>2</v>
      </c>
      <c r="N1994" s="109"/>
      <c r="O1994" s="121">
        <v>642</v>
      </c>
      <c r="P1994" s="121">
        <v>0</v>
      </c>
      <c r="Q1994" s="109"/>
      <c r="R1994" s="121">
        <v>1410</v>
      </c>
      <c r="S1994" s="121">
        <v>50</v>
      </c>
      <c r="T1994" s="109"/>
      <c r="U1994" s="121">
        <v>3660</v>
      </c>
      <c r="V1994" s="121">
        <v>52</v>
      </c>
    </row>
    <row r="1995" spans="1:22" x14ac:dyDescent="0.3">
      <c r="A1995" s="122" t="s">
        <v>889</v>
      </c>
      <c r="B1995" s="35" t="str">
        <f>VLOOKUP(A1995,'Planning Periods'!$E$2:$N$540,10,FALSE)</f>
        <v>04/30/2013 - 04/30/2021</v>
      </c>
      <c r="C1995" s="121">
        <v>2017</v>
      </c>
      <c r="D1995" s="121" t="str">
        <f t="shared" si="29"/>
        <v>Santee 2017</v>
      </c>
      <c r="E1995" s="121">
        <v>914</v>
      </c>
      <c r="F1995" s="120">
        <v>0</v>
      </c>
      <c r="G1995" s="121">
        <v>0</v>
      </c>
      <c r="H1995" s="121">
        <v>0</v>
      </c>
      <c r="I1995" s="109"/>
      <c r="J1995" s="121">
        <v>694</v>
      </c>
      <c r="K1995" s="120">
        <v>0</v>
      </c>
      <c r="L1995" s="121">
        <v>0</v>
      </c>
      <c r="M1995" s="121">
        <v>0</v>
      </c>
      <c r="N1995" s="109"/>
      <c r="O1995" s="121">
        <v>642</v>
      </c>
      <c r="P1995" s="121">
        <v>16</v>
      </c>
      <c r="Q1995" s="109"/>
      <c r="R1995" s="121">
        <v>1410</v>
      </c>
      <c r="S1995" s="121">
        <v>128</v>
      </c>
      <c r="T1995" s="109"/>
      <c r="U1995" s="121">
        <v>3660</v>
      </c>
      <c r="V1995" s="121">
        <v>144</v>
      </c>
    </row>
    <row r="1996" spans="1:22" x14ac:dyDescent="0.3">
      <c r="A1996" s="122" t="s">
        <v>836</v>
      </c>
      <c r="B1996" s="35" t="str">
        <f>VLOOKUP(A1996,'Planning Periods'!$E$2:$N$540,10,FALSE)</f>
        <v>01/31/2015 - 01/31/2023</v>
      </c>
      <c r="C1996" s="121">
        <v>2014</v>
      </c>
      <c r="D1996" s="121" t="str">
        <f t="shared" si="29"/>
        <v>Saratoga 2014</v>
      </c>
      <c r="E1996" s="121"/>
      <c r="F1996" s="120"/>
      <c r="G1996" s="121"/>
      <c r="H1996" s="121"/>
      <c r="I1996" s="109"/>
      <c r="J1996" s="121"/>
      <c r="K1996" s="120"/>
      <c r="L1996" s="121"/>
      <c r="M1996" s="121"/>
      <c r="N1996" s="109"/>
      <c r="O1996" s="121"/>
      <c r="P1996" s="121"/>
      <c r="Q1996" s="109"/>
      <c r="R1996" s="121"/>
      <c r="S1996" s="121"/>
      <c r="T1996" s="109"/>
      <c r="U1996" s="121"/>
      <c r="V1996" s="121"/>
    </row>
    <row r="1997" spans="1:22" x14ac:dyDescent="0.3">
      <c r="A1997" s="122" t="s">
        <v>836</v>
      </c>
      <c r="B1997" s="35" t="str">
        <f>VLOOKUP(A1997,'Planning Periods'!$E$2:$N$540,10,FALSE)</f>
        <v>01/31/2015 - 01/31/2023</v>
      </c>
      <c r="C1997" s="121">
        <v>2015</v>
      </c>
      <c r="D1997" s="121" t="str">
        <f t="shared" si="29"/>
        <v>Saratoga 2015</v>
      </c>
      <c r="E1997" s="121">
        <v>147</v>
      </c>
      <c r="F1997" s="120">
        <v>0</v>
      </c>
      <c r="G1997" s="121">
        <v>0</v>
      </c>
      <c r="H1997" s="121">
        <v>0</v>
      </c>
      <c r="I1997" s="109"/>
      <c r="J1997" s="121">
        <v>95</v>
      </c>
      <c r="K1997" s="120">
        <v>7</v>
      </c>
      <c r="L1997" s="121">
        <v>7</v>
      </c>
      <c r="M1997" s="121">
        <v>0</v>
      </c>
      <c r="N1997" s="109"/>
      <c r="O1997" s="121">
        <v>104</v>
      </c>
      <c r="P1997" s="121">
        <v>1</v>
      </c>
      <c r="Q1997" s="109"/>
      <c r="R1997" s="121">
        <v>93</v>
      </c>
      <c r="S1997" s="121">
        <v>6</v>
      </c>
      <c r="T1997" s="109"/>
      <c r="U1997" s="121">
        <v>439</v>
      </c>
      <c r="V1997" s="121">
        <v>14</v>
      </c>
    </row>
    <row r="1998" spans="1:22" x14ac:dyDescent="0.3">
      <c r="A1998" s="122" t="s">
        <v>836</v>
      </c>
      <c r="B1998" s="35" t="str">
        <f>VLOOKUP(A1998,'Planning Periods'!$E$2:$N$540,10,FALSE)</f>
        <v>01/31/2015 - 01/31/2023</v>
      </c>
      <c r="C1998" s="121">
        <v>2016</v>
      </c>
      <c r="D1998" s="121" t="str">
        <f t="shared" si="29"/>
        <v>Saratoga 2016</v>
      </c>
      <c r="E1998" s="121">
        <v>147</v>
      </c>
      <c r="F1998" s="120">
        <v>0</v>
      </c>
      <c r="G1998" s="121">
        <v>0</v>
      </c>
      <c r="H1998" s="121">
        <v>0</v>
      </c>
      <c r="I1998" s="109"/>
      <c r="J1998" s="121">
        <v>95</v>
      </c>
      <c r="K1998" s="120">
        <v>11</v>
      </c>
      <c r="L1998" s="121">
        <v>11</v>
      </c>
      <c r="M1998" s="121">
        <v>0</v>
      </c>
      <c r="N1998" s="109"/>
      <c r="O1998" s="121">
        <v>104</v>
      </c>
      <c r="P1998" s="121">
        <v>1</v>
      </c>
      <c r="Q1998" s="109"/>
      <c r="R1998" s="121">
        <v>93</v>
      </c>
      <c r="S1998" s="121">
        <v>6</v>
      </c>
      <c r="T1998" s="109"/>
      <c r="U1998" s="121">
        <v>439</v>
      </c>
      <c r="V1998" s="121">
        <v>18</v>
      </c>
    </row>
    <row r="1999" spans="1:22" x14ac:dyDescent="0.3">
      <c r="A1999" s="122" t="s">
        <v>836</v>
      </c>
      <c r="B1999" s="35" t="str">
        <f>VLOOKUP(A1999,'Planning Periods'!$E$2:$N$540,10,FALSE)</f>
        <v>01/31/2015 - 01/31/2023</v>
      </c>
      <c r="C1999" s="121">
        <v>2017</v>
      </c>
      <c r="D1999" s="121" t="str">
        <f t="shared" si="29"/>
        <v>Saratoga 2017</v>
      </c>
      <c r="E1999" s="121">
        <v>147</v>
      </c>
      <c r="F1999" s="120">
        <v>0</v>
      </c>
      <c r="G1999" s="121">
        <v>0</v>
      </c>
      <c r="H1999" s="121">
        <v>0</v>
      </c>
      <c r="I1999" s="109"/>
      <c r="J1999" s="121">
        <v>95</v>
      </c>
      <c r="K1999" s="120">
        <v>14</v>
      </c>
      <c r="L1999" s="121">
        <v>14</v>
      </c>
      <c r="M1999" s="121">
        <v>0</v>
      </c>
      <c r="N1999" s="109"/>
      <c r="O1999" s="121">
        <v>104</v>
      </c>
      <c r="P1999" s="121">
        <v>4</v>
      </c>
      <c r="Q1999" s="109"/>
      <c r="R1999" s="121">
        <v>93</v>
      </c>
      <c r="S1999" s="121">
        <v>7</v>
      </c>
      <c r="T1999" s="109"/>
      <c r="U1999" s="121">
        <v>439</v>
      </c>
      <c r="V1999" s="121">
        <v>25</v>
      </c>
    </row>
    <row r="2000" spans="1:22" x14ac:dyDescent="0.3">
      <c r="A2000" s="122" t="s">
        <v>1038</v>
      </c>
      <c r="B2000" s="35" t="str">
        <f>VLOOKUP(A2000,'Planning Periods'!$E$2:$N$540,10,FALSE)</f>
        <v>01/31/2015 - 01/31/2023</v>
      </c>
      <c r="C2000" s="121">
        <v>2014</v>
      </c>
      <c r="D2000" s="121" t="str">
        <f t="shared" si="29"/>
        <v>Sausalito 2014</v>
      </c>
      <c r="E2000" s="121">
        <v>26</v>
      </c>
      <c r="F2000" s="120">
        <v>6</v>
      </c>
      <c r="G2000" s="121">
        <v>0</v>
      </c>
      <c r="H2000" s="121">
        <v>6</v>
      </c>
      <c r="I2000" s="109"/>
      <c r="J2000" s="121">
        <v>14</v>
      </c>
      <c r="K2000" s="120">
        <v>11</v>
      </c>
      <c r="L2000" s="121">
        <v>0</v>
      </c>
      <c r="M2000" s="121">
        <v>11</v>
      </c>
      <c r="N2000" s="109"/>
      <c r="O2000" s="121">
        <v>16</v>
      </c>
      <c r="P2000" s="121">
        <v>3</v>
      </c>
      <c r="Q2000" s="109"/>
      <c r="R2000" s="121">
        <v>23</v>
      </c>
      <c r="S2000" s="121">
        <v>1</v>
      </c>
      <c r="T2000" s="109"/>
      <c r="U2000" s="121">
        <v>79</v>
      </c>
      <c r="V2000" s="121">
        <v>21</v>
      </c>
    </row>
    <row r="2001" spans="1:22" x14ac:dyDescent="0.3">
      <c r="A2001" s="122" t="s">
        <v>1038</v>
      </c>
      <c r="B2001" s="35" t="str">
        <f>VLOOKUP(A2001,'Planning Periods'!$E$2:$N$540,10,FALSE)</f>
        <v>01/31/2015 - 01/31/2023</v>
      </c>
      <c r="C2001" s="121">
        <v>2015</v>
      </c>
      <c r="D2001" s="121" t="str">
        <f t="shared" si="29"/>
        <v>Sausalito 2015</v>
      </c>
      <c r="E2001" s="121">
        <v>26</v>
      </c>
      <c r="F2001" s="120">
        <v>2</v>
      </c>
      <c r="G2001" s="121">
        <v>0</v>
      </c>
      <c r="H2001" s="121">
        <v>2</v>
      </c>
      <c r="I2001" s="109"/>
      <c r="J2001" s="121">
        <v>14</v>
      </c>
      <c r="K2001" s="120">
        <v>3</v>
      </c>
      <c r="L2001" s="121">
        <v>0</v>
      </c>
      <c r="M2001" s="121">
        <v>3</v>
      </c>
      <c r="N2001" s="109"/>
      <c r="O2001" s="121">
        <v>16</v>
      </c>
      <c r="P2001" s="121">
        <v>0</v>
      </c>
      <c r="Q2001" s="109"/>
      <c r="R2001" s="121">
        <v>23</v>
      </c>
      <c r="S2001" s="121">
        <v>0</v>
      </c>
      <c r="T2001" s="109"/>
      <c r="U2001" s="121">
        <v>79</v>
      </c>
      <c r="V2001" s="121">
        <v>5</v>
      </c>
    </row>
    <row r="2002" spans="1:22" x14ac:dyDescent="0.3">
      <c r="A2002" s="122" t="s">
        <v>1038</v>
      </c>
      <c r="B2002" s="35" t="str">
        <f>VLOOKUP(A2002,'Planning Periods'!$E$2:$N$540,10,FALSE)</f>
        <v>01/31/2015 - 01/31/2023</v>
      </c>
      <c r="C2002" s="121">
        <v>2016</v>
      </c>
      <c r="D2002" s="121" t="str">
        <f t="shared" si="29"/>
        <v>Sausalito 2016</v>
      </c>
      <c r="E2002" s="121">
        <v>26</v>
      </c>
      <c r="F2002" s="120">
        <v>1</v>
      </c>
      <c r="G2002" s="121">
        <v>1</v>
      </c>
      <c r="H2002" s="121">
        <v>0</v>
      </c>
      <c r="I2002" s="109"/>
      <c r="J2002" s="121">
        <v>14</v>
      </c>
      <c r="K2002" s="120">
        <v>1</v>
      </c>
      <c r="L2002" s="121">
        <v>1</v>
      </c>
      <c r="M2002" s="121">
        <v>0</v>
      </c>
      <c r="N2002" s="109"/>
      <c r="O2002" s="121">
        <v>16</v>
      </c>
      <c r="P2002" s="121">
        <v>0</v>
      </c>
      <c r="Q2002" s="109"/>
      <c r="R2002" s="121">
        <v>23</v>
      </c>
      <c r="S2002" s="121">
        <v>3</v>
      </c>
      <c r="T2002" s="109"/>
      <c r="U2002" s="121">
        <v>79</v>
      </c>
      <c r="V2002" s="121">
        <v>5</v>
      </c>
    </row>
    <row r="2003" spans="1:22" x14ac:dyDescent="0.3">
      <c r="A2003" s="122" t="s">
        <v>1038</v>
      </c>
      <c r="B2003" s="35" t="str">
        <f>VLOOKUP(A2003,'Planning Periods'!$E$2:$N$540,10,FALSE)</f>
        <v>01/31/2015 - 01/31/2023</v>
      </c>
      <c r="C2003" s="121">
        <v>2017</v>
      </c>
      <c r="D2003" s="121" t="str">
        <f t="shared" si="29"/>
        <v>Sausalito 2017</v>
      </c>
      <c r="E2003" s="121">
        <v>26</v>
      </c>
      <c r="F2003" s="120">
        <v>1</v>
      </c>
      <c r="G2003" s="121">
        <v>1</v>
      </c>
      <c r="H2003" s="121">
        <v>0</v>
      </c>
      <c r="I2003" s="109"/>
      <c r="J2003" s="121">
        <v>14</v>
      </c>
      <c r="K2003" s="120">
        <v>2</v>
      </c>
      <c r="L2003" s="121">
        <v>0</v>
      </c>
      <c r="M2003" s="121">
        <v>2</v>
      </c>
      <c r="N2003" s="109"/>
      <c r="O2003" s="121">
        <v>16</v>
      </c>
      <c r="P2003" s="121">
        <v>1</v>
      </c>
      <c r="Q2003" s="109"/>
      <c r="R2003" s="121">
        <v>23</v>
      </c>
      <c r="S2003" s="121">
        <v>1</v>
      </c>
      <c r="T2003" s="109"/>
      <c r="U2003" s="121">
        <v>79</v>
      </c>
      <c r="V2003" s="121">
        <v>5</v>
      </c>
    </row>
    <row r="2004" spans="1:22" x14ac:dyDescent="0.3">
      <c r="A2004" t="s">
        <v>832</v>
      </c>
      <c r="B2004" s="35" t="str">
        <f>VLOOKUP(A2004,'Planning Periods'!$E$2:$N$540,10,FALSE)</f>
        <v>12/31/2015 - 12/31/2023</v>
      </c>
      <c r="C2004" s="121">
        <v>2014</v>
      </c>
      <c r="D2004" s="121" t="str">
        <f t="shared" si="29"/>
        <v>Scotts Valley 2014</v>
      </c>
      <c r="E2004" s="120">
        <v>0</v>
      </c>
      <c r="F2004" s="120">
        <v>0</v>
      </c>
      <c r="G2004" s="120">
        <v>0</v>
      </c>
      <c r="H2004" s="120">
        <v>0</v>
      </c>
      <c r="I2004" s="120">
        <v>0</v>
      </c>
      <c r="J2004" s="120">
        <v>0</v>
      </c>
      <c r="K2004" s="120">
        <v>0</v>
      </c>
      <c r="L2004" s="120">
        <v>0</v>
      </c>
      <c r="M2004" s="120">
        <v>0</v>
      </c>
      <c r="N2004" s="120">
        <v>0</v>
      </c>
      <c r="O2004" s="120">
        <v>0</v>
      </c>
      <c r="P2004" s="120">
        <v>0</v>
      </c>
      <c r="Q2004" s="120">
        <v>0</v>
      </c>
      <c r="R2004" s="120">
        <v>0</v>
      </c>
      <c r="S2004" s="120">
        <v>0</v>
      </c>
      <c r="T2004" s="120">
        <v>0</v>
      </c>
      <c r="U2004" s="120">
        <v>0</v>
      </c>
      <c r="V2004" s="120">
        <v>0</v>
      </c>
    </row>
    <row r="2005" spans="1:22" x14ac:dyDescent="0.3">
      <c r="A2005" t="s">
        <v>832</v>
      </c>
      <c r="B2005" s="35" t="str">
        <f>VLOOKUP(A2005,'Planning Periods'!$E$2:$N$540,10,FALSE)</f>
        <v>12/31/2015 - 12/31/2023</v>
      </c>
      <c r="C2005" s="121">
        <v>2015</v>
      </c>
      <c r="D2005" s="121" t="str">
        <f t="shared" si="29"/>
        <v>Scotts Valley 2015</v>
      </c>
    </row>
    <row r="2006" spans="1:22" x14ac:dyDescent="0.3">
      <c r="A2006" t="s">
        <v>832</v>
      </c>
      <c r="B2006" s="35" t="str">
        <f>VLOOKUP(A2006,'Planning Periods'!$E$2:$N$540,10,FALSE)</f>
        <v>12/31/2015 - 12/31/2023</v>
      </c>
      <c r="C2006" s="121">
        <v>2016</v>
      </c>
      <c r="D2006" s="121" t="str">
        <f t="shared" si="29"/>
        <v>Scotts Valley 2016</v>
      </c>
    </row>
    <row r="2007" spans="1:22" x14ac:dyDescent="0.3">
      <c r="A2007" t="s">
        <v>832</v>
      </c>
      <c r="B2007" s="35" t="str">
        <f>VLOOKUP(A2007,'Planning Periods'!$E$2:$N$540,10,FALSE)</f>
        <v>12/31/2015 - 12/31/2023</v>
      </c>
      <c r="C2007" s="121">
        <v>2017</v>
      </c>
      <c r="D2007" s="121" t="str">
        <f t="shared" si="29"/>
        <v>Scotts Valley 2017</v>
      </c>
    </row>
    <row r="2008" spans="1:22" x14ac:dyDescent="0.3">
      <c r="A2008" t="s">
        <v>975</v>
      </c>
      <c r="B2008" s="35"/>
      <c r="C2008" s="121">
        <v>2013</v>
      </c>
      <c r="D2008" s="121" t="str">
        <f t="shared" si="29"/>
        <v>Seal Beach 2013</v>
      </c>
    </row>
    <row r="2009" spans="1:22" x14ac:dyDescent="0.3">
      <c r="A2009" t="s">
        <v>975</v>
      </c>
      <c r="B2009" s="35" t="str">
        <f>VLOOKUP(A2009,'Planning Periods'!$E$2:$N$540,10,FALSE)</f>
        <v>10/15/2013 - 10/15/2021</v>
      </c>
      <c r="C2009" s="121">
        <v>2014</v>
      </c>
      <c r="D2009" s="121" t="str">
        <f t="shared" si="29"/>
        <v>Seal Beach 2014</v>
      </c>
      <c r="E2009" s="120">
        <v>0</v>
      </c>
      <c r="F2009" s="120">
        <v>0</v>
      </c>
      <c r="G2009" s="120">
        <v>0</v>
      </c>
      <c r="H2009" s="120">
        <v>0</v>
      </c>
      <c r="I2009" s="120">
        <v>0</v>
      </c>
      <c r="J2009" s="120">
        <v>0</v>
      </c>
      <c r="K2009" s="120">
        <v>0</v>
      </c>
      <c r="L2009" s="120">
        <v>0</v>
      </c>
      <c r="M2009" s="120">
        <v>0</v>
      </c>
      <c r="N2009" s="120">
        <v>0</v>
      </c>
      <c r="O2009" s="120">
        <v>0</v>
      </c>
      <c r="P2009" s="120">
        <v>0</v>
      </c>
      <c r="Q2009" s="120">
        <v>0</v>
      </c>
      <c r="R2009" s="120">
        <v>0</v>
      </c>
      <c r="S2009" s="120">
        <v>0</v>
      </c>
      <c r="T2009" s="120">
        <v>0</v>
      </c>
      <c r="U2009" s="120">
        <v>0</v>
      </c>
      <c r="V2009" s="120">
        <v>0</v>
      </c>
    </row>
    <row r="2010" spans="1:22" x14ac:dyDescent="0.3">
      <c r="A2010" t="s">
        <v>975</v>
      </c>
      <c r="B2010" s="35" t="str">
        <f>VLOOKUP(A2010,'Planning Periods'!$E$2:$N$540,10,FALSE)</f>
        <v>10/15/2013 - 10/15/2021</v>
      </c>
      <c r="C2010" s="121">
        <v>2015</v>
      </c>
      <c r="D2010" s="121" t="str">
        <f t="shared" si="29"/>
        <v>Seal Beach 2015</v>
      </c>
    </row>
    <row r="2011" spans="1:22" x14ac:dyDescent="0.3">
      <c r="A2011" t="s">
        <v>975</v>
      </c>
      <c r="B2011" s="35" t="str">
        <f>VLOOKUP(A2011,'Planning Periods'!$E$2:$N$540,10,FALSE)</f>
        <v>10/15/2013 - 10/15/2021</v>
      </c>
      <c r="C2011" s="121">
        <v>2016</v>
      </c>
      <c r="D2011" s="121" t="str">
        <f t="shared" si="29"/>
        <v>Seal Beach 2016</v>
      </c>
    </row>
    <row r="2012" spans="1:22" x14ac:dyDescent="0.3">
      <c r="A2012" t="s">
        <v>975</v>
      </c>
      <c r="B2012" s="35" t="str">
        <f>VLOOKUP(A2012,'Planning Periods'!$E$2:$N$540,10,FALSE)</f>
        <v>10/15/2013 - 10/15/2021</v>
      </c>
      <c r="C2012" s="121">
        <v>2017</v>
      </c>
      <c r="D2012" s="121" t="str">
        <f t="shared" si="29"/>
        <v>Seal Beach 2017</v>
      </c>
    </row>
    <row r="2013" spans="1:22" x14ac:dyDescent="0.3">
      <c r="A2013" t="s">
        <v>1013</v>
      </c>
      <c r="B2013" s="35" t="str">
        <f>VLOOKUP(A2013,'Planning Periods'!$E$2:$N$540,10,FALSE)</f>
        <v>12/31/2015 - 12/31/2023</v>
      </c>
      <c r="C2013" s="121">
        <v>2014</v>
      </c>
      <c r="D2013" s="121" t="str">
        <f t="shared" si="29"/>
        <v>Seaside 2014</v>
      </c>
      <c r="E2013" s="120">
        <v>0</v>
      </c>
      <c r="F2013" s="120">
        <v>0</v>
      </c>
      <c r="G2013" s="120">
        <v>0</v>
      </c>
      <c r="H2013" s="120">
        <v>0</v>
      </c>
      <c r="I2013" s="120">
        <v>0</v>
      </c>
      <c r="J2013" s="120">
        <v>0</v>
      </c>
      <c r="K2013" s="120">
        <v>0</v>
      </c>
      <c r="L2013" s="120">
        <v>0</v>
      </c>
      <c r="M2013" s="120">
        <v>0</v>
      </c>
      <c r="N2013" s="120">
        <v>0</v>
      </c>
      <c r="O2013" s="120">
        <v>0</v>
      </c>
      <c r="P2013" s="120">
        <v>0</v>
      </c>
      <c r="Q2013" s="120">
        <v>0</v>
      </c>
      <c r="R2013" s="120">
        <v>0</v>
      </c>
      <c r="S2013" s="120">
        <v>0</v>
      </c>
      <c r="T2013" s="120">
        <v>0</v>
      </c>
      <c r="U2013" s="120">
        <v>0</v>
      </c>
      <c r="V2013" s="120">
        <v>0</v>
      </c>
    </row>
    <row r="2014" spans="1:22" x14ac:dyDescent="0.3">
      <c r="A2014" t="s">
        <v>1013</v>
      </c>
      <c r="B2014" s="35" t="str">
        <f>VLOOKUP(A2014,'Planning Periods'!$E$2:$N$540,10,FALSE)</f>
        <v>12/31/2015 - 12/31/2023</v>
      </c>
      <c r="C2014" s="121">
        <v>2015</v>
      </c>
      <c r="D2014" s="121" t="str">
        <f t="shared" si="29"/>
        <v>Seaside 2015</v>
      </c>
    </row>
    <row r="2015" spans="1:22" x14ac:dyDescent="0.3">
      <c r="A2015" t="s">
        <v>1013</v>
      </c>
      <c r="B2015" s="35" t="str">
        <f>VLOOKUP(A2015,'Planning Periods'!$E$2:$N$540,10,FALSE)</f>
        <v>12/31/2015 - 12/31/2023</v>
      </c>
      <c r="C2015" s="121">
        <v>2016</v>
      </c>
      <c r="D2015" s="121" t="str">
        <f t="shared" si="29"/>
        <v>Seaside 2016</v>
      </c>
    </row>
    <row r="2016" spans="1:22" x14ac:dyDescent="0.3">
      <c r="A2016" t="s">
        <v>1013</v>
      </c>
      <c r="B2016" s="35" t="str">
        <f>VLOOKUP(A2016,'Planning Periods'!$E$2:$N$540,10,FALSE)</f>
        <v>12/31/2015 - 12/31/2023</v>
      </c>
      <c r="C2016" s="121">
        <v>2017</v>
      </c>
      <c r="D2016" s="121" t="str">
        <f t="shared" si="29"/>
        <v>Seaside 2017</v>
      </c>
    </row>
    <row r="2017" spans="1:22" x14ac:dyDescent="0.3">
      <c r="A2017" s="122" t="s">
        <v>799</v>
      </c>
      <c r="B2017" s="35" t="str">
        <f>VLOOKUP(A2017,'Planning Periods'!$E$2:$N$540,10,FALSE)</f>
        <v>01/31/2015 - 01/31/2023</v>
      </c>
      <c r="C2017" s="121">
        <v>2014</v>
      </c>
      <c r="D2017" s="121" t="str">
        <f t="shared" si="29"/>
        <v>Sebastopol 2014</v>
      </c>
      <c r="E2017" s="121">
        <v>22</v>
      </c>
      <c r="F2017" s="120">
        <v>0</v>
      </c>
      <c r="G2017" s="121">
        <v>0</v>
      </c>
      <c r="H2017" s="121">
        <v>0</v>
      </c>
      <c r="I2017" s="109"/>
      <c r="J2017" s="121">
        <v>17</v>
      </c>
      <c r="K2017" s="120">
        <v>0</v>
      </c>
      <c r="L2017" s="121">
        <v>0</v>
      </c>
      <c r="M2017" s="121">
        <v>0</v>
      </c>
      <c r="N2017" s="109"/>
      <c r="O2017" s="121">
        <v>19</v>
      </c>
      <c r="P2017" s="121">
        <v>3</v>
      </c>
      <c r="Q2017" s="109"/>
      <c r="R2017" s="121">
        <v>62</v>
      </c>
      <c r="S2017" s="121">
        <v>1</v>
      </c>
      <c r="T2017" s="109"/>
      <c r="U2017" s="121">
        <v>120</v>
      </c>
      <c r="V2017" s="121">
        <v>4</v>
      </c>
    </row>
    <row r="2018" spans="1:22" x14ac:dyDescent="0.3">
      <c r="A2018" s="122" t="s">
        <v>799</v>
      </c>
      <c r="B2018" s="35" t="str">
        <f>VLOOKUP(A2018,'Planning Periods'!$E$2:$N$540,10,FALSE)</f>
        <v>01/31/2015 - 01/31/2023</v>
      </c>
      <c r="C2018" s="121">
        <v>2015</v>
      </c>
      <c r="D2018" s="121" t="str">
        <f t="shared" si="29"/>
        <v>Sebastopol 2015</v>
      </c>
      <c r="E2018" s="121">
        <v>22</v>
      </c>
      <c r="F2018" s="120">
        <v>0</v>
      </c>
      <c r="G2018" s="121">
        <v>0</v>
      </c>
      <c r="H2018" s="121">
        <v>0</v>
      </c>
      <c r="I2018" s="109"/>
      <c r="J2018" s="121">
        <v>17</v>
      </c>
      <c r="K2018" s="120">
        <v>1</v>
      </c>
      <c r="L2018" s="121">
        <v>1</v>
      </c>
      <c r="M2018" s="121">
        <v>0</v>
      </c>
      <c r="N2018" s="109"/>
      <c r="O2018" s="121">
        <v>19</v>
      </c>
      <c r="P2018" s="121">
        <v>2</v>
      </c>
      <c r="Q2018" s="109"/>
      <c r="R2018" s="121">
        <v>62</v>
      </c>
      <c r="S2018" s="121">
        <v>9</v>
      </c>
      <c r="T2018" s="109"/>
      <c r="U2018" s="121">
        <v>120</v>
      </c>
      <c r="V2018" s="121">
        <v>12</v>
      </c>
    </row>
    <row r="2019" spans="1:22" x14ac:dyDescent="0.3">
      <c r="A2019" s="122" t="s">
        <v>799</v>
      </c>
      <c r="B2019" s="35" t="str">
        <f>VLOOKUP(A2019,'Planning Periods'!$E$2:$N$540,10,FALSE)</f>
        <v>01/31/2015 - 01/31/2023</v>
      </c>
      <c r="C2019" s="121">
        <v>2016</v>
      </c>
      <c r="D2019" s="121" t="str">
        <f t="shared" si="29"/>
        <v>Sebastopol 2016</v>
      </c>
      <c r="E2019" s="121">
        <v>22</v>
      </c>
      <c r="F2019" s="120">
        <v>0</v>
      </c>
      <c r="G2019" s="121">
        <v>0</v>
      </c>
      <c r="H2019" s="121">
        <v>0</v>
      </c>
      <c r="I2019" s="109"/>
      <c r="J2019" s="121">
        <v>17</v>
      </c>
      <c r="K2019" s="120">
        <v>0</v>
      </c>
      <c r="L2019" s="121">
        <v>0</v>
      </c>
      <c r="M2019" s="121">
        <v>0</v>
      </c>
      <c r="N2019" s="109"/>
      <c r="O2019" s="121">
        <v>19</v>
      </c>
      <c r="P2019" s="121">
        <v>6</v>
      </c>
      <c r="Q2019" s="109"/>
      <c r="R2019" s="121">
        <v>62</v>
      </c>
      <c r="S2019" s="121">
        <v>2</v>
      </c>
      <c r="T2019" s="109"/>
      <c r="U2019" s="121">
        <v>120</v>
      </c>
      <c r="V2019" s="121">
        <v>8</v>
      </c>
    </row>
    <row r="2020" spans="1:22" x14ac:dyDescent="0.3">
      <c r="A2020" s="122" t="s">
        <v>799</v>
      </c>
      <c r="B2020" s="35" t="str">
        <f>VLOOKUP(A2020,'Planning Periods'!$E$2:$N$540,10,FALSE)</f>
        <v>01/31/2015 - 01/31/2023</v>
      </c>
      <c r="C2020" s="121">
        <v>2017</v>
      </c>
      <c r="D2020" s="121" t="str">
        <f t="shared" si="29"/>
        <v>Sebastopol 2017</v>
      </c>
      <c r="E2020" s="121">
        <v>22</v>
      </c>
      <c r="F2020" s="120">
        <v>0</v>
      </c>
      <c r="G2020" s="121">
        <v>0</v>
      </c>
      <c r="H2020" s="121">
        <v>0</v>
      </c>
      <c r="I2020" s="109"/>
      <c r="J2020" s="121">
        <v>17</v>
      </c>
      <c r="K2020" s="120">
        <v>2</v>
      </c>
      <c r="L2020" s="121">
        <v>2</v>
      </c>
      <c r="M2020" s="121">
        <v>0</v>
      </c>
      <c r="N2020" s="109"/>
      <c r="O2020" s="121">
        <v>19</v>
      </c>
      <c r="P2020" s="121">
        <v>4</v>
      </c>
      <c r="Q2020" s="109"/>
      <c r="R2020" s="121">
        <v>62</v>
      </c>
      <c r="S2020" s="121">
        <v>7</v>
      </c>
      <c r="T2020" s="109"/>
      <c r="U2020" s="121">
        <v>120</v>
      </c>
      <c r="V2020" s="121">
        <v>13</v>
      </c>
    </row>
    <row r="2021" spans="1:22" x14ac:dyDescent="0.3">
      <c r="A2021" t="s">
        <v>1177</v>
      </c>
      <c r="B2021" s="35" t="str">
        <f>VLOOKUP(A2021,'Planning Periods'!$E$2:$N$540,10,FALSE)</f>
        <v>12/31/2015 - 12/31/2023</v>
      </c>
      <c r="C2021" s="121">
        <v>2013</v>
      </c>
      <c r="D2021" s="121" t="str">
        <f t="shared" si="29"/>
        <v>Selma 2013</v>
      </c>
      <c r="E2021" s="121"/>
      <c r="F2021" s="120"/>
      <c r="G2021" s="121"/>
      <c r="H2021" s="121"/>
      <c r="I2021" s="109"/>
      <c r="J2021" s="121"/>
      <c r="K2021" s="120"/>
      <c r="L2021" s="121"/>
      <c r="M2021" s="121"/>
      <c r="N2021" s="109"/>
      <c r="O2021" s="121"/>
      <c r="P2021" s="121"/>
      <c r="Q2021" s="109"/>
      <c r="R2021" s="121"/>
      <c r="S2021" s="121"/>
      <c r="T2021" s="109"/>
      <c r="U2021" s="121"/>
      <c r="V2021" s="121"/>
    </row>
    <row r="2022" spans="1:22" x14ac:dyDescent="0.3">
      <c r="A2022" t="s">
        <v>1177</v>
      </c>
      <c r="B2022" s="35" t="str">
        <f>VLOOKUP(A2022,'Planning Periods'!$E$2:$N$540,10,FALSE)</f>
        <v>12/31/2015 - 12/31/2023</v>
      </c>
      <c r="C2022" s="121">
        <v>2014</v>
      </c>
      <c r="D2022" s="121" t="str">
        <f t="shared" si="29"/>
        <v>Selma 2014</v>
      </c>
      <c r="E2022" s="120">
        <v>0</v>
      </c>
      <c r="F2022" s="120">
        <v>0</v>
      </c>
      <c r="G2022" s="120">
        <v>0</v>
      </c>
      <c r="H2022" s="120">
        <v>0</v>
      </c>
      <c r="I2022" s="120">
        <v>0</v>
      </c>
      <c r="J2022" s="120">
        <v>0</v>
      </c>
      <c r="K2022" s="120">
        <v>0</v>
      </c>
      <c r="L2022" s="120">
        <v>0</v>
      </c>
      <c r="M2022" s="120">
        <v>0</v>
      </c>
      <c r="N2022" s="120">
        <v>0</v>
      </c>
      <c r="O2022" s="120">
        <v>0</v>
      </c>
      <c r="P2022" s="120">
        <v>0</v>
      </c>
      <c r="Q2022" s="120">
        <v>0</v>
      </c>
      <c r="R2022" s="120">
        <v>0</v>
      </c>
      <c r="S2022" s="120">
        <v>0</v>
      </c>
      <c r="T2022" s="120">
        <v>0</v>
      </c>
      <c r="U2022" s="120">
        <v>0</v>
      </c>
      <c r="V2022" s="120">
        <v>0</v>
      </c>
    </row>
    <row r="2023" spans="1:22" x14ac:dyDescent="0.3">
      <c r="A2023" t="s">
        <v>1177</v>
      </c>
      <c r="B2023" s="35" t="str">
        <f>VLOOKUP(A2023,'Planning Periods'!$E$2:$N$540,10,FALSE)</f>
        <v>12/31/2015 - 12/31/2023</v>
      </c>
      <c r="C2023" s="121">
        <v>2015</v>
      </c>
      <c r="D2023" s="121" t="str">
        <f t="shared" si="29"/>
        <v>Selma 2015</v>
      </c>
    </row>
    <row r="2024" spans="1:22" x14ac:dyDescent="0.3">
      <c r="A2024" t="s">
        <v>1177</v>
      </c>
      <c r="B2024" s="35" t="str">
        <f>VLOOKUP(A2024,'Planning Periods'!$E$2:$N$540,10,FALSE)</f>
        <v>12/31/2015 - 12/31/2023</v>
      </c>
      <c r="C2024" s="121">
        <v>2016</v>
      </c>
      <c r="D2024" s="121" t="str">
        <f t="shared" si="29"/>
        <v>Selma 2016</v>
      </c>
    </row>
    <row r="2025" spans="1:22" x14ac:dyDescent="0.3">
      <c r="A2025" t="s">
        <v>1177</v>
      </c>
      <c r="B2025" s="35" t="str">
        <f>VLOOKUP(A2025,'Planning Periods'!$E$2:$N$540,10,FALSE)</f>
        <v>12/31/2015 - 12/31/2023</v>
      </c>
      <c r="C2025" s="121">
        <v>2017</v>
      </c>
      <c r="D2025" s="121" t="str">
        <f t="shared" si="29"/>
        <v>Selma 2017</v>
      </c>
    </row>
    <row r="2026" spans="1:22" x14ac:dyDescent="0.3">
      <c r="A2026" t="s">
        <v>1148</v>
      </c>
      <c r="B2026" s="35" t="str">
        <f>VLOOKUP(A2026,'Planning Periods'!$E$2:$N$540,10,FALSE)</f>
        <v>12/31/2015 - 12/31/2023</v>
      </c>
      <c r="C2026" s="121">
        <v>2013</v>
      </c>
      <c r="D2026" s="121" t="str">
        <f t="shared" si="29"/>
        <v>Shafter 2013</v>
      </c>
    </row>
    <row r="2027" spans="1:22" x14ac:dyDescent="0.3">
      <c r="A2027" t="s">
        <v>1148</v>
      </c>
      <c r="B2027" s="35" t="str">
        <f>VLOOKUP(A2027,'Planning Periods'!$E$2:$N$540,10,FALSE)</f>
        <v>12/31/2015 - 12/31/2023</v>
      </c>
      <c r="C2027" s="121">
        <v>2014</v>
      </c>
      <c r="D2027" s="121" t="str">
        <f t="shared" si="29"/>
        <v>Shafter 2014</v>
      </c>
      <c r="E2027" s="120">
        <v>0</v>
      </c>
      <c r="F2027" s="120">
        <v>0</v>
      </c>
      <c r="G2027" s="120">
        <v>0</v>
      </c>
      <c r="H2027" s="120">
        <v>0</v>
      </c>
      <c r="I2027" s="120">
        <v>0</v>
      </c>
      <c r="J2027" s="120">
        <v>0</v>
      </c>
      <c r="K2027" s="120">
        <v>0</v>
      </c>
      <c r="L2027" s="120">
        <v>0</v>
      </c>
      <c r="M2027" s="120">
        <v>0</v>
      </c>
      <c r="N2027" s="120">
        <v>0</v>
      </c>
      <c r="O2027" s="120">
        <v>0</v>
      </c>
      <c r="P2027" s="120">
        <v>0</v>
      </c>
      <c r="Q2027" s="120">
        <v>0</v>
      </c>
      <c r="R2027" s="120">
        <v>0</v>
      </c>
      <c r="S2027" s="120">
        <v>0</v>
      </c>
      <c r="T2027" s="120">
        <v>0</v>
      </c>
      <c r="U2027" s="120">
        <v>0</v>
      </c>
      <c r="V2027" s="120">
        <v>0</v>
      </c>
    </row>
    <row r="2028" spans="1:22" x14ac:dyDescent="0.3">
      <c r="A2028" t="s">
        <v>1148</v>
      </c>
      <c r="B2028" s="35" t="str">
        <f>VLOOKUP(A2028,'Planning Periods'!$E$2:$N$540,10,FALSE)</f>
        <v>12/31/2015 - 12/31/2023</v>
      </c>
      <c r="C2028" s="121">
        <v>2015</v>
      </c>
      <c r="D2028" s="121" t="str">
        <f t="shared" si="29"/>
        <v>Shafter 2015</v>
      </c>
    </row>
    <row r="2029" spans="1:22" x14ac:dyDescent="0.3">
      <c r="A2029" t="s">
        <v>1148</v>
      </c>
      <c r="B2029" s="35" t="str">
        <f>VLOOKUP(A2029,'Planning Periods'!$E$2:$N$540,10,FALSE)</f>
        <v>12/31/2015 - 12/31/2023</v>
      </c>
      <c r="C2029" s="121">
        <v>2016</v>
      </c>
      <c r="D2029" s="121" t="str">
        <f t="shared" si="29"/>
        <v>Shafter 2016</v>
      </c>
    </row>
    <row r="2030" spans="1:22" x14ac:dyDescent="0.3">
      <c r="A2030" t="s">
        <v>1148</v>
      </c>
      <c r="B2030" s="35" t="str">
        <f>VLOOKUP(A2030,'Planning Periods'!$E$2:$N$540,10,FALSE)</f>
        <v>12/31/2015 - 12/31/2023</v>
      </c>
      <c r="C2030" s="121">
        <v>2017</v>
      </c>
      <c r="D2030" s="121" t="str">
        <f t="shared" si="29"/>
        <v>Shafter 2017</v>
      </c>
    </row>
    <row r="2031" spans="1:22" x14ac:dyDescent="0.3">
      <c r="A2031" s="122" t="s">
        <v>237</v>
      </c>
      <c r="B2031" s="35" t="str">
        <f>VLOOKUP(A2031,'Planning Periods'!$E$2:$N$540,10,FALSE)</f>
        <v>06/30/2014 - 06/30/2019</v>
      </c>
      <c r="C2031" s="121">
        <v>2014</v>
      </c>
      <c r="D2031" s="121" t="str">
        <f t="shared" ref="D2031:D2095" si="30">CONCATENATE(A2031," ",C2031)</f>
        <v>Shasta County - Unincorporated 2014</v>
      </c>
      <c r="E2031" s="121"/>
      <c r="F2031" s="120"/>
      <c r="G2031" s="121"/>
      <c r="H2031" s="121"/>
      <c r="I2031" s="109"/>
      <c r="J2031" s="121"/>
      <c r="K2031" s="120"/>
      <c r="L2031" s="121"/>
      <c r="M2031" s="121"/>
      <c r="N2031" s="109"/>
      <c r="O2031" s="121"/>
      <c r="P2031" s="121"/>
      <c r="Q2031" s="109"/>
      <c r="R2031" s="121"/>
      <c r="S2031" s="121"/>
      <c r="T2031" s="109"/>
      <c r="U2031" s="121"/>
      <c r="V2031" s="121"/>
    </row>
    <row r="2032" spans="1:22" x14ac:dyDescent="0.3">
      <c r="A2032" s="122" t="s">
        <v>237</v>
      </c>
      <c r="B2032" s="35" t="str">
        <f>VLOOKUP(A2032,'Planning Periods'!$E$2:$N$540,10,FALSE)</f>
        <v>06/30/2014 - 06/30/2019</v>
      </c>
      <c r="C2032" s="121">
        <v>2015</v>
      </c>
      <c r="D2032" s="121" t="str">
        <f t="shared" si="30"/>
        <v>Shasta County - Unincorporated 2015</v>
      </c>
      <c r="E2032" s="121"/>
      <c r="F2032" s="120"/>
      <c r="G2032" s="121"/>
      <c r="H2032" s="121"/>
      <c r="I2032" s="109"/>
      <c r="J2032" s="121"/>
      <c r="K2032" s="120"/>
      <c r="L2032" s="121"/>
      <c r="M2032" s="121"/>
      <c r="N2032" s="109"/>
      <c r="O2032" s="121"/>
      <c r="P2032" s="121"/>
      <c r="Q2032" s="109"/>
      <c r="R2032" s="121"/>
      <c r="S2032" s="121"/>
      <c r="T2032" s="109"/>
      <c r="U2032" s="121"/>
      <c r="V2032" s="121"/>
    </row>
    <row r="2033" spans="1:22" x14ac:dyDescent="0.3">
      <c r="A2033" s="122" t="s">
        <v>237</v>
      </c>
      <c r="B2033" s="35" t="str">
        <f>VLOOKUP(A2033,'Planning Periods'!$E$2:$N$540,10,FALSE)</f>
        <v>06/30/2014 - 06/30/2019</v>
      </c>
      <c r="C2033" s="121">
        <v>2016</v>
      </c>
      <c r="D2033" s="121" t="str">
        <f t="shared" si="30"/>
        <v>Shasta County - Unincorporated 2016</v>
      </c>
      <c r="E2033" s="121"/>
      <c r="F2033" s="120"/>
      <c r="G2033" s="121"/>
      <c r="H2033" s="121"/>
      <c r="I2033" s="109"/>
      <c r="J2033" s="121"/>
      <c r="K2033" s="120"/>
      <c r="L2033" s="121"/>
      <c r="M2033" s="121"/>
      <c r="N2033" s="109"/>
      <c r="O2033" s="121"/>
      <c r="P2033" s="121"/>
      <c r="Q2033" s="109"/>
      <c r="R2033" s="121"/>
      <c r="S2033" s="121"/>
      <c r="T2033" s="109"/>
      <c r="U2033" s="121"/>
      <c r="V2033" s="121"/>
    </row>
    <row r="2034" spans="1:22" x14ac:dyDescent="0.3">
      <c r="A2034" s="122" t="s">
        <v>237</v>
      </c>
      <c r="B2034" s="35" t="str">
        <f>VLOOKUP(A2034,'Planning Periods'!$E$2:$N$540,10,FALSE)</f>
        <v>06/30/2014 - 06/30/2019</v>
      </c>
      <c r="C2034" s="121">
        <v>2017</v>
      </c>
      <c r="D2034" s="121" t="str">
        <f t="shared" si="30"/>
        <v>Shasta County - Unincorporated 2017</v>
      </c>
      <c r="E2034" s="121">
        <v>189</v>
      </c>
      <c r="F2034" s="120">
        <v>4</v>
      </c>
      <c r="G2034" s="121">
        <v>0</v>
      </c>
      <c r="H2034" s="121">
        <v>4</v>
      </c>
      <c r="I2034" s="109"/>
      <c r="J2034" s="121">
        <v>117</v>
      </c>
      <c r="K2034" s="120">
        <v>9</v>
      </c>
      <c r="L2034" s="121">
        <v>0</v>
      </c>
      <c r="M2034" s="121">
        <v>9</v>
      </c>
      <c r="N2034" s="109"/>
      <c r="O2034" s="121">
        <v>128</v>
      </c>
      <c r="P2034" s="121">
        <v>132</v>
      </c>
      <c r="Q2034" s="109"/>
      <c r="R2034" s="121">
        <v>321</v>
      </c>
      <c r="S2034" s="121">
        <v>1</v>
      </c>
      <c r="T2034" s="109"/>
      <c r="U2034" s="121">
        <v>755</v>
      </c>
      <c r="V2034" s="121">
        <v>146</v>
      </c>
    </row>
    <row r="2035" spans="1:22" x14ac:dyDescent="0.3">
      <c r="A2035" s="122" t="s">
        <v>826</v>
      </c>
      <c r="B2035" s="35" t="str">
        <f>VLOOKUP(A2035,'Planning Periods'!$E$2:$N$540,10,FALSE)</f>
        <v>06/30/2014 - 06/30/2019</v>
      </c>
      <c r="C2035" s="121">
        <v>2014</v>
      </c>
      <c r="D2035" s="121" t="str">
        <f t="shared" si="30"/>
        <v>Shasta Lake 2014</v>
      </c>
      <c r="E2035" s="121"/>
      <c r="F2035" s="120"/>
      <c r="G2035" s="121"/>
      <c r="H2035" s="121"/>
      <c r="I2035" s="109"/>
      <c r="J2035" s="121"/>
      <c r="K2035" s="120"/>
      <c r="L2035" s="121"/>
      <c r="M2035" s="121"/>
      <c r="N2035" s="109"/>
      <c r="O2035" s="121"/>
      <c r="P2035" s="121"/>
      <c r="Q2035" s="109"/>
      <c r="R2035" s="121"/>
      <c r="S2035" s="121"/>
      <c r="T2035" s="109"/>
      <c r="U2035" s="121"/>
      <c r="V2035" s="121"/>
    </row>
    <row r="2036" spans="1:22" x14ac:dyDescent="0.3">
      <c r="A2036" s="122" t="s">
        <v>826</v>
      </c>
      <c r="B2036" s="35" t="str">
        <f>VLOOKUP(A2036,'Planning Periods'!$E$2:$N$540,10,FALSE)</f>
        <v>06/30/2014 - 06/30/2019</v>
      </c>
      <c r="C2036" s="121">
        <v>2015</v>
      </c>
      <c r="D2036" s="121" t="str">
        <f t="shared" si="30"/>
        <v>Shasta Lake 2015</v>
      </c>
      <c r="E2036" s="121">
        <v>32</v>
      </c>
      <c r="F2036" s="120">
        <v>7</v>
      </c>
      <c r="G2036" s="121">
        <v>7</v>
      </c>
      <c r="H2036" s="121">
        <v>0</v>
      </c>
      <c r="I2036" s="109"/>
      <c r="J2036" s="121">
        <v>21</v>
      </c>
      <c r="K2036" s="120">
        <v>13</v>
      </c>
      <c r="L2036" s="121">
        <v>13</v>
      </c>
      <c r="M2036" s="121">
        <v>0</v>
      </c>
      <c r="N2036" s="109"/>
      <c r="O2036" s="121">
        <v>23</v>
      </c>
      <c r="P2036" s="121">
        <v>0</v>
      </c>
      <c r="Q2036" s="109"/>
      <c r="R2036" s="121">
        <v>58</v>
      </c>
      <c r="S2036" s="121">
        <v>0</v>
      </c>
      <c r="T2036" s="109"/>
      <c r="U2036" s="121">
        <v>134</v>
      </c>
      <c r="V2036" s="121">
        <v>20</v>
      </c>
    </row>
    <row r="2037" spans="1:22" x14ac:dyDescent="0.3">
      <c r="A2037" s="122" t="s">
        <v>826</v>
      </c>
      <c r="B2037" s="35" t="str">
        <f>VLOOKUP(A2037,'Planning Periods'!$E$2:$N$540,10,FALSE)</f>
        <v>06/30/2014 - 06/30/2019</v>
      </c>
      <c r="C2037" s="121">
        <v>2016</v>
      </c>
      <c r="D2037" s="121" t="str">
        <f t="shared" si="30"/>
        <v>Shasta Lake 2016</v>
      </c>
      <c r="E2037" s="121">
        <v>32</v>
      </c>
      <c r="F2037" s="120">
        <v>2</v>
      </c>
      <c r="G2037" s="121">
        <v>2</v>
      </c>
      <c r="H2037" s="121">
        <v>0</v>
      </c>
      <c r="I2037" s="109"/>
      <c r="J2037" s="121">
        <v>21</v>
      </c>
      <c r="K2037" s="120">
        <v>0</v>
      </c>
      <c r="L2037" s="121">
        <v>0</v>
      </c>
      <c r="M2037" s="121">
        <v>0</v>
      </c>
      <c r="N2037" s="109"/>
      <c r="O2037" s="121">
        <v>23</v>
      </c>
      <c r="P2037" s="121">
        <v>8</v>
      </c>
      <c r="Q2037" s="109"/>
      <c r="R2037" s="121">
        <v>58</v>
      </c>
      <c r="S2037" s="121">
        <v>0</v>
      </c>
      <c r="T2037" s="109"/>
      <c r="U2037" s="121">
        <v>134</v>
      </c>
      <c r="V2037" s="121">
        <v>10</v>
      </c>
    </row>
    <row r="2038" spans="1:22" x14ac:dyDescent="0.3">
      <c r="A2038" s="122" t="s">
        <v>826</v>
      </c>
      <c r="B2038" s="35" t="str">
        <f>VLOOKUP(A2038,'Planning Periods'!$E$2:$N$540,10,FALSE)</f>
        <v>06/30/2014 - 06/30/2019</v>
      </c>
      <c r="C2038" s="121">
        <v>2017</v>
      </c>
      <c r="D2038" s="121" t="str">
        <f t="shared" si="30"/>
        <v>Shasta Lake 2017</v>
      </c>
      <c r="E2038" s="121">
        <v>32</v>
      </c>
      <c r="F2038" s="120">
        <v>0</v>
      </c>
      <c r="G2038" s="121">
        <v>0</v>
      </c>
      <c r="H2038" s="121">
        <v>0</v>
      </c>
      <c r="I2038" s="109"/>
      <c r="J2038" s="121">
        <v>21</v>
      </c>
      <c r="K2038" s="120">
        <v>4</v>
      </c>
      <c r="L2038" s="121">
        <v>1</v>
      </c>
      <c r="M2038" s="121">
        <v>3</v>
      </c>
      <c r="N2038" s="109"/>
      <c r="O2038" s="121">
        <v>23</v>
      </c>
      <c r="P2038" s="121">
        <v>29</v>
      </c>
      <c r="Q2038" s="109"/>
      <c r="R2038" s="121">
        <v>58</v>
      </c>
      <c r="S2038" s="121">
        <v>2</v>
      </c>
      <c r="T2038" s="109"/>
      <c r="U2038" s="121">
        <v>134</v>
      </c>
      <c r="V2038" s="121">
        <v>35</v>
      </c>
    </row>
    <row r="2039" spans="1:22" x14ac:dyDescent="0.3">
      <c r="A2039" t="s">
        <v>232</v>
      </c>
      <c r="B2039" s="35" t="str">
        <f>VLOOKUP(A2039,'Planning Periods'!$E$2:$N$540,10,FALSE)</f>
        <v>06/30/2014 - 06/30/2019</v>
      </c>
      <c r="C2039" s="121">
        <v>2014</v>
      </c>
      <c r="D2039" s="121" t="str">
        <f t="shared" si="30"/>
        <v>Sierra County - Unincorporated 2014</v>
      </c>
      <c r="E2039" s="120">
        <v>0</v>
      </c>
      <c r="F2039" s="120">
        <v>0</v>
      </c>
      <c r="G2039" s="120">
        <v>0</v>
      </c>
      <c r="H2039" s="120">
        <v>0</v>
      </c>
      <c r="I2039" s="120">
        <v>0</v>
      </c>
      <c r="J2039" s="120">
        <v>0</v>
      </c>
      <c r="K2039" s="120">
        <v>0</v>
      </c>
      <c r="L2039" s="120">
        <v>0</v>
      </c>
      <c r="M2039" s="120">
        <v>0</v>
      </c>
      <c r="N2039" s="120">
        <v>0</v>
      </c>
      <c r="O2039" s="120">
        <v>0</v>
      </c>
      <c r="P2039" s="120">
        <v>0</v>
      </c>
      <c r="Q2039" s="120">
        <v>0</v>
      </c>
      <c r="R2039" s="120">
        <v>0</v>
      </c>
      <c r="S2039" s="120">
        <v>0</v>
      </c>
      <c r="T2039" s="120">
        <v>0</v>
      </c>
      <c r="U2039" s="120">
        <v>0</v>
      </c>
      <c r="V2039" s="120">
        <v>0</v>
      </c>
    </row>
    <row r="2040" spans="1:22" x14ac:dyDescent="0.3">
      <c r="A2040" t="s">
        <v>232</v>
      </c>
      <c r="B2040" s="35" t="str">
        <f>VLOOKUP(A2040,'Planning Periods'!$E$2:$N$540,10,FALSE)</f>
        <v>06/30/2014 - 06/30/2019</v>
      </c>
      <c r="C2040" s="121">
        <v>2015</v>
      </c>
      <c r="D2040" s="121" t="str">
        <f t="shared" si="30"/>
        <v>Sierra County - Unincorporated 2015</v>
      </c>
    </row>
    <row r="2041" spans="1:22" x14ac:dyDescent="0.3">
      <c r="A2041" t="s">
        <v>232</v>
      </c>
      <c r="B2041" s="35" t="str">
        <f>VLOOKUP(A2041,'Planning Periods'!$E$2:$N$540,10,FALSE)</f>
        <v>06/30/2014 - 06/30/2019</v>
      </c>
      <c r="C2041" s="121">
        <v>2016</v>
      </c>
      <c r="D2041" s="121" t="str">
        <f t="shared" si="30"/>
        <v>Sierra County - Unincorporated 2016</v>
      </c>
    </row>
    <row r="2042" spans="1:22" x14ac:dyDescent="0.3">
      <c r="A2042" t="s">
        <v>232</v>
      </c>
      <c r="B2042" s="35" t="str">
        <f>VLOOKUP(A2042,'Planning Periods'!$E$2:$N$540,10,FALSE)</f>
        <v>06/30/2014 - 06/30/2019</v>
      </c>
      <c r="C2042" s="121">
        <v>2017</v>
      </c>
      <c r="D2042" s="121" t="str">
        <f t="shared" si="30"/>
        <v>Sierra County - Unincorporated 2017</v>
      </c>
    </row>
    <row r="2043" spans="1:22" x14ac:dyDescent="0.3">
      <c r="A2043" s="122" t="s">
        <v>1059</v>
      </c>
      <c r="B2043" s="35"/>
      <c r="C2043" s="121">
        <v>2013</v>
      </c>
      <c r="D2043" s="121" t="str">
        <f t="shared" si="30"/>
        <v>Sierra Madre 2013</v>
      </c>
    </row>
    <row r="2044" spans="1:22" x14ac:dyDescent="0.3">
      <c r="A2044" s="122" t="s">
        <v>1059</v>
      </c>
      <c r="B2044" s="35" t="str">
        <f>VLOOKUP(A2044,'Planning Periods'!$E$2:$N$540,10,FALSE)</f>
        <v>10/15/2013 - 10/15/2021</v>
      </c>
      <c r="C2044" s="121">
        <v>2014</v>
      </c>
      <c r="D2044" s="121" t="str">
        <f t="shared" si="30"/>
        <v>Sierra Madre 2014</v>
      </c>
      <c r="E2044" s="121">
        <v>14</v>
      </c>
      <c r="F2044" s="120">
        <v>2</v>
      </c>
      <c r="G2044" s="121">
        <v>0</v>
      </c>
      <c r="H2044" s="121">
        <v>2</v>
      </c>
      <c r="I2044" s="109"/>
      <c r="J2044" s="121">
        <v>9</v>
      </c>
      <c r="K2044" s="120">
        <v>5</v>
      </c>
      <c r="L2044" s="121">
        <v>0</v>
      </c>
      <c r="M2044" s="121">
        <v>5</v>
      </c>
      <c r="N2044" s="109"/>
      <c r="O2044" s="121">
        <v>9</v>
      </c>
      <c r="P2044" s="121">
        <v>0</v>
      </c>
      <c r="Q2044" s="109"/>
      <c r="R2044" s="121">
        <v>23</v>
      </c>
      <c r="S2044" s="121">
        <v>5</v>
      </c>
      <c r="T2044" s="109"/>
      <c r="U2044" s="121">
        <v>55</v>
      </c>
      <c r="V2044" s="121">
        <v>12</v>
      </c>
    </row>
    <row r="2045" spans="1:22" x14ac:dyDescent="0.3">
      <c r="A2045" s="122" t="s">
        <v>1059</v>
      </c>
      <c r="B2045" s="35" t="str">
        <f>VLOOKUP(A2045,'Planning Periods'!$E$2:$N$540,10,FALSE)</f>
        <v>10/15/2013 - 10/15/2021</v>
      </c>
      <c r="C2045" s="121">
        <v>2015</v>
      </c>
      <c r="D2045" s="121" t="str">
        <f t="shared" si="30"/>
        <v>Sierra Madre 2015</v>
      </c>
      <c r="E2045" s="121">
        <v>14</v>
      </c>
      <c r="F2045" s="120">
        <v>0</v>
      </c>
      <c r="G2045" s="121">
        <v>0</v>
      </c>
      <c r="H2045" s="121">
        <v>0</v>
      </c>
      <c r="I2045" s="109"/>
      <c r="J2045" s="121">
        <v>9</v>
      </c>
      <c r="K2045" s="120">
        <v>0</v>
      </c>
      <c r="L2045" s="121">
        <v>0</v>
      </c>
      <c r="M2045" s="121">
        <v>0</v>
      </c>
      <c r="N2045" s="109"/>
      <c r="O2045" s="121">
        <v>9</v>
      </c>
      <c r="P2045" s="121">
        <v>0</v>
      </c>
      <c r="Q2045" s="109"/>
      <c r="R2045" s="121">
        <v>23</v>
      </c>
      <c r="S2045" s="121">
        <v>77</v>
      </c>
      <c r="T2045" s="109"/>
      <c r="U2045" s="121">
        <v>55</v>
      </c>
      <c r="V2045" s="121">
        <v>77</v>
      </c>
    </row>
    <row r="2046" spans="1:22" x14ac:dyDescent="0.3">
      <c r="A2046" s="122" t="s">
        <v>1059</v>
      </c>
      <c r="B2046" s="35" t="str">
        <f>VLOOKUP(A2046,'Planning Periods'!$E$2:$N$540,10,FALSE)</f>
        <v>10/15/2013 - 10/15/2021</v>
      </c>
      <c r="C2046" s="121">
        <v>2016</v>
      </c>
      <c r="D2046" s="121" t="str">
        <f t="shared" si="30"/>
        <v>Sierra Madre 2016</v>
      </c>
      <c r="E2046" s="121">
        <v>14</v>
      </c>
      <c r="F2046" s="120">
        <v>0</v>
      </c>
      <c r="G2046" s="121">
        <v>0</v>
      </c>
      <c r="H2046" s="121">
        <v>0</v>
      </c>
      <c r="I2046" s="109"/>
      <c r="J2046" s="121">
        <v>9</v>
      </c>
      <c r="K2046" s="120">
        <v>1</v>
      </c>
      <c r="L2046" s="121">
        <v>0</v>
      </c>
      <c r="M2046" s="121">
        <v>1</v>
      </c>
      <c r="N2046" s="109"/>
      <c r="O2046" s="121">
        <v>9</v>
      </c>
      <c r="P2046" s="121">
        <v>0</v>
      </c>
      <c r="Q2046" s="109"/>
      <c r="R2046" s="121">
        <v>23</v>
      </c>
      <c r="S2046" s="121">
        <v>0</v>
      </c>
      <c r="T2046" s="109"/>
      <c r="U2046" s="121">
        <v>55</v>
      </c>
      <c r="V2046" s="121">
        <v>1</v>
      </c>
    </row>
    <row r="2047" spans="1:22" x14ac:dyDescent="0.3">
      <c r="A2047" s="122" t="s">
        <v>1059</v>
      </c>
      <c r="B2047" s="35" t="str">
        <f>VLOOKUP(A2047,'Planning Periods'!$E$2:$N$540,10,FALSE)</f>
        <v>10/15/2013 - 10/15/2021</v>
      </c>
      <c r="C2047" s="121">
        <v>2017</v>
      </c>
      <c r="D2047" s="121" t="str">
        <f t="shared" si="30"/>
        <v>Sierra Madre 2017</v>
      </c>
      <c r="E2047" s="121">
        <v>14</v>
      </c>
      <c r="F2047" s="120">
        <v>0</v>
      </c>
      <c r="G2047" s="121">
        <v>0</v>
      </c>
      <c r="H2047" s="121">
        <v>0</v>
      </c>
      <c r="I2047" s="109"/>
      <c r="J2047" s="121">
        <v>9</v>
      </c>
      <c r="K2047" s="120">
        <v>1</v>
      </c>
      <c r="L2047" s="121">
        <v>0</v>
      </c>
      <c r="M2047" s="121">
        <v>1</v>
      </c>
      <c r="N2047" s="109"/>
      <c r="O2047" s="121">
        <v>9</v>
      </c>
      <c r="P2047" s="121">
        <v>3</v>
      </c>
      <c r="Q2047" s="109"/>
      <c r="R2047" s="121">
        <v>23</v>
      </c>
      <c r="S2047" s="121">
        <v>0</v>
      </c>
      <c r="T2047" s="109"/>
      <c r="U2047" s="121">
        <v>55</v>
      </c>
      <c r="V2047" s="121">
        <v>4</v>
      </c>
    </row>
    <row r="2048" spans="1:22" x14ac:dyDescent="0.3">
      <c r="A2048" s="122" t="s">
        <v>1058</v>
      </c>
      <c r="B2048" s="35"/>
      <c r="C2048" s="121">
        <v>2013</v>
      </c>
      <c r="D2048" s="121" t="str">
        <f t="shared" si="30"/>
        <v>Signal Hill 2013</v>
      </c>
      <c r="E2048" s="121"/>
      <c r="F2048" s="120"/>
      <c r="G2048" s="121"/>
      <c r="H2048" s="121"/>
      <c r="I2048" s="109"/>
      <c r="J2048" s="121"/>
      <c r="K2048" s="120"/>
      <c r="L2048" s="121"/>
      <c r="M2048" s="121"/>
      <c r="N2048" s="109"/>
      <c r="O2048" s="121"/>
      <c r="P2048" s="121"/>
      <c r="Q2048" s="109"/>
      <c r="R2048" s="121"/>
      <c r="S2048" s="121"/>
      <c r="T2048" s="109"/>
      <c r="U2048" s="121"/>
      <c r="V2048" s="121"/>
    </row>
    <row r="2049" spans="1:22" x14ac:dyDescent="0.3">
      <c r="A2049" s="122" t="s">
        <v>1058</v>
      </c>
      <c r="B2049" s="35" t="str">
        <f>VLOOKUP(A2049,'Planning Periods'!$E$2:$N$540,10,FALSE)</f>
        <v>10/15/2013 - 10/15/2021</v>
      </c>
      <c r="C2049" s="121">
        <v>2014</v>
      </c>
      <c r="D2049" s="121" t="str">
        <f t="shared" si="30"/>
        <v>Signal Hill 2014</v>
      </c>
      <c r="E2049" s="121">
        <v>44</v>
      </c>
      <c r="F2049" s="120">
        <v>0</v>
      </c>
      <c r="G2049" s="121">
        <v>0</v>
      </c>
      <c r="H2049" s="121">
        <v>0</v>
      </c>
      <c r="I2049" s="109"/>
      <c r="J2049" s="121">
        <v>27</v>
      </c>
      <c r="K2049" s="120">
        <v>0</v>
      </c>
      <c r="L2049" s="121">
        <v>0</v>
      </c>
      <c r="M2049" s="121">
        <v>0</v>
      </c>
      <c r="N2049" s="109"/>
      <c r="O2049" s="121">
        <v>28</v>
      </c>
      <c r="P2049" s="121">
        <v>17</v>
      </c>
      <c r="Q2049" s="109"/>
      <c r="R2049" s="121">
        <v>70</v>
      </c>
      <c r="S2049" s="121">
        <v>1</v>
      </c>
      <c r="T2049" s="109"/>
      <c r="U2049" s="121">
        <v>169</v>
      </c>
      <c r="V2049" s="121">
        <v>18</v>
      </c>
    </row>
    <row r="2050" spans="1:22" x14ac:dyDescent="0.3">
      <c r="A2050" s="122" t="s">
        <v>1058</v>
      </c>
      <c r="B2050" s="35" t="str">
        <f>VLOOKUP(A2050,'Planning Periods'!$E$2:$N$540,10,FALSE)</f>
        <v>10/15/2013 - 10/15/2021</v>
      </c>
      <c r="C2050" s="121">
        <v>2015</v>
      </c>
      <c r="D2050" s="121" t="str">
        <f t="shared" si="30"/>
        <v>Signal Hill 2015</v>
      </c>
      <c r="E2050" s="121">
        <v>44</v>
      </c>
      <c r="F2050" s="120">
        <v>44</v>
      </c>
      <c r="G2050" s="121">
        <v>44</v>
      </c>
      <c r="H2050" s="121">
        <v>0</v>
      </c>
      <c r="I2050" s="109"/>
      <c r="J2050" s="121">
        <v>27</v>
      </c>
      <c r="K2050" s="120">
        <v>27</v>
      </c>
      <c r="L2050" s="121">
        <v>27</v>
      </c>
      <c r="M2050" s="121">
        <v>0</v>
      </c>
      <c r="N2050" s="109"/>
      <c r="O2050" s="121">
        <v>28</v>
      </c>
      <c r="P2050" s="121">
        <v>2</v>
      </c>
      <c r="Q2050" s="109"/>
      <c r="R2050" s="121">
        <v>70</v>
      </c>
      <c r="S2050" s="121">
        <v>0</v>
      </c>
      <c r="T2050" s="109"/>
      <c r="U2050" s="121">
        <v>169</v>
      </c>
      <c r="V2050" s="121">
        <v>73</v>
      </c>
    </row>
    <row r="2051" spans="1:22" x14ac:dyDescent="0.3">
      <c r="A2051" s="122" t="s">
        <v>1058</v>
      </c>
      <c r="B2051" s="35" t="str">
        <f>VLOOKUP(A2051,'Planning Periods'!$E$2:$N$540,10,FALSE)</f>
        <v>10/15/2013 - 10/15/2021</v>
      </c>
      <c r="C2051" s="121">
        <v>2016</v>
      </c>
      <c r="D2051" s="121" t="str">
        <f t="shared" si="30"/>
        <v>Signal Hill 2016</v>
      </c>
      <c r="E2051" s="121">
        <v>44</v>
      </c>
      <c r="F2051" s="120">
        <v>0</v>
      </c>
      <c r="G2051" s="121">
        <v>0</v>
      </c>
      <c r="H2051" s="121">
        <v>0</v>
      </c>
      <c r="I2051" s="109"/>
      <c r="J2051" s="121">
        <v>27</v>
      </c>
      <c r="K2051" s="120">
        <v>0</v>
      </c>
      <c r="L2051" s="121">
        <v>0</v>
      </c>
      <c r="M2051" s="121">
        <v>0</v>
      </c>
      <c r="N2051" s="109"/>
      <c r="O2051" s="121">
        <v>28</v>
      </c>
      <c r="P2051" s="121">
        <v>0</v>
      </c>
      <c r="Q2051" s="109"/>
      <c r="R2051" s="121">
        <v>70</v>
      </c>
      <c r="S2051" s="121">
        <v>3</v>
      </c>
      <c r="T2051" s="109"/>
      <c r="U2051" s="121">
        <v>169</v>
      </c>
      <c r="V2051" s="121">
        <v>3</v>
      </c>
    </row>
    <row r="2052" spans="1:22" x14ac:dyDescent="0.3">
      <c r="A2052" s="122" t="s">
        <v>1058</v>
      </c>
      <c r="B2052" s="35" t="str">
        <f>VLOOKUP(A2052,'Planning Periods'!$E$2:$N$540,10,FALSE)</f>
        <v>10/15/2013 - 10/15/2021</v>
      </c>
      <c r="C2052" s="121">
        <v>2017</v>
      </c>
      <c r="D2052" s="121" t="str">
        <f t="shared" si="30"/>
        <v>Signal Hill 2017</v>
      </c>
      <c r="E2052" s="121">
        <v>44</v>
      </c>
      <c r="F2052" s="120">
        <v>0</v>
      </c>
      <c r="G2052" s="121">
        <v>0</v>
      </c>
      <c r="H2052" s="121">
        <v>0</v>
      </c>
      <c r="I2052" s="109"/>
      <c r="J2052" s="121">
        <v>27</v>
      </c>
      <c r="K2052" s="120">
        <v>0</v>
      </c>
      <c r="L2052" s="121">
        <v>0</v>
      </c>
      <c r="M2052" s="121">
        <v>0</v>
      </c>
      <c r="N2052" s="109"/>
      <c r="O2052" s="121">
        <v>28</v>
      </c>
      <c r="P2052" s="121">
        <v>0</v>
      </c>
      <c r="Q2052" s="109"/>
      <c r="R2052" s="121">
        <v>70</v>
      </c>
      <c r="S2052" s="121">
        <v>24</v>
      </c>
      <c r="T2052" s="109"/>
      <c r="U2052" s="121">
        <v>169</v>
      </c>
      <c r="V2052" s="121">
        <v>24</v>
      </c>
    </row>
    <row r="2053" spans="1:22" x14ac:dyDescent="0.3">
      <c r="A2053" s="122" t="s">
        <v>763</v>
      </c>
      <c r="B2053" s="35"/>
      <c r="C2053" s="121">
        <v>2013</v>
      </c>
      <c r="D2053" s="121" t="str">
        <f t="shared" si="30"/>
        <v>Simi Valley 2013</v>
      </c>
      <c r="E2053" s="121"/>
      <c r="F2053" s="120"/>
      <c r="G2053" s="121"/>
      <c r="H2053" s="121"/>
      <c r="I2053" s="109"/>
      <c r="J2053" s="121"/>
      <c r="K2053" s="120"/>
      <c r="L2053" s="121"/>
      <c r="M2053" s="121"/>
      <c r="N2053" s="109"/>
      <c r="O2053" s="121"/>
      <c r="P2053" s="121"/>
      <c r="Q2053" s="109"/>
      <c r="R2053" s="121"/>
      <c r="S2053" s="121"/>
      <c r="T2053" s="109"/>
      <c r="U2053" s="121"/>
      <c r="V2053" s="121"/>
    </row>
    <row r="2054" spans="1:22" x14ac:dyDescent="0.3">
      <c r="A2054" s="122" t="s">
        <v>763</v>
      </c>
      <c r="B2054" s="35" t="str">
        <f>VLOOKUP(A2054,'Planning Periods'!$E$2:$N$540,10,FALSE)</f>
        <v>10/15/2013 - 10/15/2021</v>
      </c>
      <c r="C2054" s="121">
        <v>2014</v>
      </c>
      <c r="D2054" s="121" t="str">
        <f t="shared" si="30"/>
        <v>Simi Valley 2014</v>
      </c>
      <c r="E2054" s="121">
        <v>310</v>
      </c>
      <c r="F2054" s="120">
        <v>0</v>
      </c>
      <c r="G2054" s="121">
        <v>0</v>
      </c>
      <c r="H2054" s="121">
        <v>0</v>
      </c>
      <c r="I2054" s="109"/>
      <c r="J2054" s="121">
        <v>208</v>
      </c>
      <c r="K2054" s="120">
        <v>0</v>
      </c>
      <c r="L2054" s="121">
        <v>0</v>
      </c>
      <c r="M2054" s="121">
        <v>0</v>
      </c>
      <c r="N2054" s="109"/>
      <c r="O2054" s="121">
        <v>229</v>
      </c>
      <c r="P2054" s="121">
        <v>0</v>
      </c>
      <c r="Q2054" s="109"/>
      <c r="R2054" s="121">
        <v>509</v>
      </c>
      <c r="S2054" s="121">
        <v>42</v>
      </c>
      <c r="T2054" s="109"/>
      <c r="U2054" s="121">
        <v>1256</v>
      </c>
      <c r="V2054" s="121">
        <v>42</v>
      </c>
    </row>
    <row r="2055" spans="1:22" x14ac:dyDescent="0.3">
      <c r="A2055" s="122" t="s">
        <v>763</v>
      </c>
      <c r="B2055" s="35" t="str">
        <f>VLOOKUP(A2055,'Planning Periods'!$E$2:$N$540,10,FALSE)</f>
        <v>10/15/2013 - 10/15/2021</v>
      </c>
      <c r="C2055" s="121">
        <v>2015</v>
      </c>
      <c r="D2055" s="121" t="str">
        <f t="shared" si="30"/>
        <v>Simi Valley 2015</v>
      </c>
      <c r="E2055" s="121">
        <v>310</v>
      </c>
      <c r="F2055" s="120">
        <v>0</v>
      </c>
      <c r="G2055" s="121">
        <v>0</v>
      </c>
      <c r="H2055" s="121">
        <v>0</v>
      </c>
      <c r="I2055" s="109"/>
      <c r="J2055" s="121">
        <v>208</v>
      </c>
      <c r="K2055" s="120">
        <v>0</v>
      </c>
      <c r="L2055" s="121">
        <v>0</v>
      </c>
      <c r="M2055" s="121">
        <v>0</v>
      </c>
      <c r="N2055" s="109"/>
      <c r="O2055" s="121">
        <v>229</v>
      </c>
      <c r="P2055" s="121">
        <v>15</v>
      </c>
      <c r="Q2055" s="109"/>
      <c r="R2055" s="121">
        <v>509</v>
      </c>
      <c r="S2055" s="121">
        <v>11</v>
      </c>
      <c r="T2055" s="109"/>
      <c r="U2055" s="121">
        <v>1256</v>
      </c>
      <c r="V2055" s="121">
        <v>26</v>
      </c>
    </row>
    <row r="2056" spans="1:22" x14ac:dyDescent="0.3">
      <c r="A2056" s="122" t="s">
        <v>763</v>
      </c>
      <c r="B2056" s="35" t="str">
        <f>VLOOKUP(A2056,'Planning Periods'!$E$2:$N$540,10,FALSE)</f>
        <v>10/15/2013 - 10/15/2021</v>
      </c>
      <c r="C2056" s="121">
        <v>2016</v>
      </c>
      <c r="D2056" s="121" t="str">
        <f t="shared" si="30"/>
        <v>Simi Valley 2016</v>
      </c>
      <c r="E2056" s="121">
        <v>310</v>
      </c>
      <c r="F2056" s="120">
        <v>0</v>
      </c>
      <c r="G2056" s="121">
        <v>0</v>
      </c>
      <c r="H2056" s="121">
        <v>0</v>
      </c>
      <c r="I2056" s="109"/>
      <c r="J2056" s="121">
        <v>208</v>
      </c>
      <c r="K2056" s="120">
        <v>1</v>
      </c>
      <c r="L2056" s="121">
        <v>1</v>
      </c>
      <c r="M2056" s="121">
        <v>0</v>
      </c>
      <c r="N2056" s="109"/>
      <c r="O2056" s="121">
        <v>229</v>
      </c>
      <c r="P2056" s="121">
        <v>0</v>
      </c>
      <c r="Q2056" s="109"/>
      <c r="R2056" s="121">
        <v>509</v>
      </c>
      <c r="S2056" s="121">
        <v>152</v>
      </c>
      <c r="T2056" s="109"/>
      <c r="U2056" s="121">
        <v>1256</v>
      </c>
      <c r="V2056" s="121">
        <v>153</v>
      </c>
    </row>
    <row r="2057" spans="1:22" x14ac:dyDescent="0.3">
      <c r="A2057" s="122" t="s">
        <v>763</v>
      </c>
      <c r="B2057" s="35" t="str">
        <f>VLOOKUP(A2057,'Planning Periods'!$E$2:$N$540,10,FALSE)</f>
        <v>10/15/2013 - 10/15/2021</v>
      </c>
      <c r="C2057" s="121">
        <v>2017</v>
      </c>
      <c r="D2057" s="121" t="str">
        <f t="shared" si="30"/>
        <v>Simi Valley 2017</v>
      </c>
      <c r="E2057" s="121">
        <v>310</v>
      </c>
      <c r="F2057" s="120">
        <v>30</v>
      </c>
      <c r="G2057" s="121">
        <v>30</v>
      </c>
      <c r="H2057" s="121">
        <v>0</v>
      </c>
      <c r="I2057" s="109"/>
      <c r="J2057" s="121">
        <v>208</v>
      </c>
      <c r="K2057" s="120">
        <v>0</v>
      </c>
      <c r="L2057" s="121">
        <v>0</v>
      </c>
      <c r="M2057" s="121">
        <v>0</v>
      </c>
      <c r="N2057" s="109"/>
      <c r="O2057" s="121">
        <v>229</v>
      </c>
      <c r="P2057" s="121">
        <v>12</v>
      </c>
      <c r="Q2057" s="109"/>
      <c r="R2057" s="121">
        <v>509</v>
      </c>
      <c r="S2057" s="121">
        <v>59</v>
      </c>
      <c r="T2057" s="109"/>
      <c r="U2057" s="121">
        <v>1256</v>
      </c>
      <c r="V2057" s="121">
        <v>101</v>
      </c>
    </row>
    <row r="2058" spans="1:22" x14ac:dyDescent="0.3">
      <c r="A2058" t="s">
        <v>225</v>
      </c>
      <c r="B2058" s="35" t="str">
        <f>VLOOKUP(A2058,'Planning Periods'!$E$2:$N$540,10,FALSE)</f>
        <v>06/30/2014 - 06/30/2019</v>
      </c>
      <c r="C2058" s="121">
        <v>2014</v>
      </c>
      <c r="D2058" s="121" t="str">
        <f t="shared" si="30"/>
        <v>Siskiyou County - Unincorporated 2014</v>
      </c>
      <c r="E2058" s="120">
        <v>0</v>
      </c>
      <c r="F2058" s="120">
        <v>0</v>
      </c>
      <c r="G2058" s="120">
        <v>0</v>
      </c>
      <c r="H2058" s="120">
        <v>0</v>
      </c>
      <c r="I2058" s="120">
        <v>0</v>
      </c>
      <c r="J2058" s="120">
        <v>0</v>
      </c>
      <c r="K2058" s="120">
        <v>0</v>
      </c>
      <c r="L2058" s="120">
        <v>0</v>
      </c>
      <c r="M2058" s="120">
        <v>0</v>
      </c>
      <c r="N2058" s="120">
        <v>0</v>
      </c>
      <c r="O2058" s="120">
        <v>0</v>
      </c>
      <c r="P2058" s="120">
        <v>0</v>
      </c>
      <c r="Q2058" s="120">
        <v>0</v>
      </c>
      <c r="R2058" s="120">
        <v>0</v>
      </c>
      <c r="S2058" s="120">
        <v>0</v>
      </c>
      <c r="T2058" s="120">
        <v>0</v>
      </c>
      <c r="U2058" s="120">
        <v>0</v>
      </c>
      <c r="V2058" s="120">
        <v>0</v>
      </c>
    </row>
    <row r="2059" spans="1:22" x14ac:dyDescent="0.3">
      <c r="A2059" t="s">
        <v>225</v>
      </c>
      <c r="B2059" s="35" t="str">
        <f>VLOOKUP(A2059,'Planning Periods'!$E$2:$N$540,10,FALSE)</f>
        <v>06/30/2014 - 06/30/2019</v>
      </c>
      <c r="C2059" s="121">
        <v>2015</v>
      </c>
      <c r="D2059" s="121" t="str">
        <f t="shared" si="30"/>
        <v>Siskiyou County - Unincorporated 2015</v>
      </c>
    </row>
    <row r="2060" spans="1:22" x14ac:dyDescent="0.3">
      <c r="A2060" t="s">
        <v>225</v>
      </c>
      <c r="B2060" s="35" t="str">
        <f>VLOOKUP(A2060,'Planning Periods'!$E$2:$N$540,10,FALSE)</f>
        <v>06/30/2014 - 06/30/2019</v>
      </c>
      <c r="C2060" s="121">
        <v>2016</v>
      </c>
      <c r="D2060" s="121" t="str">
        <f t="shared" si="30"/>
        <v>Siskiyou County - Unincorporated 2016</v>
      </c>
    </row>
    <row r="2061" spans="1:22" x14ac:dyDescent="0.3">
      <c r="A2061" t="s">
        <v>225</v>
      </c>
      <c r="B2061" s="35" t="str">
        <f>VLOOKUP(A2061,'Planning Periods'!$E$2:$N$540,10,FALSE)</f>
        <v>06/30/2014 - 06/30/2019</v>
      </c>
      <c r="C2061" s="121">
        <v>2017</v>
      </c>
      <c r="D2061" s="121" t="str">
        <f t="shared" si="30"/>
        <v>Siskiyou County - Unincorporated 2017</v>
      </c>
    </row>
    <row r="2062" spans="1:22" x14ac:dyDescent="0.3">
      <c r="A2062" s="122" t="s">
        <v>888</v>
      </c>
      <c r="B2062" s="35" t="str">
        <f>VLOOKUP(A2062,'Planning Periods'!$E$2:$N$540,10,FALSE)</f>
        <v>04/30/2013 - 04/30/2021</v>
      </c>
      <c r="C2062" s="121">
        <v>2013</v>
      </c>
      <c r="D2062" s="121" t="str">
        <f t="shared" si="30"/>
        <v>Solana Beach 2013</v>
      </c>
      <c r="E2062" s="121">
        <v>85</v>
      </c>
      <c r="F2062" s="120">
        <v>0</v>
      </c>
      <c r="G2062" s="121">
        <v>0</v>
      </c>
      <c r="H2062" s="121">
        <v>0</v>
      </c>
      <c r="I2062" s="109"/>
      <c r="J2062" s="121">
        <v>65</v>
      </c>
      <c r="K2062" s="120">
        <v>1</v>
      </c>
      <c r="L2062" s="121">
        <v>0</v>
      </c>
      <c r="M2062" s="121">
        <v>1</v>
      </c>
      <c r="N2062" s="109"/>
      <c r="O2062" s="121">
        <v>59</v>
      </c>
      <c r="P2062" s="121">
        <v>0</v>
      </c>
      <c r="Q2062" s="109"/>
      <c r="R2062" s="121">
        <v>131</v>
      </c>
      <c r="S2062" s="121">
        <v>11</v>
      </c>
      <c r="T2062" s="109"/>
      <c r="U2062" s="121">
        <v>340</v>
      </c>
      <c r="V2062" s="121">
        <v>12</v>
      </c>
    </row>
    <row r="2063" spans="1:22" x14ac:dyDescent="0.3">
      <c r="A2063" s="122" t="s">
        <v>888</v>
      </c>
      <c r="B2063" s="35" t="str">
        <f>VLOOKUP(A2063,'Planning Periods'!$E$2:$N$540,10,FALSE)</f>
        <v>04/30/2013 - 04/30/2021</v>
      </c>
      <c r="C2063" s="121">
        <v>2014</v>
      </c>
      <c r="D2063" s="121" t="str">
        <f t="shared" si="30"/>
        <v>Solana Beach 2014</v>
      </c>
      <c r="E2063" s="121">
        <v>85</v>
      </c>
      <c r="F2063" s="120">
        <v>0</v>
      </c>
      <c r="G2063" s="121">
        <v>0</v>
      </c>
      <c r="H2063" s="121">
        <v>0</v>
      </c>
      <c r="I2063" s="109"/>
      <c r="J2063" s="121">
        <v>65</v>
      </c>
      <c r="K2063" s="120">
        <v>0</v>
      </c>
      <c r="L2063" s="121">
        <v>0</v>
      </c>
      <c r="M2063" s="121">
        <v>0</v>
      </c>
      <c r="N2063" s="109"/>
      <c r="O2063" s="121">
        <v>59</v>
      </c>
      <c r="P2063" s="121">
        <v>0</v>
      </c>
      <c r="Q2063" s="109"/>
      <c r="R2063" s="121">
        <v>131</v>
      </c>
      <c r="S2063" s="121">
        <v>5</v>
      </c>
      <c r="T2063" s="109"/>
      <c r="U2063" s="121">
        <v>340</v>
      </c>
      <c r="V2063" s="121">
        <v>5</v>
      </c>
    </row>
    <row r="2064" spans="1:22" x14ac:dyDescent="0.3">
      <c r="A2064" s="122" t="s">
        <v>888</v>
      </c>
      <c r="B2064" s="35" t="str">
        <f>VLOOKUP(A2064,'Planning Periods'!$E$2:$N$540,10,FALSE)</f>
        <v>04/30/2013 - 04/30/2021</v>
      </c>
      <c r="C2064" s="121">
        <v>2015</v>
      </c>
      <c r="D2064" s="121" t="str">
        <f t="shared" si="30"/>
        <v>Solana Beach 2015</v>
      </c>
      <c r="E2064" s="121">
        <v>85</v>
      </c>
      <c r="F2064" s="120">
        <v>0</v>
      </c>
      <c r="G2064" s="121">
        <v>0</v>
      </c>
      <c r="H2064" s="121">
        <v>0</v>
      </c>
      <c r="I2064" s="109"/>
      <c r="J2064" s="121">
        <v>65</v>
      </c>
      <c r="K2064" s="120">
        <v>1</v>
      </c>
      <c r="L2064" s="121">
        <v>1</v>
      </c>
      <c r="M2064" s="121">
        <v>0</v>
      </c>
      <c r="N2064" s="109"/>
      <c r="O2064" s="121">
        <v>59</v>
      </c>
      <c r="P2064" s="121">
        <v>0</v>
      </c>
      <c r="Q2064" s="109"/>
      <c r="R2064" s="121">
        <v>131</v>
      </c>
      <c r="S2064" s="121">
        <v>3</v>
      </c>
      <c r="T2064" s="109"/>
      <c r="U2064" s="121">
        <v>340</v>
      </c>
      <c r="V2064" s="121">
        <v>4</v>
      </c>
    </row>
    <row r="2065" spans="1:22" x14ac:dyDescent="0.3">
      <c r="A2065" s="122" t="s">
        <v>888</v>
      </c>
      <c r="B2065" s="35" t="str">
        <f>VLOOKUP(A2065,'Planning Periods'!$E$2:$N$540,10,FALSE)</f>
        <v>04/30/2013 - 04/30/2021</v>
      </c>
      <c r="C2065" s="121">
        <v>2016</v>
      </c>
      <c r="D2065" s="121" t="str">
        <f t="shared" si="30"/>
        <v>Solana Beach 2016</v>
      </c>
      <c r="E2065" s="121">
        <v>85</v>
      </c>
      <c r="F2065" s="120">
        <v>0</v>
      </c>
      <c r="G2065" s="121">
        <v>0</v>
      </c>
      <c r="H2065" s="121">
        <v>0</v>
      </c>
      <c r="I2065" s="109"/>
      <c r="J2065" s="121">
        <v>65</v>
      </c>
      <c r="K2065" s="120">
        <v>1</v>
      </c>
      <c r="L2065" s="121">
        <v>1</v>
      </c>
      <c r="M2065" s="121">
        <v>0</v>
      </c>
      <c r="N2065" s="109"/>
      <c r="O2065" s="121">
        <v>59</v>
      </c>
      <c r="P2065" s="121">
        <v>0</v>
      </c>
      <c r="Q2065" s="109"/>
      <c r="R2065" s="121">
        <v>131</v>
      </c>
      <c r="S2065" s="121">
        <v>5</v>
      </c>
      <c r="T2065" s="109"/>
      <c r="U2065" s="121">
        <v>340</v>
      </c>
      <c r="V2065" s="121">
        <v>6</v>
      </c>
    </row>
    <row r="2066" spans="1:22" x14ac:dyDescent="0.3">
      <c r="A2066" s="122" t="s">
        <v>888</v>
      </c>
      <c r="B2066" s="35" t="str">
        <f>VLOOKUP(A2066,'Planning Periods'!$E$2:$N$540,10,FALSE)</f>
        <v>04/30/2013 - 04/30/2021</v>
      </c>
      <c r="C2066" s="121">
        <v>2017</v>
      </c>
      <c r="D2066" s="121" t="str">
        <f t="shared" si="30"/>
        <v>Solana Beach 2017</v>
      </c>
      <c r="E2066" s="121">
        <v>85</v>
      </c>
      <c r="F2066" s="120">
        <v>0</v>
      </c>
      <c r="G2066" s="121">
        <v>0</v>
      </c>
      <c r="H2066" s="121">
        <v>0</v>
      </c>
      <c r="I2066" s="109"/>
      <c r="J2066" s="121">
        <v>65</v>
      </c>
      <c r="K2066" s="120">
        <v>2</v>
      </c>
      <c r="L2066" s="121">
        <v>2</v>
      </c>
      <c r="M2066" s="121">
        <v>0</v>
      </c>
      <c r="N2066" s="109"/>
      <c r="O2066" s="121">
        <v>59</v>
      </c>
      <c r="P2066" s="121">
        <v>3</v>
      </c>
      <c r="Q2066" s="109"/>
      <c r="R2066" s="121">
        <v>131</v>
      </c>
      <c r="S2066" s="121">
        <v>12</v>
      </c>
      <c r="T2066" s="109"/>
      <c r="U2066" s="121">
        <v>340</v>
      </c>
      <c r="V2066" s="121">
        <v>17</v>
      </c>
    </row>
    <row r="2067" spans="1:22" x14ac:dyDescent="0.3">
      <c r="A2067" s="122" t="s">
        <v>216</v>
      </c>
      <c r="B2067" s="35" t="str">
        <f>VLOOKUP(A2067,'Planning Periods'!$E$2:$N$540,10,FALSE)</f>
        <v>01/31/2015 - 01/31/2023</v>
      </c>
      <c r="C2067" s="121">
        <v>2014</v>
      </c>
      <c r="D2067" s="121" t="str">
        <f t="shared" si="30"/>
        <v>Solano County - Unincorporated 2014</v>
      </c>
      <c r="E2067" s="121">
        <v>26</v>
      </c>
      <c r="F2067" s="120">
        <v>1</v>
      </c>
      <c r="G2067" s="121">
        <v>1</v>
      </c>
      <c r="H2067" s="121">
        <v>0</v>
      </c>
      <c r="I2067" s="109"/>
      <c r="J2067" s="121">
        <v>15</v>
      </c>
      <c r="K2067" s="120">
        <v>13</v>
      </c>
      <c r="L2067" s="121">
        <v>13</v>
      </c>
      <c r="M2067" s="121">
        <v>0</v>
      </c>
      <c r="N2067" s="109"/>
      <c r="O2067" s="121">
        <v>19</v>
      </c>
      <c r="P2067" s="121">
        <v>2</v>
      </c>
      <c r="Q2067" s="109"/>
      <c r="R2067" s="121">
        <v>43</v>
      </c>
      <c r="S2067" s="121">
        <v>7</v>
      </c>
      <c r="T2067" s="109"/>
      <c r="U2067" s="121">
        <v>103</v>
      </c>
      <c r="V2067" s="121">
        <v>23</v>
      </c>
    </row>
    <row r="2068" spans="1:22" x14ac:dyDescent="0.3">
      <c r="A2068" s="122" t="s">
        <v>216</v>
      </c>
      <c r="B2068" s="35" t="str">
        <f>VLOOKUP(A2068,'Planning Periods'!$E$2:$N$540,10,FALSE)</f>
        <v>01/31/2015 - 01/31/2023</v>
      </c>
      <c r="C2068" s="121">
        <v>2015</v>
      </c>
      <c r="D2068" s="121" t="str">
        <f t="shared" si="30"/>
        <v>Solano County - Unincorporated 2015</v>
      </c>
      <c r="E2068" s="121">
        <v>26</v>
      </c>
      <c r="F2068" s="120">
        <v>0</v>
      </c>
      <c r="G2068" s="121">
        <v>0</v>
      </c>
      <c r="H2068" s="121">
        <v>0</v>
      </c>
      <c r="I2068" s="109"/>
      <c r="J2068" s="121">
        <v>15</v>
      </c>
      <c r="K2068" s="120">
        <v>11</v>
      </c>
      <c r="L2068" s="121">
        <v>11</v>
      </c>
      <c r="M2068" s="121">
        <v>0</v>
      </c>
      <c r="N2068" s="109"/>
      <c r="O2068" s="121">
        <v>19</v>
      </c>
      <c r="P2068" s="121">
        <v>7</v>
      </c>
      <c r="Q2068" s="109"/>
      <c r="R2068" s="121">
        <v>43</v>
      </c>
      <c r="S2068" s="121">
        <v>14</v>
      </c>
      <c r="T2068" s="109"/>
      <c r="U2068" s="121">
        <v>103</v>
      </c>
      <c r="V2068" s="121">
        <v>32</v>
      </c>
    </row>
    <row r="2069" spans="1:22" x14ac:dyDescent="0.3">
      <c r="A2069" s="122" t="s">
        <v>216</v>
      </c>
      <c r="B2069" s="35" t="str">
        <f>VLOOKUP(A2069,'Planning Periods'!$E$2:$N$540,10,FALSE)</f>
        <v>01/31/2015 - 01/31/2023</v>
      </c>
      <c r="C2069" s="121">
        <v>2016</v>
      </c>
      <c r="D2069" s="121" t="str">
        <f t="shared" si="30"/>
        <v>Solano County - Unincorporated 2016</v>
      </c>
      <c r="E2069" s="121">
        <v>26</v>
      </c>
      <c r="F2069" s="120">
        <v>3</v>
      </c>
      <c r="G2069" s="121">
        <v>3</v>
      </c>
      <c r="H2069" s="121">
        <v>0</v>
      </c>
      <c r="I2069" s="109"/>
      <c r="J2069" s="121">
        <v>15</v>
      </c>
      <c r="K2069" s="120">
        <v>8</v>
      </c>
      <c r="L2069" s="121">
        <v>8</v>
      </c>
      <c r="M2069" s="121">
        <v>0</v>
      </c>
      <c r="N2069" s="109"/>
      <c r="O2069" s="121">
        <v>19</v>
      </c>
      <c r="P2069" s="121">
        <v>5</v>
      </c>
      <c r="Q2069" s="109"/>
      <c r="R2069" s="121">
        <v>43</v>
      </c>
      <c r="S2069" s="121">
        <v>16</v>
      </c>
      <c r="T2069" s="109"/>
      <c r="U2069" s="121">
        <v>103</v>
      </c>
      <c r="V2069" s="121">
        <v>32</v>
      </c>
    </row>
    <row r="2070" spans="1:22" x14ac:dyDescent="0.3">
      <c r="A2070" s="122" t="s">
        <v>216</v>
      </c>
      <c r="B2070" s="35" t="str">
        <f>VLOOKUP(A2070,'Planning Periods'!$E$2:$N$540,10,FALSE)</f>
        <v>01/31/2015 - 01/31/2023</v>
      </c>
      <c r="C2070" s="121">
        <v>2017</v>
      </c>
      <c r="D2070" s="121" t="str">
        <f t="shared" si="30"/>
        <v>Solano County - Unincorporated 2017</v>
      </c>
      <c r="E2070" s="121">
        <v>26</v>
      </c>
      <c r="F2070" s="120">
        <v>0</v>
      </c>
      <c r="G2070" s="121">
        <v>0</v>
      </c>
      <c r="H2070" s="121">
        <v>0</v>
      </c>
      <c r="I2070" s="109"/>
      <c r="J2070" s="121">
        <v>15</v>
      </c>
      <c r="K2070" s="120">
        <v>6</v>
      </c>
      <c r="L2070" s="121">
        <v>0</v>
      </c>
      <c r="M2070" s="121">
        <v>6</v>
      </c>
      <c r="N2070" s="109"/>
      <c r="O2070" s="121">
        <v>19</v>
      </c>
      <c r="P2070" s="121">
        <v>5</v>
      </c>
      <c r="Q2070" s="109"/>
      <c r="R2070" s="121">
        <v>43</v>
      </c>
      <c r="S2070" s="121">
        <v>9</v>
      </c>
      <c r="T2070" s="109"/>
      <c r="U2070" s="121">
        <v>103</v>
      </c>
      <c r="V2070" s="121">
        <v>20</v>
      </c>
    </row>
    <row r="2071" spans="1:22" x14ac:dyDescent="0.3">
      <c r="A2071" t="s">
        <v>1011</v>
      </c>
      <c r="B2071" s="35" t="str">
        <f>VLOOKUP(A2071,'Planning Periods'!$E$2:$N$540,10,FALSE)</f>
        <v>12/31/2015 - 12/31/2023</v>
      </c>
      <c r="C2071" s="121">
        <v>2014</v>
      </c>
      <c r="D2071" s="121" t="str">
        <f t="shared" si="30"/>
        <v>Soledad 2014</v>
      </c>
      <c r="E2071" s="120">
        <v>0</v>
      </c>
      <c r="F2071" s="120">
        <v>0</v>
      </c>
      <c r="G2071" s="120">
        <v>0</v>
      </c>
      <c r="H2071" s="120">
        <v>0</v>
      </c>
      <c r="I2071" s="120">
        <v>0</v>
      </c>
      <c r="J2071" s="120">
        <v>0</v>
      </c>
      <c r="K2071" s="120">
        <v>0</v>
      </c>
      <c r="L2071" s="120">
        <v>0</v>
      </c>
      <c r="M2071" s="120">
        <v>0</v>
      </c>
      <c r="N2071" s="120">
        <v>0</v>
      </c>
      <c r="O2071" s="120">
        <v>0</v>
      </c>
      <c r="P2071" s="120">
        <v>0</v>
      </c>
      <c r="Q2071" s="120">
        <v>0</v>
      </c>
      <c r="R2071" s="120">
        <v>0</v>
      </c>
      <c r="S2071" s="120">
        <v>0</v>
      </c>
      <c r="T2071" s="120">
        <v>0</v>
      </c>
      <c r="U2071" s="120">
        <v>0</v>
      </c>
      <c r="V2071" s="120">
        <v>0</v>
      </c>
    </row>
    <row r="2072" spans="1:22" x14ac:dyDescent="0.3">
      <c r="A2072" t="s">
        <v>1011</v>
      </c>
      <c r="B2072" s="35" t="str">
        <f>VLOOKUP(A2072,'Planning Periods'!$E$2:$N$540,10,FALSE)</f>
        <v>12/31/2015 - 12/31/2023</v>
      </c>
      <c r="C2072" s="121">
        <v>2015</v>
      </c>
      <c r="D2072" s="121" t="str">
        <f t="shared" si="30"/>
        <v>Soledad 2015</v>
      </c>
    </row>
    <row r="2073" spans="1:22" x14ac:dyDescent="0.3">
      <c r="A2073" t="s">
        <v>1011</v>
      </c>
      <c r="B2073" s="35" t="str">
        <f>VLOOKUP(A2073,'Planning Periods'!$E$2:$N$540,10,FALSE)</f>
        <v>12/31/2015 - 12/31/2023</v>
      </c>
      <c r="C2073" s="121">
        <v>2016</v>
      </c>
      <c r="D2073" s="121" t="str">
        <f t="shared" si="30"/>
        <v>Soledad 2016</v>
      </c>
    </row>
    <row r="2074" spans="1:22" x14ac:dyDescent="0.3">
      <c r="A2074" t="s">
        <v>1011</v>
      </c>
      <c r="B2074" s="35" t="str">
        <f>VLOOKUP(A2074,'Planning Periods'!$E$2:$N$540,10,FALSE)</f>
        <v>12/31/2015 - 12/31/2023</v>
      </c>
      <c r="C2074" s="121">
        <v>2017</v>
      </c>
      <c r="D2074" s="121" t="str">
        <f t="shared" si="30"/>
        <v>Soledad 2017</v>
      </c>
    </row>
    <row r="2075" spans="1:22" x14ac:dyDescent="0.3">
      <c r="A2075" s="122" t="s">
        <v>847</v>
      </c>
      <c r="B2075" s="35" t="str">
        <f>VLOOKUP(A2075,'Planning Periods'!$E$2:$N$540,10,FALSE)</f>
        <v>02/15/2015 - 02/15/2023</v>
      </c>
      <c r="C2075" s="121">
        <v>2014</v>
      </c>
      <c r="D2075" s="121" t="str">
        <f t="shared" si="30"/>
        <v>Solvang 2014</v>
      </c>
    </row>
    <row r="2076" spans="1:22" x14ac:dyDescent="0.3">
      <c r="A2076" s="122" t="s">
        <v>847</v>
      </c>
      <c r="B2076" s="35" t="str">
        <f>VLOOKUP(A2076,'Planning Periods'!$E$2:$N$540,10,FALSE)</f>
        <v>02/15/2015 - 02/15/2023</v>
      </c>
      <c r="C2076" s="121">
        <v>2015</v>
      </c>
      <c r="D2076" s="121" t="str">
        <f t="shared" si="30"/>
        <v>Solvang 2015</v>
      </c>
      <c r="E2076" s="121">
        <v>42</v>
      </c>
      <c r="F2076" s="120">
        <v>0</v>
      </c>
      <c r="G2076" s="121">
        <v>0</v>
      </c>
      <c r="H2076" s="121">
        <v>0</v>
      </c>
      <c r="I2076" s="109"/>
      <c r="J2076" s="121">
        <v>28</v>
      </c>
      <c r="K2076" s="120">
        <v>0</v>
      </c>
      <c r="L2076" s="121">
        <v>0</v>
      </c>
      <c r="M2076" s="121">
        <v>0</v>
      </c>
      <c r="N2076" s="109"/>
      <c r="O2076" s="121">
        <v>30</v>
      </c>
      <c r="P2076" s="121">
        <v>0</v>
      </c>
      <c r="Q2076" s="109"/>
      <c r="R2076" s="121">
        <v>75</v>
      </c>
      <c r="S2076" s="121">
        <v>35</v>
      </c>
      <c r="T2076" s="109"/>
      <c r="U2076" s="121">
        <v>175</v>
      </c>
      <c r="V2076" s="121">
        <v>35</v>
      </c>
    </row>
    <row r="2077" spans="1:22" x14ac:dyDescent="0.3">
      <c r="A2077" s="122" t="s">
        <v>847</v>
      </c>
      <c r="B2077" s="35" t="str">
        <f>VLOOKUP(A2077,'Planning Periods'!$E$2:$N$540,10,FALSE)</f>
        <v>02/15/2015 - 02/15/2023</v>
      </c>
      <c r="C2077" s="121">
        <v>2016</v>
      </c>
      <c r="D2077" s="121" t="str">
        <f t="shared" si="30"/>
        <v>Solvang 2016</v>
      </c>
      <c r="E2077" s="121">
        <v>42</v>
      </c>
      <c r="F2077" s="120">
        <v>35</v>
      </c>
      <c r="G2077" s="121">
        <v>35</v>
      </c>
      <c r="H2077" s="121">
        <v>0</v>
      </c>
      <c r="I2077" s="109"/>
      <c r="J2077" s="121">
        <v>28</v>
      </c>
      <c r="K2077" s="120">
        <v>10</v>
      </c>
      <c r="L2077" s="121">
        <v>10</v>
      </c>
      <c r="M2077" s="121">
        <v>0</v>
      </c>
      <c r="N2077" s="109"/>
      <c r="O2077" s="121">
        <v>30</v>
      </c>
      <c r="P2077" s="121">
        <v>0</v>
      </c>
      <c r="Q2077" s="109"/>
      <c r="R2077" s="121">
        <v>75</v>
      </c>
      <c r="S2077" s="121">
        <v>23</v>
      </c>
      <c r="T2077" s="109"/>
      <c r="U2077" s="121">
        <v>175</v>
      </c>
      <c r="V2077" s="121">
        <v>68</v>
      </c>
    </row>
    <row r="2078" spans="1:22" x14ac:dyDescent="0.3">
      <c r="A2078" s="122" t="s">
        <v>847</v>
      </c>
      <c r="B2078" s="35" t="str">
        <f>VLOOKUP(A2078,'Planning Periods'!$E$2:$N$540,10,FALSE)</f>
        <v>02/15/2015 - 02/15/2023</v>
      </c>
      <c r="C2078" s="121">
        <v>2017</v>
      </c>
      <c r="D2078" s="121" t="str">
        <f t="shared" si="30"/>
        <v>Solvang 2017</v>
      </c>
      <c r="E2078" s="121">
        <v>42</v>
      </c>
      <c r="F2078" s="120">
        <v>0</v>
      </c>
      <c r="G2078" s="121">
        <v>0</v>
      </c>
      <c r="H2078" s="121">
        <v>0</v>
      </c>
      <c r="I2078" s="109"/>
      <c r="J2078" s="121">
        <v>28</v>
      </c>
      <c r="K2078" s="120">
        <v>0</v>
      </c>
      <c r="L2078" s="121">
        <v>0</v>
      </c>
      <c r="M2078" s="121">
        <v>0</v>
      </c>
      <c r="N2078" s="109"/>
      <c r="O2078" s="121">
        <v>30</v>
      </c>
      <c r="P2078" s="121">
        <v>1</v>
      </c>
      <c r="Q2078" s="109"/>
      <c r="R2078" s="121">
        <v>75</v>
      </c>
      <c r="S2078" s="121">
        <v>23</v>
      </c>
      <c r="T2078" s="109"/>
      <c r="U2078" s="121">
        <v>175</v>
      </c>
      <c r="V2078" s="121">
        <v>24</v>
      </c>
    </row>
    <row r="2079" spans="1:22" x14ac:dyDescent="0.3">
      <c r="A2079" s="122" t="s">
        <v>798</v>
      </c>
      <c r="B2079" s="35" t="str">
        <f>VLOOKUP(A2079,'Planning Periods'!$E$2:$N$540,10,FALSE)</f>
        <v>01/31/2015 - 01/31/2023</v>
      </c>
      <c r="C2079" s="121">
        <v>2014</v>
      </c>
      <c r="D2079" s="121" t="str">
        <f t="shared" si="30"/>
        <v>Sonoma 2014</v>
      </c>
      <c r="E2079" s="121"/>
      <c r="F2079" s="120"/>
      <c r="G2079" s="121"/>
      <c r="H2079" s="121"/>
      <c r="I2079" s="109"/>
      <c r="J2079" s="121"/>
      <c r="K2079" s="120"/>
      <c r="L2079" s="121"/>
      <c r="M2079" s="121"/>
      <c r="N2079" s="109"/>
      <c r="O2079" s="121"/>
      <c r="P2079" s="121"/>
      <c r="Q2079" s="109"/>
      <c r="R2079" s="121"/>
      <c r="S2079" s="121"/>
      <c r="T2079" s="109"/>
      <c r="U2079" s="121"/>
      <c r="V2079" s="121"/>
    </row>
    <row r="2080" spans="1:22" x14ac:dyDescent="0.3">
      <c r="A2080" s="122" t="s">
        <v>798</v>
      </c>
      <c r="B2080" s="35" t="str">
        <f>VLOOKUP(A2080,'Planning Periods'!$E$2:$N$540,10,FALSE)</f>
        <v>01/31/2015 - 01/31/2023</v>
      </c>
      <c r="C2080" s="121">
        <v>2015</v>
      </c>
      <c r="D2080" s="121" t="str">
        <f t="shared" si="30"/>
        <v>Sonoma 2015</v>
      </c>
      <c r="E2080" s="121"/>
      <c r="F2080" s="120"/>
      <c r="G2080" s="121"/>
      <c r="H2080" s="121"/>
      <c r="I2080" s="109"/>
      <c r="J2080" s="121"/>
      <c r="K2080" s="120"/>
      <c r="L2080" s="121"/>
      <c r="M2080" s="121"/>
      <c r="N2080" s="109"/>
      <c r="O2080" s="121"/>
      <c r="P2080" s="121"/>
      <c r="Q2080" s="109"/>
      <c r="R2080" s="121"/>
      <c r="S2080" s="121"/>
      <c r="T2080" s="109"/>
      <c r="U2080" s="121"/>
      <c r="V2080" s="121"/>
    </row>
    <row r="2081" spans="1:22" x14ac:dyDescent="0.3">
      <c r="A2081" s="122" t="s">
        <v>798</v>
      </c>
      <c r="B2081" s="35" t="str">
        <f>VLOOKUP(A2081,'Planning Periods'!$E$2:$N$540,10,FALSE)</f>
        <v>01/31/2015 - 01/31/2023</v>
      </c>
      <c r="C2081" s="121">
        <v>2016</v>
      </c>
      <c r="D2081" s="121" t="str">
        <f t="shared" si="30"/>
        <v>Sonoma 2016</v>
      </c>
      <c r="E2081" s="121">
        <v>24</v>
      </c>
      <c r="F2081" s="120">
        <v>0</v>
      </c>
      <c r="G2081" s="121">
        <v>0</v>
      </c>
      <c r="H2081" s="121">
        <v>0</v>
      </c>
      <c r="I2081" s="109"/>
      <c r="J2081" s="121">
        <v>23</v>
      </c>
      <c r="K2081" s="120">
        <v>0</v>
      </c>
      <c r="L2081" s="121">
        <v>0</v>
      </c>
      <c r="M2081" s="121">
        <v>0</v>
      </c>
      <c r="N2081" s="109"/>
      <c r="O2081" s="121">
        <v>27</v>
      </c>
      <c r="P2081" s="121">
        <v>0</v>
      </c>
      <c r="Q2081" s="109"/>
      <c r="R2081" s="121">
        <v>63</v>
      </c>
      <c r="S2081" s="121">
        <v>12</v>
      </c>
      <c r="T2081" s="109"/>
      <c r="U2081" s="121">
        <v>137</v>
      </c>
      <c r="V2081" s="121">
        <v>12</v>
      </c>
    </row>
    <row r="2082" spans="1:22" x14ac:dyDescent="0.3">
      <c r="A2082" s="122" t="s">
        <v>798</v>
      </c>
      <c r="B2082" s="35" t="str">
        <f>VLOOKUP(A2082,'Planning Periods'!$E$2:$N$540,10,FALSE)</f>
        <v>01/31/2015 - 01/31/2023</v>
      </c>
      <c r="C2082" s="121">
        <v>2017</v>
      </c>
      <c r="D2082" s="121" t="str">
        <f t="shared" si="30"/>
        <v>Sonoma 2017</v>
      </c>
      <c r="E2082" s="121">
        <v>24</v>
      </c>
      <c r="F2082" s="120">
        <v>0</v>
      </c>
      <c r="G2082" s="121">
        <v>0</v>
      </c>
      <c r="H2082" s="121">
        <v>0</v>
      </c>
      <c r="I2082" s="109"/>
      <c r="J2082" s="121">
        <v>23</v>
      </c>
      <c r="K2082" s="120">
        <v>0</v>
      </c>
      <c r="L2082" s="121">
        <v>0</v>
      </c>
      <c r="M2082" s="121">
        <v>0</v>
      </c>
      <c r="N2082" s="109"/>
      <c r="O2082" s="121">
        <v>27</v>
      </c>
      <c r="P2082" s="121">
        <v>1</v>
      </c>
      <c r="Q2082" s="109"/>
      <c r="R2082" s="121">
        <v>63</v>
      </c>
      <c r="S2082" s="121">
        <v>9</v>
      </c>
      <c r="T2082" s="109"/>
      <c r="U2082" s="121">
        <v>137</v>
      </c>
      <c r="V2082" s="121">
        <v>10</v>
      </c>
    </row>
    <row r="2083" spans="1:22" x14ac:dyDescent="0.3">
      <c r="A2083" s="122" t="s">
        <v>203</v>
      </c>
      <c r="B2083" s="35" t="str">
        <f>VLOOKUP(A2083,'Planning Periods'!$E$2:$N$540,10,FALSE)</f>
        <v>01/31/2015 - 01/31/2023</v>
      </c>
      <c r="C2083" s="121">
        <v>2014</v>
      </c>
      <c r="D2083" s="121" t="str">
        <f t="shared" si="30"/>
        <v>Sonoma County - Unincorporated 2014</v>
      </c>
      <c r="E2083" s="121">
        <v>126</v>
      </c>
      <c r="F2083" s="120">
        <v>1</v>
      </c>
      <c r="G2083" s="121">
        <v>1</v>
      </c>
      <c r="H2083" s="121">
        <v>0</v>
      </c>
      <c r="I2083" s="109"/>
      <c r="J2083" s="121">
        <v>37</v>
      </c>
      <c r="K2083" s="120">
        <v>7</v>
      </c>
      <c r="L2083" s="121">
        <v>7</v>
      </c>
      <c r="M2083" s="121">
        <v>0</v>
      </c>
      <c r="N2083" s="109"/>
      <c r="O2083" s="121">
        <v>160</v>
      </c>
      <c r="P2083" s="121">
        <v>32</v>
      </c>
      <c r="Q2083" s="109"/>
      <c r="R2083" s="121">
        <v>192</v>
      </c>
      <c r="S2083" s="121">
        <v>51</v>
      </c>
      <c r="T2083" s="109"/>
      <c r="U2083" s="121">
        <v>515</v>
      </c>
      <c r="V2083" s="121">
        <v>91</v>
      </c>
    </row>
    <row r="2084" spans="1:22" x14ac:dyDescent="0.3">
      <c r="A2084" s="122" t="s">
        <v>203</v>
      </c>
      <c r="B2084" s="35" t="str">
        <f>VLOOKUP(A2084,'Planning Periods'!$E$2:$N$540,10,FALSE)</f>
        <v>01/31/2015 - 01/31/2023</v>
      </c>
      <c r="C2084" s="121">
        <v>2015</v>
      </c>
      <c r="D2084" s="121" t="str">
        <f t="shared" si="30"/>
        <v>Sonoma County - Unincorporated 2015</v>
      </c>
      <c r="E2084" s="121">
        <v>126</v>
      </c>
      <c r="F2084" s="120">
        <v>24</v>
      </c>
      <c r="G2084" s="121">
        <v>24</v>
      </c>
      <c r="H2084" s="121">
        <v>0</v>
      </c>
      <c r="I2084" s="109"/>
      <c r="J2084" s="121">
        <v>37</v>
      </c>
      <c r="K2084" s="120">
        <v>46</v>
      </c>
      <c r="L2084" s="121">
        <v>46</v>
      </c>
      <c r="M2084" s="121">
        <v>0</v>
      </c>
      <c r="N2084" s="109"/>
      <c r="O2084" s="121">
        <v>160</v>
      </c>
      <c r="P2084" s="121">
        <v>44</v>
      </c>
      <c r="Q2084" s="109"/>
      <c r="R2084" s="121">
        <v>192</v>
      </c>
      <c r="S2084" s="121">
        <v>79</v>
      </c>
      <c r="T2084" s="109"/>
      <c r="U2084" s="121">
        <v>515</v>
      </c>
      <c r="V2084" s="121">
        <v>193</v>
      </c>
    </row>
    <row r="2085" spans="1:22" x14ac:dyDescent="0.3">
      <c r="A2085" s="122" t="s">
        <v>203</v>
      </c>
      <c r="B2085" s="35" t="str">
        <f>VLOOKUP(A2085,'Planning Periods'!$E$2:$N$540,10,FALSE)</f>
        <v>01/31/2015 - 01/31/2023</v>
      </c>
      <c r="C2085" s="121">
        <v>2016</v>
      </c>
      <c r="D2085" s="121" t="str">
        <f t="shared" si="30"/>
        <v>Sonoma County - Unincorporated 2016</v>
      </c>
      <c r="E2085" s="121">
        <v>126</v>
      </c>
      <c r="F2085" s="120">
        <v>78</v>
      </c>
      <c r="G2085" s="121">
        <v>78</v>
      </c>
      <c r="H2085" s="121">
        <v>0</v>
      </c>
      <c r="I2085" s="109"/>
      <c r="J2085" s="121">
        <v>37</v>
      </c>
      <c r="K2085" s="120">
        <v>18</v>
      </c>
      <c r="L2085" s="121">
        <v>17</v>
      </c>
      <c r="M2085" s="121">
        <v>1</v>
      </c>
      <c r="N2085" s="109"/>
      <c r="O2085" s="121">
        <v>160</v>
      </c>
      <c r="P2085" s="121">
        <v>55</v>
      </c>
      <c r="Q2085" s="109"/>
      <c r="R2085" s="121">
        <v>192</v>
      </c>
      <c r="S2085" s="121">
        <v>154</v>
      </c>
      <c r="T2085" s="109"/>
      <c r="U2085" s="121">
        <v>515</v>
      </c>
      <c r="V2085" s="121">
        <v>305</v>
      </c>
    </row>
    <row r="2086" spans="1:22" x14ac:dyDescent="0.3">
      <c r="A2086" s="122" t="s">
        <v>203</v>
      </c>
      <c r="B2086" s="35" t="str">
        <f>VLOOKUP(A2086,'Planning Periods'!$E$2:$N$540,10,FALSE)</f>
        <v>01/31/2015 - 01/31/2023</v>
      </c>
      <c r="C2086" s="121">
        <v>2017</v>
      </c>
      <c r="D2086" s="121" t="str">
        <f t="shared" si="30"/>
        <v>Sonoma County - Unincorporated 2017</v>
      </c>
      <c r="E2086" s="121">
        <v>126</v>
      </c>
      <c r="F2086" s="120">
        <v>0</v>
      </c>
      <c r="G2086" s="121">
        <v>0</v>
      </c>
      <c r="H2086" s="121">
        <v>0</v>
      </c>
      <c r="I2086" s="109"/>
      <c r="J2086" s="121">
        <v>37</v>
      </c>
      <c r="K2086" s="120">
        <v>10</v>
      </c>
      <c r="L2086" s="121">
        <v>10</v>
      </c>
      <c r="M2086" s="121">
        <v>0</v>
      </c>
      <c r="N2086" s="109"/>
      <c r="O2086" s="121">
        <v>160</v>
      </c>
      <c r="P2086" s="121">
        <v>57</v>
      </c>
      <c r="Q2086" s="109"/>
      <c r="R2086" s="121">
        <v>192</v>
      </c>
      <c r="S2086" s="121">
        <v>168</v>
      </c>
      <c r="T2086" s="109"/>
      <c r="U2086" s="121">
        <v>515</v>
      </c>
      <c r="V2086" s="121">
        <v>235</v>
      </c>
    </row>
    <row r="2087" spans="1:22" x14ac:dyDescent="0.3">
      <c r="A2087" s="122" t="s">
        <v>772</v>
      </c>
      <c r="B2087" s="35" t="str">
        <f>VLOOKUP(A2087,'Planning Periods'!$E$2:$N$540,10,FALSE)</f>
        <v>06/30/2014 - 06/30/2019</v>
      </c>
      <c r="C2087" s="121">
        <v>2014</v>
      </c>
      <c r="D2087" s="121" t="str">
        <f t="shared" si="30"/>
        <v>Sonora 2014</v>
      </c>
      <c r="E2087" s="121">
        <v>23</v>
      </c>
      <c r="F2087" s="120">
        <v>0</v>
      </c>
      <c r="G2087" s="121">
        <v>0</v>
      </c>
      <c r="H2087" s="121">
        <v>0</v>
      </c>
      <c r="I2087" s="109"/>
      <c r="J2087" s="121">
        <v>16</v>
      </c>
      <c r="K2087" s="120">
        <v>1</v>
      </c>
      <c r="L2087" s="121">
        <v>0</v>
      </c>
      <c r="M2087" s="121">
        <v>1</v>
      </c>
      <c r="N2087" s="109"/>
      <c r="O2087" s="121">
        <v>19</v>
      </c>
      <c r="P2087" s="121">
        <v>2</v>
      </c>
      <c r="Q2087" s="109"/>
      <c r="R2087" s="121">
        <v>42</v>
      </c>
      <c r="S2087" s="121">
        <v>0</v>
      </c>
      <c r="T2087" s="109"/>
      <c r="U2087" s="121">
        <v>100</v>
      </c>
      <c r="V2087" s="121">
        <v>3</v>
      </c>
    </row>
    <row r="2088" spans="1:22" x14ac:dyDescent="0.3">
      <c r="A2088" s="122" t="s">
        <v>772</v>
      </c>
      <c r="B2088" s="35" t="str">
        <f>VLOOKUP(A2088,'Planning Periods'!$E$2:$N$540,10,FALSE)</f>
        <v>06/30/2014 - 06/30/2019</v>
      </c>
      <c r="C2088" s="121">
        <v>2015</v>
      </c>
      <c r="D2088" s="121" t="str">
        <f t="shared" si="30"/>
        <v>Sonora 2015</v>
      </c>
      <c r="E2088" s="121">
        <v>23</v>
      </c>
      <c r="F2088" s="120">
        <v>0</v>
      </c>
      <c r="G2088" s="121">
        <v>0</v>
      </c>
      <c r="H2088" s="121">
        <v>0</v>
      </c>
      <c r="I2088" s="109"/>
      <c r="J2088" s="121">
        <v>16</v>
      </c>
      <c r="K2088" s="120">
        <v>1</v>
      </c>
      <c r="L2088" s="121">
        <v>0</v>
      </c>
      <c r="M2088" s="121">
        <v>1</v>
      </c>
      <c r="N2088" s="109"/>
      <c r="O2088" s="121">
        <v>19</v>
      </c>
      <c r="P2088" s="121">
        <v>2</v>
      </c>
      <c r="Q2088" s="109"/>
      <c r="R2088" s="121">
        <v>42</v>
      </c>
      <c r="S2088" s="121">
        <v>0</v>
      </c>
      <c r="T2088" s="109"/>
      <c r="U2088" s="121">
        <v>100</v>
      </c>
      <c r="V2088" s="121">
        <v>3</v>
      </c>
    </row>
    <row r="2089" spans="1:22" x14ac:dyDescent="0.3">
      <c r="A2089" s="122" t="s">
        <v>772</v>
      </c>
      <c r="B2089" s="35" t="str">
        <f>VLOOKUP(A2089,'Planning Periods'!$E$2:$N$540,10,FALSE)</f>
        <v>06/30/2014 - 06/30/2019</v>
      </c>
      <c r="C2089" s="121">
        <v>2016</v>
      </c>
      <c r="D2089" s="121" t="str">
        <f t="shared" si="30"/>
        <v>Sonora 2016</v>
      </c>
      <c r="E2089" s="121">
        <v>23</v>
      </c>
      <c r="F2089" s="120">
        <v>0</v>
      </c>
      <c r="G2089" s="121">
        <v>0</v>
      </c>
      <c r="H2089" s="121">
        <v>0</v>
      </c>
      <c r="I2089" s="109"/>
      <c r="J2089" s="121">
        <v>16</v>
      </c>
      <c r="K2089" s="120">
        <v>8</v>
      </c>
      <c r="L2089" s="121">
        <v>8</v>
      </c>
      <c r="M2089" s="121">
        <v>0</v>
      </c>
      <c r="N2089" s="109"/>
      <c r="O2089" s="121">
        <v>19</v>
      </c>
      <c r="P2089" s="121">
        <v>2</v>
      </c>
      <c r="Q2089" s="109"/>
      <c r="R2089" s="121">
        <v>42</v>
      </c>
      <c r="S2089" s="121">
        <v>4</v>
      </c>
      <c r="T2089" s="109"/>
      <c r="U2089" s="121">
        <v>100</v>
      </c>
      <c r="V2089" s="121">
        <v>14</v>
      </c>
    </row>
    <row r="2090" spans="1:22" x14ac:dyDescent="0.3">
      <c r="A2090" s="122" t="s">
        <v>772</v>
      </c>
      <c r="B2090" s="35" t="str">
        <f>VLOOKUP(A2090,'Planning Periods'!$E$2:$N$540,10,FALSE)</f>
        <v>06/30/2014 - 06/30/2019</v>
      </c>
      <c r="C2090" s="121">
        <v>2017</v>
      </c>
      <c r="D2090" s="121" t="str">
        <f t="shared" si="30"/>
        <v>Sonora 2017</v>
      </c>
      <c r="E2090" s="121">
        <v>23</v>
      </c>
      <c r="F2090" s="120">
        <v>0</v>
      </c>
      <c r="G2090" s="121">
        <v>0</v>
      </c>
      <c r="H2090" s="121">
        <v>0</v>
      </c>
      <c r="I2090" s="109"/>
      <c r="J2090" s="121">
        <v>16</v>
      </c>
      <c r="K2090" s="120">
        <v>0</v>
      </c>
      <c r="L2090" s="121">
        <v>0</v>
      </c>
      <c r="M2090" s="121">
        <v>0</v>
      </c>
      <c r="N2090" s="109"/>
      <c r="O2090" s="121">
        <v>19</v>
      </c>
      <c r="P2090" s="121">
        <v>1</v>
      </c>
      <c r="Q2090" s="109"/>
      <c r="R2090" s="121">
        <v>42</v>
      </c>
      <c r="S2090" s="121">
        <v>0</v>
      </c>
      <c r="T2090" s="109"/>
      <c r="U2090" s="121">
        <v>100</v>
      </c>
      <c r="V2090" s="121">
        <v>1</v>
      </c>
    </row>
    <row r="2091" spans="1:22" x14ac:dyDescent="0.3">
      <c r="A2091" t="s">
        <v>1057</v>
      </c>
      <c r="B2091" s="35"/>
      <c r="C2091" s="121">
        <v>2013</v>
      </c>
      <c r="D2091" s="121" t="str">
        <f t="shared" si="30"/>
        <v>South El Monte 2013</v>
      </c>
      <c r="E2091" s="121"/>
      <c r="F2091" s="120"/>
      <c r="G2091" s="121"/>
      <c r="H2091" s="121"/>
      <c r="I2091" s="109"/>
      <c r="J2091" s="121"/>
      <c r="K2091" s="120"/>
      <c r="L2091" s="121"/>
      <c r="M2091" s="121"/>
      <c r="N2091" s="109"/>
      <c r="O2091" s="121"/>
      <c r="P2091" s="121"/>
      <c r="Q2091" s="109"/>
      <c r="R2091" s="121"/>
      <c r="S2091" s="121"/>
      <c r="T2091" s="109"/>
      <c r="U2091" s="121"/>
      <c r="V2091" s="121"/>
    </row>
    <row r="2092" spans="1:22" x14ac:dyDescent="0.3">
      <c r="A2092" t="s">
        <v>1057</v>
      </c>
      <c r="B2092" s="35" t="str">
        <f>VLOOKUP(A2092,'Planning Periods'!$E$2:$N$540,10,FALSE)</f>
        <v>10/15/2013 - 10/15/2021</v>
      </c>
      <c r="C2092" s="121">
        <v>2014</v>
      </c>
      <c r="D2092" s="121" t="str">
        <f t="shared" si="30"/>
        <v>South El Monte 2014</v>
      </c>
      <c r="E2092" s="120">
        <v>0</v>
      </c>
      <c r="F2092" s="120">
        <v>0</v>
      </c>
      <c r="G2092" s="120">
        <v>0</v>
      </c>
      <c r="H2092" s="120">
        <v>0</v>
      </c>
      <c r="I2092" s="120">
        <v>0</v>
      </c>
      <c r="J2092" s="120">
        <v>0</v>
      </c>
      <c r="K2092" s="120">
        <v>0</v>
      </c>
      <c r="L2092" s="120">
        <v>0</v>
      </c>
      <c r="M2092" s="120">
        <v>0</v>
      </c>
      <c r="N2092" s="120">
        <v>0</v>
      </c>
      <c r="O2092" s="120">
        <v>0</v>
      </c>
      <c r="P2092" s="120">
        <v>0</v>
      </c>
      <c r="Q2092" s="120">
        <v>0</v>
      </c>
      <c r="R2092" s="120">
        <v>0</v>
      </c>
      <c r="S2092" s="120">
        <v>0</v>
      </c>
      <c r="T2092" s="120">
        <v>0</v>
      </c>
      <c r="U2092" s="120">
        <v>0</v>
      </c>
      <c r="V2092" s="120">
        <v>0</v>
      </c>
    </row>
    <row r="2093" spans="1:22" x14ac:dyDescent="0.3">
      <c r="A2093" t="s">
        <v>1057</v>
      </c>
      <c r="B2093" s="35" t="str">
        <f>VLOOKUP(A2093,'Planning Periods'!$E$2:$N$540,10,FALSE)</f>
        <v>10/15/2013 - 10/15/2021</v>
      </c>
      <c r="C2093" s="121">
        <v>2015</v>
      </c>
      <c r="D2093" s="121" t="str">
        <f t="shared" si="30"/>
        <v>South El Monte 2015</v>
      </c>
    </row>
    <row r="2094" spans="1:22" x14ac:dyDescent="0.3">
      <c r="A2094" t="s">
        <v>1057</v>
      </c>
      <c r="B2094" s="35" t="str">
        <f>VLOOKUP(A2094,'Planning Periods'!$E$2:$N$540,10,FALSE)</f>
        <v>10/15/2013 - 10/15/2021</v>
      </c>
      <c r="C2094" s="121">
        <v>2016</v>
      </c>
      <c r="D2094" s="121" t="str">
        <f t="shared" si="30"/>
        <v>South El Monte 2016</v>
      </c>
    </row>
    <row r="2095" spans="1:22" x14ac:dyDescent="0.3">
      <c r="A2095" t="s">
        <v>1057</v>
      </c>
      <c r="B2095" s="35" t="str">
        <f>VLOOKUP(A2095,'Planning Periods'!$E$2:$N$540,10,FALSE)</f>
        <v>10/15/2013 - 10/15/2021</v>
      </c>
      <c r="C2095" s="121">
        <v>2017</v>
      </c>
      <c r="D2095" s="121" t="str">
        <f t="shared" si="30"/>
        <v>South El Monte 2017</v>
      </c>
    </row>
    <row r="2096" spans="1:22" x14ac:dyDescent="0.3">
      <c r="A2096" s="122" t="s">
        <v>1056</v>
      </c>
      <c r="B2096" s="35"/>
      <c r="C2096" s="121">
        <v>2013</v>
      </c>
      <c r="D2096" s="121" t="str">
        <f>CONCATENATE(A2096," ",C2096)</f>
        <v>South Gate 2013</v>
      </c>
    </row>
    <row r="2097" spans="1:22" x14ac:dyDescent="0.3">
      <c r="A2097" s="122" t="s">
        <v>1056</v>
      </c>
      <c r="B2097" s="35" t="str">
        <f>VLOOKUP(A2097,'Planning Periods'!$E$2:$N$540,10,FALSE)</f>
        <v>10/15/2013 - 10/15/2021</v>
      </c>
      <c r="C2097" s="121">
        <v>2014</v>
      </c>
      <c r="D2097" s="121" t="str">
        <f>CONCATENATE(A2097," ",C2097)</f>
        <v>South Gate 2014</v>
      </c>
      <c r="E2097" s="121">
        <v>314</v>
      </c>
      <c r="F2097" s="120">
        <v>22</v>
      </c>
      <c r="G2097" s="121">
        <v>22</v>
      </c>
      <c r="H2097" s="121">
        <v>0</v>
      </c>
      <c r="I2097" s="109"/>
      <c r="J2097" s="121">
        <v>185</v>
      </c>
      <c r="K2097" s="120">
        <v>192</v>
      </c>
      <c r="L2097" s="121">
        <v>192</v>
      </c>
      <c r="M2097" s="121">
        <v>0</v>
      </c>
      <c r="N2097" s="109"/>
      <c r="O2097" s="121">
        <v>205</v>
      </c>
      <c r="P2097" s="121">
        <v>15</v>
      </c>
      <c r="Q2097" s="109"/>
      <c r="R2097" s="121">
        <v>558</v>
      </c>
      <c r="S2097" s="121">
        <v>6</v>
      </c>
      <c r="T2097" s="109"/>
      <c r="U2097" s="121">
        <v>1262</v>
      </c>
      <c r="V2097" s="121">
        <v>235</v>
      </c>
    </row>
    <row r="2098" spans="1:22" x14ac:dyDescent="0.3">
      <c r="A2098" s="122" t="s">
        <v>1056</v>
      </c>
      <c r="B2098" s="35" t="str">
        <f>VLOOKUP(A2098,'Planning Periods'!$E$2:$N$540,10,FALSE)</f>
        <v>10/15/2013 - 10/15/2021</v>
      </c>
      <c r="C2098" s="121">
        <v>2015</v>
      </c>
      <c r="D2098" s="121" t="str">
        <f t="shared" ref="D2098:D2162" si="31">CONCATENATE(A2098," ",C2098)</f>
        <v>South Gate 2015</v>
      </c>
      <c r="E2098" s="121">
        <v>314</v>
      </c>
      <c r="F2098" s="120">
        <v>0</v>
      </c>
      <c r="G2098" s="121">
        <v>0</v>
      </c>
      <c r="H2098" s="121">
        <v>0</v>
      </c>
      <c r="I2098" s="109"/>
      <c r="J2098" s="121">
        <v>185</v>
      </c>
      <c r="K2098" s="120">
        <v>0</v>
      </c>
      <c r="L2098" s="121">
        <v>0</v>
      </c>
      <c r="M2098" s="121">
        <v>0</v>
      </c>
      <c r="N2098" s="109"/>
      <c r="O2098" s="121">
        <v>205</v>
      </c>
      <c r="P2098" s="121">
        <v>12</v>
      </c>
      <c r="Q2098" s="109"/>
      <c r="R2098" s="121">
        <v>558</v>
      </c>
      <c r="S2098" s="121">
        <v>3</v>
      </c>
      <c r="T2098" s="109"/>
      <c r="U2098" s="121">
        <v>1262</v>
      </c>
      <c r="V2098" s="121">
        <v>15</v>
      </c>
    </row>
    <row r="2099" spans="1:22" x14ac:dyDescent="0.3">
      <c r="A2099" s="122" t="s">
        <v>1056</v>
      </c>
      <c r="B2099" s="35" t="str">
        <f>VLOOKUP(A2099,'Planning Periods'!$E$2:$N$540,10,FALSE)</f>
        <v>10/15/2013 - 10/15/2021</v>
      </c>
      <c r="C2099" s="121">
        <v>2016</v>
      </c>
      <c r="D2099" s="121" t="str">
        <f t="shared" si="31"/>
        <v>South Gate 2016</v>
      </c>
      <c r="E2099" s="121">
        <v>314</v>
      </c>
      <c r="F2099" s="120">
        <v>0</v>
      </c>
      <c r="G2099" s="121">
        <v>0</v>
      </c>
      <c r="H2099" s="121">
        <v>0</v>
      </c>
      <c r="I2099" s="109"/>
      <c r="J2099" s="121">
        <v>185</v>
      </c>
      <c r="K2099" s="120">
        <v>0</v>
      </c>
      <c r="L2099" s="121">
        <v>0</v>
      </c>
      <c r="M2099" s="121">
        <v>0</v>
      </c>
      <c r="N2099" s="109"/>
      <c r="O2099" s="121">
        <v>205</v>
      </c>
      <c r="P2099" s="121">
        <v>15</v>
      </c>
      <c r="Q2099" s="109"/>
      <c r="R2099" s="121">
        <v>558</v>
      </c>
      <c r="S2099" s="121">
        <v>4</v>
      </c>
      <c r="T2099" s="109"/>
      <c r="U2099" s="121">
        <v>1262</v>
      </c>
      <c r="V2099" s="121">
        <v>19</v>
      </c>
    </row>
    <row r="2100" spans="1:22" x14ac:dyDescent="0.3">
      <c r="A2100" s="122" t="s">
        <v>1056</v>
      </c>
      <c r="B2100" s="35" t="str">
        <f>VLOOKUP(A2100,'Planning Periods'!$E$2:$N$540,10,FALSE)</f>
        <v>10/15/2013 - 10/15/2021</v>
      </c>
      <c r="C2100" s="121">
        <v>2017</v>
      </c>
      <c r="D2100" s="121" t="str">
        <f t="shared" si="31"/>
        <v>South Gate 2017</v>
      </c>
      <c r="E2100" s="121">
        <v>314</v>
      </c>
      <c r="F2100" s="120">
        <v>0</v>
      </c>
      <c r="G2100" s="121">
        <v>0</v>
      </c>
      <c r="H2100" s="121">
        <v>0</v>
      </c>
      <c r="I2100" s="109"/>
      <c r="J2100" s="121">
        <v>185</v>
      </c>
      <c r="K2100" s="120">
        <v>0</v>
      </c>
      <c r="L2100" s="121">
        <v>0</v>
      </c>
      <c r="M2100" s="121">
        <v>0</v>
      </c>
      <c r="N2100" s="109"/>
      <c r="O2100" s="121">
        <v>205</v>
      </c>
      <c r="P2100" s="121">
        <v>14</v>
      </c>
      <c r="Q2100" s="109"/>
      <c r="R2100" s="121">
        <v>558</v>
      </c>
      <c r="S2100" s="121">
        <v>4</v>
      </c>
      <c r="T2100" s="109"/>
      <c r="U2100" s="121">
        <v>1262</v>
      </c>
      <c r="V2100" s="121">
        <v>18</v>
      </c>
    </row>
    <row r="2101" spans="1:22" x14ac:dyDescent="0.3">
      <c r="A2101" s="122" t="s">
        <v>1191</v>
      </c>
      <c r="B2101" s="35" t="str">
        <f>VLOOKUP(A2101,'Planning Periods'!$E$2:$N$540,10,FALSE)</f>
        <v>10/31/2013 - 10/31/2021</v>
      </c>
      <c r="C2101" s="121">
        <v>2013</v>
      </c>
      <c r="D2101" s="121" t="str">
        <f t="shared" si="31"/>
        <v>South Lake Tahoe 2013</v>
      </c>
      <c r="E2101" s="121"/>
      <c r="F2101" s="120"/>
      <c r="G2101" s="121"/>
      <c r="H2101" s="121"/>
      <c r="I2101" s="109"/>
      <c r="J2101" s="121"/>
      <c r="K2101" s="120"/>
      <c r="L2101" s="121"/>
      <c r="M2101" s="121"/>
      <c r="N2101" s="109"/>
      <c r="O2101" s="121"/>
      <c r="P2101" s="121"/>
      <c r="Q2101" s="109"/>
      <c r="R2101" s="121"/>
      <c r="S2101" s="121"/>
      <c r="T2101" s="109"/>
      <c r="U2101" s="121"/>
      <c r="V2101" s="121"/>
    </row>
    <row r="2102" spans="1:22" x14ac:dyDescent="0.3">
      <c r="A2102" s="122" t="s">
        <v>1191</v>
      </c>
      <c r="B2102" s="35" t="str">
        <f>VLOOKUP(A2102,'Planning Periods'!$E$2:$N$540,10,FALSE)</f>
        <v>10/31/2013 - 10/31/2021</v>
      </c>
      <c r="C2102" s="121">
        <v>2014</v>
      </c>
      <c r="D2102" s="121" t="str">
        <f t="shared" si="31"/>
        <v>South Lake Tahoe 2014</v>
      </c>
      <c r="E2102" s="121"/>
      <c r="F2102" s="120"/>
      <c r="G2102" s="121"/>
      <c r="H2102" s="121"/>
      <c r="I2102" s="109"/>
      <c r="J2102" s="121"/>
      <c r="K2102" s="120"/>
      <c r="L2102" s="121"/>
      <c r="M2102" s="121"/>
      <c r="N2102" s="109"/>
      <c r="O2102" s="121"/>
      <c r="P2102" s="121"/>
      <c r="Q2102" s="109"/>
      <c r="R2102" s="121"/>
      <c r="S2102" s="121"/>
      <c r="T2102" s="109"/>
      <c r="U2102" s="121"/>
      <c r="V2102" s="121"/>
    </row>
    <row r="2103" spans="1:22" x14ac:dyDescent="0.3">
      <c r="A2103" s="122" t="s">
        <v>1191</v>
      </c>
      <c r="B2103" s="35" t="str">
        <f>VLOOKUP(A2103,'Planning Periods'!$E$2:$N$540,10,FALSE)</f>
        <v>10/31/2013 - 10/31/2021</v>
      </c>
      <c r="C2103" s="121">
        <v>2015</v>
      </c>
      <c r="D2103" s="121" t="str">
        <f t="shared" si="31"/>
        <v>South Lake Tahoe 2015</v>
      </c>
      <c r="E2103" s="121"/>
      <c r="F2103" s="120"/>
      <c r="G2103" s="121"/>
      <c r="H2103" s="121"/>
      <c r="I2103" s="109"/>
      <c r="J2103" s="121"/>
      <c r="K2103" s="120"/>
      <c r="L2103" s="121"/>
      <c r="M2103" s="121"/>
      <c r="N2103" s="109"/>
      <c r="O2103" s="121"/>
      <c r="P2103" s="121"/>
      <c r="Q2103" s="109"/>
      <c r="R2103" s="121"/>
      <c r="S2103" s="121"/>
      <c r="T2103" s="109"/>
      <c r="U2103" s="121"/>
      <c r="V2103" s="121"/>
    </row>
    <row r="2104" spans="1:22" x14ac:dyDescent="0.3">
      <c r="A2104" s="122" t="s">
        <v>1191</v>
      </c>
      <c r="B2104" s="35" t="str">
        <f>VLOOKUP(A2104,'Planning Periods'!$E$2:$N$540,10,FALSE)</f>
        <v>10/31/2013 - 10/31/2021</v>
      </c>
      <c r="C2104" s="121">
        <v>2016</v>
      </c>
      <c r="D2104" s="121" t="str">
        <f t="shared" si="31"/>
        <v>South Lake Tahoe 2016</v>
      </c>
      <c r="E2104" s="121"/>
      <c r="F2104" s="120"/>
      <c r="G2104" s="121"/>
      <c r="H2104" s="121"/>
      <c r="I2104" s="109"/>
      <c r="J2104" s="121"/>
      <c r="K2104" s="120"/>
      <c r="L2104" s="121"/>
      <c r="M2104" s="121"/>
      <c r="N2104" s="109"/>
      <c r="O2104" s="121"/>
      <c r="P2104" s="121"/>
      <c r="Q2104" s="109"/>
      <c r="R2104" s="121"/>
      <c r="S2104" s="121"/>
      <c r="T2104" s="109"/>
      <c r="U2104" s="121"/>
      <c r="V2104" s="121"/>
    </row>
    <row r="2105" spans="1:22" x14ac:dyDescent="0.3">
      <c r="A2105" s="122" t="s">
        <v>1191</v>
      </c>
      <c r="B2105" s="35" t="str">
        <f>VLOOKUP(A2105,'Planning Periods'!$E$2:$N$540,10,FALSE)</f>
        <v>10/31/2013 - 10/31/2021</v>
      </c>
      <c r="C2105" s="121">
        <v>2017</v>
      </c>
      <c r="D2105" s="121" t="str">
        <f t="shared" si="31"/>
        <v>South Lake Tahoe 2017</v>
      </c>
      <c r="E2105" s="121">
        <v>54</v>
      </c>
      <c r="F2105" s="120">
        <v>0</v>
      </c>
      <c r="G2105" s="121">
        <v>0</v>
      </c>
      <c r="H2105" s="121">
        <v>0</v>
      </c>
      <c r="I2105" s="109"/>
      <c r="J2105" s="121">
        <v>38</v>
      </c>
      <c r="K2105" s="120">
        <v>0</v>
      </c>
      <c r="L2105" s="121">
        <v>0</v>
      </c>
      <c r="M2105" s="121">
        <v>0</v>
      </c>
      <c r="N2105" s="109"/>
      <c r="O2105" s="121">
        <v>63</v>
      </c>
      <c r="P2105" s="121">
        <v>4</v>
      </c>
      <c r="Q2105" s="109"/>
      <c r="R2105" s="121">
        <v>181</v>
      </c>
      <c r="S2105" s="121">
        <v>35</v>
      </c>
      <c r="T2105" s="109"/>
      <c r="U2105" s="121">
        <v>336</v>
      </c>
      <c r="V2105" s="121">
        <v>39</v>
      </c>
    </row>
    <row r="2106" spans="1:22" x14ac:dyDescent="0.3">
      <c r="A2106" s="122" t="s">
        <v>1055</v>
      </c>
      <c r="B2106" s="35"/>
      <c r="C2106" s="121">
        <v>2013</v>
      </c>
      <c r="D2106" s="121" t="str">
        <f t="shared" si="31"/>
        <v>South Pasadena 2013</v>
      </c>
      <c r="E2106" s="121"/>
      <c r="F2106" s="120"/>
      <c r="G2106" s="121"/>
      <c r="H2106" s="121"/>
      <c r="I2106" s="109"/>
      <c r="J2106" s="121"/>
      <c r="K2106" s="120"/>
      <c r="L2106" s="121"/>
      <c r="M2106" s="121"/>
      <c r="N2106" s="109"/>
      <c r="O2106" s="121"/>
      <c r="P2106" s="121"/>
      <c r="Q2106" s="109"/>
      <c r="R2106" s="121"/>
      <c r="S2106" s="121"/>
      <c r="T2106" s="109"/>
      <c r="U2106" s="121"/>
      <c r="V2106" s="121"/>
    </row>
    <row r="2107" spans="1:22" x14ac:dyDescent="0.3">
      <c r="A2107" s="122" t="s">
        <v>1055</v>
      </c>
      <c r="B2107" s="35" t="str">
        <f>VLOOKUP(A2107,'Planning Periods'!$E$2:$N$540,10,FALSE)</f>
        <v>10/15/2013 - 10/15/2021</v>
      </c>
      <c r="C2107" s="121">
        <v>2014</v>
      </c>
      <c r="D2107" s="121" t="str">
        <f t="shared" si="31"/>
        <v>South Pasadena 2014</v>
      </c>
      <c r="E2107" s="121">
        <v>17</v>
      </c>
      <c r="F2107" s="120">
        <v>0</v>
      </c>
      <c r="G2107" s="121">
        <v>0</v>
      </c>
      <c r="H2107" s="121">
        <v>0</v>
      </c>
      <c r="I2107" s="109"/>
      <c r="J2107" s="121">
        <v>10</v>
      </c>
      <c r="K2107" s="120">
        <v>0</v>
      </c>
      <c r="L2107" s="121">
        <v>0</v>
      </c>
      <c r="M2107" s="121">
        <v>0</v>
      </c>
      <c r="N2107" s="109"/>
      <c r="O2107" s="121">
        <v>11</v>
      </c>
      <c r="P2107" s="121">
        <v>0</v>
      </c>
      <c r="Q2107" s="109"/>
      <c r="R2107" s="121">
        <v>25</v>
      </c>
      <c r="S2107" s="121">
        <v>40</v>
      </c>
      <c r="T2107" s="109"/>
      <c r="U2107" s="121">
        <v>63</v>
      </c>
      <c r="V2107" s="121">
        <v>40</v>
      </c>
    </row>
    <row r="2108" spans="1:22" x14ac:dyDescent="0.3">
      <c r="A2108" s="122" t="s">
        <v>1055</v>
      </c>
      <c r="B2108" s="35" t="str">
        <f>VLOOKUP(A2108,'Planning Periods'!$E$2:$N$540,10,FALSE)</f>
        <v>10/15/2013 - 10/15/2021</v>
      </c>
      <c r="C2108" s="121">
        <v>2015</v>
      </c>
      <c r="D2108" s="121" t="str">
        <f t="shared" si="31"/>
        <v>South Pasadena 2015</v>
      </c>
      <c r="E2108" s="121">
        <v>17</v>
      </c>
      <c r="F2108" s="120">
        <v>0</v>
      </c>
      <c r="G2108" s="121">
        <v>0</v>
      </c>
      <c r="H2108" s="121">
        <v>0</v>
      </c>
      <c r="I2108" s="109"/>
      <c r="J2108" s="121">
        <v>10</v>
      </c>
      <c r="K2108" s="120">
        <v>0</v>
      </c>
      <c r="L2108" s="121">
        <v>0</v>
      </c>
      <c r="M2108" s="121">
        <v>0</v>
      </c>
      <c r="N2108" s="109"/>
      <c r="O2108" s="121">
        <v>11</v>
      </c>
      <c r="P2108" s="121">
        <v>0</v>
      </c>
      <c r="Q2108" s="109"/>
      <c r="R2108" s="121">
        <v>25</v>
      </c>
      <c r="S2108" s="121">
        <v>6</v>
      </c>
      <c r="T2108" s="109"/>
      <c r="U2108" s="121">
        <v>63</v>
      </c>
      <c r="V2108" s="121">
        <v>6</v>
      </c>
    </row>
    <row r="2109" spans="1:22" x14ac:dyDescent="0.3">
      <c r="A2109" s="122" t="s">
        <v>1055</v>
      </c>
      <c r="B2109" s="35" t="str">
        <f>VLOOKUP(A2109,'Planning Periods'!$E$2:$N$540,10,FALSE)</f>
        <v>10/15/2013 - 10/15/2021</v>
      </c>
      <c r="C2109" s="121">
        <v>2016</v>
      </c>
      <c r="D2109" s="121" t="str">
        <f t="shared" si="31"/>
        <v>South Pasadena 2016</v>
      </c>
      <c r="E2109" s="121">
        <v>17</v>
      </c>
      <c r="F2109" s="120">
        <v>0</v>
      </c>
      <c r="G2109" s="121">
        <v>0</v>
      </c>
      <c r="H2109" s="121">
        <v>0</v>
      </c>
      <c r="I2109" s="109"/>
      <c r="J2109" s="121">
        <v>10</v>
      </c>
      <c r="K2109" s="120">
        <v>0</v>
      </c>
      <c r="L2109" s="121">
        <v>0</v>
      </c>
      <c r="M2109" s="121">
        <v>0</v>
      </c>
      <c r="N2109" s="109"/>
      <c r="O2109" s="121">
        <v>11</v>
      </c>
      <c r="P2109" s="121">
        <v>0</v>
      </c>
      <c r="Q2109" s="109"/>
      <c r="R2109" s="121">
        <v>25</v>
      </c>
      <c r="S2109" s="121">
        <v>11</v>
      </c>
      <c r="T2109" s="109"/>
      <c r="U2109" s="121">
        <v>63</v>
      </c>
      <c r="V2109" s="121">
        <v>11</v>
      </c>
    </row>
    <row r="2110" spans="1:22" x14ac:dyDescent="0.3">
      <c r="A2110" s="122" t="s">
        <v>1055</v>
      </c>
      <c r="B2110" s="35" t="str">
        <f>VLOOKUP(A2110,'Planning Periods'!$E$2:$N$540,10,FALSE)</f>
        <v>10/15/2013 - 10/15/2021</v>
      </c>
      <c r="C2110" s="121">
        <v>2017</v>
      </c>
      <c r="D2110" s="121" t="str">
        <f t="shared" si="31"/>
        <v>South Pasadena 2017</v>
      </c>
      <c r="E2110" s="121">
        <v>17</v>
      </c>
      <c r="F2110" s="120">
        <v>0</v>
      </c>
      <c r="G2110" s="121">
        <v>0</v>
      </c>
      <c r="H2110" s="121">
        <v>0</v>
      </c>
      <c r="I2110" s="109"/>
      <c r="J2110" s="121">
        <v>10</v>
      </c>
      <c r="K2110" s="120">
        <v>0</v>
      </c>
      <c r="L2110" s="121">
        <v>0</v>
      </c>
      <c r="M2110" s="121">
        <v>0</v>
      </c>
      <c r="N2110" s="109"/>
      <c r="O2110" s="121">
        <v>11</v>
      </c>
      <c r="P2110" s="121">
        <v>1</v>
      </c>
      <c r="Q2110" s="109"/>
      <c r="R2110" s="121">
        <v>25</v>
      </c>
      <c r="S2110" s="121">
        <v>18</v>
      </c>
      <c r="T2110" s="109"/>
      <c r="U2110" s="121">
        <v>63</v>
      </c>
      <c r="V2110" s="121">
        <v>19</v>
      </c>
    </row>
    <row r="2111" spans="1:22" x14ac:dyDescent="0.3">
      <c r="A2111" s="122" t="s">
        <v>856</v>
      </c>
      <c r="B2111" s="35" t="str">
        <f>VLOOKUP(A2111,'Planning Periods'!$E$2:$N$540,10,FALSE)</f>
        <v>01/31/2015 - 01/31/2023</v>
      </c>
      <c r="C2111" s="121">
        <v>2014</v>
      </c>
      <c r="D2111" s="121" t="str">
        <f t="shared" si="31"/>
        <v>South San Francisco 2014</v>
      </c>
      <c r="E2111" s="121"/>
      <c r="F2111" s="120"/>
      <c r="G2111" s="121"/>
      <c r="H2111" s="121"/>
      <c r="I2111" s="109"/>
      <c r="J2111" s="121"/>
      <c r="K2111" s="120"/>
      <c r="L2111" s="121"/>
      <c r="M2111" s="121"/>
      <c r="N2111" s="109"/>
      <c r="O2111" s="121"/>
      <c r="P2111" s="121"/>
      <c r="Q2111" s="109"/>
      <c r="R2111" s="121"/>
      <c r="S2111" s="121"/>
      <c r="T2111" s="109"/>
      <c r="U2111" s="121"/>
      <c r="V2111" s="121"/>
    </row>
    <row r="2112" spans="1:22" x14ac:dyDescent="0.3">
      <c r="A2112" s="122" t="s">
        <v>856</v>
      </c>
      <c r="B2112" s="35" t="str">
        <f>VLOOKUP(A2112,'Planning Periods'!$E$2:$N$540,10,FALSE)</f>
        <v>01/31/2015 - 01/31/2023</v>
      </c>
      <c r="C2112" s="121">
        <v>2015</v>
      </c>
      <c r="D2112" s="121" t="str">
        <f t="shared" si="31"/>
        <v>South San Francisco 2015</v>
      </c>
      <c r="E2112" s="121">
        <v>565</v>
      </c>
      <c r="F2112" s="120">
        <v>0</v>
      </c>
      <c r="G2112" s="121">
        <v>0</v>
      </c>
      <c r="H2112" s="121">
        <v>0</v>
      </c>
      <c r="I2112" s="109"/>
      <c r="J2112" s="121">
        <v>281</v>
      </c>
      <c r="K2112" s="120">
        <v>3</v>
      </c>
      <c r="L2112" s="121">
        <v>3</v>
      </c>
      <c r="M2112" s="121">
        <v>0</v>
      </c>
      <c r="N2112" s="109"/>
      <c r="O2112" s="121">
        <v>313</v>
      </c>
      <c r="P2112" s="121">
        <v>10</v>
      </c>
      <c r="Q2112" s="109"/>
      <c r="R2112" s="121">
        <v>705</v>
      </c>
      <c r="S2112" s="121">
        <v>28</v>
      </c>
      <c r="T2112" s="109"/>
      <c r="U2112" s="121">
        <v>1864</v>
      </c>
      <c r="V2112" s="121">
        <v>41</v>
      </c>
    </row>
    <row r="2113" spans="1:22" x14ac:dyDescent="0.3">
      <c r="A2113" s="122" t="s">
        <v>856</v>
      </c>
      <c r="B2113" s="35" t="str">
        <f>VLOOKUP(A2113,'Planning Periods'!$E$2:$N$540,10,FALSE)</f>
        <v>01/31/2015 - 01/31/2023</v>
      </c>
      <c r="C2113" s="121">
        <v>2016</v>
      </c>
      <c r="D2113" s="121" t="str">
        <f t="shared" si="31"/>
        <v>South San Francisco 2016</v>
      </c>
      <c r="E2113" s="121">
        <v>565</v>
      </c>
      <c r="F2113" s="120">
        <v>0</v>
      </c>
      <c r="G2113" s="121">
        <v>0</v>
      </c>
      <c r="H2113" s="121">
        <v>0</v>
      </c>
      <c r="I2113" s="109"/>
      <c r="J2113" s="121">
        <v>281</v>
      </c>
      <c r="K2113" s="120">
        <v>1</v>
      </c>
      <c r="L2113" s="121">
        <v>1</v>
      </c>
      <c r="M2113" s="121">
        <v>0</v>
      </c>
      <c r="N2113" s="109"/>
      <c r="O2113" s="121">
        <v>313</v>
      </c>
      <c r="P2113" s="121">
        <v>13</v>
      </c>
      <c r="Q2113" s="109"/>
      <c r="R2113" s="121">
        <v>705</v>
      </c>
      <c r="S2113" s="121">
        <v>92</v>
      </c>
      <c r="T2113" s="109"/>
      <c r="U2113" s="121">
        <v>1864</v>
      </c>
      <c r="V2113" s="121">
        <v>106</v>
      </c>
    </row>
    <row r="2114" spans="1:22" x14ac:dyDescent="0.3">
      <c r="A2114" s="122" t="s">
        <v>856</v>
      </c>
      <c r="B2114" s="35" t="str">
        <f>VLOOKUP(A2114,'Planning Periods'!$E$2:$N$540,10,FALSE)</f>
        <v>01/31/2015 - 01/31/2023</v>
      </c>
      <c r="C2114" s="121">
        <v>2017</v>
      </c>
      <c r="D2114" s="121" t="str">
        <f t="shared" si="31"/>
        <v>South San Francisco 2017</v>
      </c>
      <c r="E2114" s="121">
        <v>565</v>
      </c>
      <c r="F2114" s="120">
        <v>80</v>
      </c>
      <c r="G2114" s="121">
        <v>80</v>
      </c>
      <c r="H2114" s="121">
        <v>0</v>
      </c>
      <c r="I2114" s="109"/>
      <c r="J2114" s="121">
        <v>281</v>
      </c>
      <c r="K2114" s="120">
        <v>0</v>
      </c>
      <c r="L2114" s="121">
        <v>0</v>
      </c>
      <c r="M2114" s="121">
        <v>0</v>
      </c>
      <c r="N2114" s="109"/>
      <c r="O2114" s="121">
        <v>313</v>
      </c>
      <c r="P2114" s="121">
        <v>5</v>
      </c>
      <c r="Q2114" s="109"/>
      <c r="R2114" s="121">
        <v>705</v>
      </c>
      <c r="S2114" s="121">
        <v>283</v>
      </c>
      <c r="T2114" s="109"/>
      <c r="U2114" s="121">
        <v>1864</v>
      </c>
      <c r="V2114" s="121">
        <v>368</v>
      </c>
    </row>
    <row r="2115" spans="1:22" x14ac:dyDescent="0.3">
      <c r="A2115" s="122" t="s">
        <v>1008</v>
      </c>
      <c r="B2115" s="35" t="str">
        <f>VLOOKUP(A2115,'Planning Periods'!$E$2:$N$540,10,FALSE)</f>
        <v>01/31/2015 - 01/31/2023</v>
      </c>
      <c r="C2115" s="121">
        <v>2014</v>
      </c>
      <c r="D2115" s="121" t="str">
        <f t="shared" si="31"/>
        <v>St. Helena 2014</v>
      </c>
      <c r="E2115" s="121"/>
      <c r="F2115" s="120"/>
      <c r="G2115" s="121"/>
      <c r="H2115" s="121"/>
      <c r="I2115" s="109"/>
      <c r="J2115" s="121"/>
      <c r="K2115" s="120"/>
      <c r="L2115" s="121"/>
      <c r="M2115" s="121"/>
      <c r="N2115" s="109"/>
      <c r="O2115" s="121"/>
      <c r="P2115" s="121"/>
      <c r="Q2115" s="109"/>
      <c r="R2115" s="121"/>
      <c r="S2115" s="121"/>
      <c r="T2115" s="109"/>
      <c r="U2115" s="121"/>
      <c r="V2115" s="121"/>
    </row>
    <row r="2116" spans="1:22" x14ac:dyDescent="0.3">
      <c r="A2116" s="122" t="s">
        <v>1008</v>
      </c>
      <c r="B2116" s="35" t="str">
        <f>VLOOKUP(A2116,'Planning Periods'!$E$2:$N$540,10,FALSE)</f>
        <v>01/31/2015 - 01/31/2023</v>
      </c>
      <c r="C2116" s="121">
        <v>2015</v>
      </c>
      <c r="D2116" s="121" t="str">
        <f t="shared" si="31"/>
        <v>St. Helena 2015</v>
      </c>
      <c r="E2116" s="121">
        <v>8</v>
      </c>
      <c r="F2116" s="120">
        <v>0</v>
      </c>
      <c r="G2116" s="121">
        <v>0</v>
      </c>
      <c r="H2116" s="121">
        <v>0</v>
      </c>
      <c r="I2116" s="109"/>
      <c r="J2116" s="121">
        <v>5</v>
      </c>
      <c r="K2116" s="120">
        <v>0</v>
      </c>
      <c r="L2116" s="121">
        <v>0</v>
      </c>
      <c r="M2116" s="121">
        <v>0</v>
      </c>
      <c r="N2116" s="109"/>
      <c r="O2116" s="121">
        <v>5</v>
      </c>
      <c r="P2116" s="121">
        <v>4</v>
      </c>
      <c r="Q2116" s="109"/>
      <c r="R2116" s="121">
        <v>13</v>
      </c>
      <c r="S2116" s="121">
        <v>23</v>
      </c>
      <c r="T2116" s="109"/>
      <c r="U2116" s="121">
        <v>31</v>
      </c>
      <c r="V2116" s="121">
        <v>27</v>
      </c>
    </row>
    <row r="2117" spans="1:22" x14ac:dyDescent="0.3">
      <c r="A2117" s="122" t="s">
        <v>1008</v>
      </c>
      <c r="B2117" s="35" t="str">
        <f>VLOOKUP(A2117,'Planning Periods'!$E$2:$N$540,10,FALSE)</f>
        <v>01/31/2015 - 01/31/2023</v>
      </c>
      <c r="C2117" s="121">
        <v>2016</v>
      </c>
      <c r="D2117" s="121" t="str">
        <f t="shared" si="31"/>
        <v>St. Helena 2016</v>
      </c>
      <c r="E2117" s="121">
        <v>8</v>
      </c>
      <c r="F2117" s="120">
        <v>0</v>
      </c>
      <c r="G2117" s="121">
        <v>0</v>
      </c>
      <c r="H2117" s="121">
        <v>0</v>
      </c>
      <c r="I2117" s="109"/>
      <c r="J2117" s="121">
        <v>5</v>
      </c>
      <c r="K2117" s="120">
        <v>0</v>
      </c>
      <c r="L2117" s="121">
        <v>0</v>
      </c>
      <c r="M2117" s="121">
        <v>0</v>
      </c>
      <c r="N2117" s="109"/>
      <c r="O2117" s="121">
        <v>5</v>
      </c>
      <c r="P2117" s="121">
        <v>0</v>
      </c>
      <c r="Q2117" s="109"/>
      <c r="R2117" s="121">
        <v>13</v>
      </c>
      <c r="S2117" s="121">
        <v>6</v>
      </c>
      <c r="T2117" s="109"/>
      <c r="U2117" s="121">
        <v>31</v>
      </c>
      <c r="V2117" s="121">
        <v>6</v>
      </c>
    </row>
    <row r="2118" spans="1:22" x14ac:dyDescent="0.3">
      <c r="A2118" s="122" t="s">
        <v>1008</v>
      </c>
      <c r="B2118" s="35" t="str">
        <f>VLOOKUP(A2118,'Planning Periods'!$E$2:$N$540,10,FALSE)</f>
        <v>01/31/2015 - 01/31/2023</v>
      </c>
      <c r="C2118" s="121">
        <v>2017</v>
      </c>
      <c r="D2118" s="121" t="str">
        <f t="shared" si="31"/>
        <v>St. Helena 2017</v>
      </c>
      <c r="E2118" s="121">
        <v>8</v>
      </c>
      <c r="F2118" s="120">
        <v>0</v>
      </c>
      <c r="G2118" s="121">
        <v>0</v>
      </c>
      <c r="H2118" s="121">
        <v>0</v>
      </c>
      <c r="I2118" s="109"/>
      <c r="J2118" s="121">
        <v>5</v>
      </c>
      <c r="K2118" s="120">
        <v>8</v>
      </c>
      <c r="L2118" s="121">
        <v>8</v>
      </c>
      <c r="M2118" s="121">
        <v>0</v>
      </c>
      <c r="N2118" s="109"/>
      <c r="O2118" s="121">
        <v>5</v>
      </c>
      <c r="P2118" s="121">
        <v>0</v>
      </c>
      <c r="Q2118" s="109"/>
      <c r="R2118" s="121">
        <v>13</v>
      </c>
      <c r="S2118" s="121">
        <v>11</v>
      </c>
      <c r="T2118" s="109"/>
      <c r="U2118" s="121">
        <v>31</v>
      </c>
      <c r="V2118" s="121">
        <v>19</v>
      </c>
    </row>
    <row r="2119" spans="1:22" x14ac:dyDescent="0.3">
      <c r="A2119" s="122" t="s">
        <v>191</v>
      </c>
      <c r="B2119" s="35" t="str">
        <f>VLOOKUP(A2119,'Planning Periods'!$E$2:$N$540,10,FALSE)</f>
        <v>12/31/2015 - 12/31/2023</v>
      </c>
      <c r="C2119" s="121">
        <v>2014</v>
      </c>
      <c r="D2119" s="121" t="str">
        <f t="shared" si="31"/>
        <v>Stanislaus County - Unincorporated 2014</v>
      </c>
      <c r="E2119" s="121"/>
      <c r="F2119" s="120"/>
      <c r="G2119" s="121"/>
      <c r="H2119" s="121"/>
      <c r="I2119" s="109"/>
      <c r="J2119" s="121"/>
      <c r="K2119" s="120"/>
      <c r="L2119" s="121"/>
      <c r="M2119" s="121"/>
      <c r="N2119" s="109"/>
      <c r="O2119" s="121"/>
      <c r="P2119" s="121"/>
      <c r="Q2119" s="109"/>
      <c r="R2119" s="121"/>
      <c r="S2119" s="121"/>
      <c r="T2119" s="109"/>
      <c r="U2119" s="121"/>
      <c r="V2119" s="121"/>
    </row>
    <row r="2120" spans="1:22" x14ac:dyDescent="0.3">
      <c r="A2120" s="122" t="s">
        <v>191</v>
      </c>
      <c r="B2120" s="35" t="str">
        <f>VLOOKUP(A2120,'Planning Periods'!$E$2:$N$540,10,FALSE)</f>
        <v>12/31/2015 - 12/31/2023</v>
      </c>
      <c r="C2120" s="121">
        <v>2015</v>
      </c>
      <c r="D2120" s="121" t="str">
        <f t="shared" si="31"/>
        <v>Stanislaus County - Unincorporated 2015</v>
      </c>
      <c r="E2120" s="121">
        <v>538</v>
      </c>
      <c r="F2120" s="120">
        <v>0</v>
      </c>
      <c r="G2120" s="121">
        <v>0</v>
      </c>
      <c r="H2120" s="121">
        <v>0</v>
      </c>
      <c r="I2120" s="109"/>
      <c r="J2120" s="121">
        <v>345</v>
      </c>
      <c r="K2120" s="120">
        <v>0</v>
      </c>
      <c r="L2120" s="121">
        <v>0</v>
      </c>
      <c r="M2120" s="121">
        <v>0</v>
      </c>
      <c r="N2120" s="109"/>
      <c r="O2120" s="121">
        <v>391</v>
      </c>
      <c r="P2120" s="121">
        <v>30</v>
      </c>
      <c r="Q2120" s="109"/>
      <c r="R2120" s="121">
        <v>967</v>
      </c>
      <c r="S2120" s="121">
        <v>76</v>
      </c>
      <c r="T2120" s="109"/>
      <c r="U2120" s="121">
        <v>2241</v>
      </c>
      <c r="V2120" s="121">
        <v>106</v>
      </c>
    </row>
    <row r="2121" spans="1:22" x14ac:dyDescent="0.3">
      <c r="A2121" s="122" t="s">
        <v>191</v>
      </c>
      <c r="B2121" s="35" t="str">
        <f>VLOOKUP(A2121,'Planning Periods'!$E$2:$N$540,10,FALSE)</f>
        <v>12/31/2015 - 12/31/2023</v>
      </c>
      <c r="C2121" s="121">
        <v>2016</v>
      </c>
      <c r="D2121" s="121" t="str">
        <f t="shared" si="31"/>
        <v>Stanislaus County - Unincorporated 2016</v>
      </c>
      <c r="E2121" s="121">
        <v>538</v>
      </c>
      <c r="F2121" s="120">
        <v>0</v>
      </c>
      <c r="G2121" s="121">
        <v>0</v>
      </c>
      <c r="H2121" s="121">
        <v>0</v>
      </c>
      <c r="I2121" s="109"/>
      <c r="J2121" s="121">
        <v>345</v>
      </c>
      <c r="K2121" s="120">
        <v>10</v>
      </c>
      <c r="L2121" s="121">
        <v>0</v>
      </c>
      <c r="M2121" s="121">
        <v>10</v>
      </c>
      <c r="N2121" s="109"/>
      <c r="O2121" s="121">
        <v>391</v>
      </c>
      <c r="P2121" s="121">
        <v>3</v>
      </c>
      <c r="Q2121" s="109"/>
      <c r="R2121" s="121">
        <v>967</v>
      </c>
      <c r="S2121" s="121">
        <v>121</v>
      </c>
      <c r="T2121" s="109"/>
      <c r="U2121" s="121">
        <v>2241</v>
      </c>
      <c r="V2121" s="121">
        <v>134</v>
      </c>
    </row>
    <row r="2122" spans="1:22" x14ac:dyDescent="0.3">
      <c r="A2122" s="122" t="s">
        <v>191</v>
      </c>
      <c r="B2122" s="35" t="str">
        <f>VLOOKUP(A2122,'Planning Periods'!$E$2:$N$540,10,FALSE)</f>
        <v>12/31/2015 - 12/31/2023</v>
      </c>
      <c r="C2122" s="121">
        <v>2017</v>
      </c>
      <c r="D2122" s="121" t="str">
        <f t="shared" si="31"/>
        <v>Stanislaus County - Unincorporated 2017</v>
      </c>
      <c r="E2122" s="121">
        <v>538</v>
      </c>
      <c r="F2122" s="120">
        <v>0</v>
      </c>
      <c r="G2122" s="121">
        <v>0</v>
      </c>
      <c r="H2122" s="121">
        <v>0</v>
      </c>
      <c r="I2122" s="109"/>
      <c r="J2122" s="121">
        <v>345</v>
      </c>
      <c r="K2122" s="120">
        <v>0</v>
      </c>
      <c r="L2122" s="121">
        <v>0</v>
      </c>
      <c r="M2122" s="121">
        <v>0</v>
      </c>
      <c r="N2122" s="109"/>
      <c r="O2122" s="121">
        <v>391</v>
      </c>
      <c r="P2122" s="121">
        <v>11</v>
      </c>
      <c r="Q2122" s="109"/>
      <c r="R2122" s="121">
        <v>967</v>
      </c>
      <c r="S2122" s="121">
        <v>120</v>
      </c>
      <c r="T2122" s="109"/>
      <c r="U2122" s="121">
        <v>2241</v>
      </c>
      <c r="V2122" s="121">
        <v>131</v>
      </c>
    </row>
    <row r="2123" spans="1:22" x14ac:dyDescent="0.3">
      <c r="A2123" s="122" t="s">
        <v>974</v>
      </c>
      <c r="B2123" s="35"/>
      <c r="C2123" s="121">
        <v>2013</v>
      </c>
      <c r="D2123" s="121" t="str">
        <f t="shared" si="31"/>
        <v>Stanton 2013</v>
      </c>
      <c r="E2123" s="121"/>
      <c r="F2123" s="120"/>
      <c r="G2123" s="121"/>
      <c r="H2123" s="121"/>
      <c r="I2123" s="109"/>
      <c r="J2123" s="121"/>
      <c r="K2123" s="120"/>
      <c r="L2123" s="121"/>
      <c r="M2123" s="121"/>
      <c r="N2123" s="109"/>
      <c r="O2123" s="121"/>
      <c r="P2123" s="121"/>
      <c r="Q2123" s="109"/>
      <c r="R2123" s="121"/>
      <c r="S2123" s="121"/>
      <c r="T2123" s="109"/>
      <c r="U2123" s="121"/>
      <c r="V2123" s="121"/>
    </row>
    <row r="2124" spans="1:22" x14ac:dyDescent="0.3">
      <c r="A2124" s="122" t="s">
        <v>974</v>
      </c>
      <c r="B2124" s="35" t="str">
        <f>VLOOKUP(A2124,'Planning Periods'!$E$2:$N$540,10,FALSE)</f>
        <v>10/15/2013 - 10/15/2021</v>
      </c>
      <c r="C2124" s="121">
        <v>2014</v>
      </c>
      <c r="D2124" s="121" t="str">
        <f t="shared" si="31"/>
        <v>Stanton 2014</v>
      </c>
      <c r="E2124" s="121">
        <v>68</v>
      </c>
      <c r="F2124" s="120">
        <v>0</v>
      </c>
      <c r="G2124" s="121">
        <v>0</v>
      </c>
      <c r="H2124" s="121">
        <v>0</v>
      </c>
      <c r="I2124" s="109"/>
      <c r="J2124" s="121">
        <v>49</v>
      </c>
      <c r="K2124" s="120">
        <v>0</v>
      </c>
      <c r="L2124" s="121">
        <v>0</v>
      </c>
      <c r="M2124" s="121">
        <v>0</v>
      </c>
      <c r="N2124" s="109"/>
      <c r="O2124" s="121">
        <v>56</v>
      </c>
      <c r="P2124" s="121">
        <v>0</v>
      </c>
      <c r="Q2124" s="109"/>
      <c r="R2124" s="121">
        <v>140</v>
      </c>
      <c r="S2124" s="121">
        <v>32</v>
      </c>
      <c r="T2124" s="109"/>
      <c r="U2124" s="121">
        <v>313</v>
      </c>
      <c r="V2124" s="121">
        <v>32</v>
      </c>
    </row>
    <row r="2125" spans="1:22" x14ac:dyDescent="0.3">
      <c r="A2125" s="122" t="s">
        <v>974</v>
      </c>
      <c r="B2125" s="35" t="str">
        <f>VLOOKUP(A2125,'Planning Periods'!$E$2:$N$540,10,FALSE)</f>
        <v>10/15/2013 - 10/15/2021</v>
      </c>
      <c r="C2125" s="121">
        <v>2015</v>
      </c>
      <c r="D2125" s="121" t="str">
        <f t="shared" si="31"/>
        <v>Stanton 2015</v>
      </c>
      <c r="E2125" s="121">
        <v>68</v>
      </c>
      <c r="F2125" s="120">
        <v>0</v>
      </c>
      <c r="G2125" s="121">
        <v>0</v>
      </c>
      <c r="H2125" s="121">
        <v>0</v>
      </c>
      <c r="I2125" s="109"/>
      <c r="J2125" s="121">
        <v>49</v>
      </c>
      <c r="K2125" s="120">
        <v>0</v>
      </c>
      <c r="L2125" s="121">
        <v>0</v>
      </c>
      <c r="M2125" s="121">
        <v>0</v>
      </c>
      <c r="N2125" s="109"/>
      <c r="O2125" s="121">
        <v>56</v>
      </c>
      <c r="P2125" s="121">
        <v>0</v>
      </c>
      <c r="Q2125" s="109"/>
      <c r="R2125" s="121">
        <v>140</v>
      </c>
      <c r="S2125" s="121">
        <v>37</v>
      </c>
      <c r="T2125" s="109"/>
      <c r="U2125" s="121">
        <v>313</v>
      </c>
      <c r="V2125" s="121">
        <v>37</v>
      </c>
    </row>
    <row r="2126" spans="1:22" x14ac:dyDescent="0.3">
      <c r="A2126" s="122" t="s">
        <v>974</v>
      </c>
      <c r="B2126" s="35" t="str">
        <f>VLOOKUP(A2126,'Planning Periods'!$E$2:$N$540,10,FALSE)</f>
        <v>10/15/2013 - 10/15/2021</v>
      </c>
      <c r="C2126" s="121">
        <v>2016</v>
      </c>
      <c r="D2126" s="121" t="str">
        <f t="shared" si="31"/>
        <v>Stanton 2016</v>
      </c>
      <c r="E2126" s="121">
        <v>68</v>
      </c>
      <c r="F2126" s="120">
        <v>0</v>
      </c>
      <c r="G2126" s="121">
        <v>0</v>
      </c>
      <c r="H2126" s="121">
        <v>0</v>
      </c>
      <c r="I2126" s="109"/>
      <c r="J2126" s="121">
        <v>49</v>
      </c>
      <c r="K2126" s="120">
        <v>0</v>
      </c>
      <c r="L2126" s="121">
        <v>0</v>
      </c>
      <c r="M2126" s="121">
        <v>0</v>
      </c>
      <c r="N2126" s="109"/>
      <c r="O2126" s="121">
        <v>56</v>
      </c>
      <c r="P2126" s="121">
        <v>0</v>
      </c>
      <c r="Q2126" s="109"/>
      <c r="R2126" s="121">
        <v>140</v>
      </c>
      <c r="S2126" s="121">
        <v>25</v>
      </c>
      <c r="T2126" s="109"/>
      <c r="U2126" s="121">
        <v>313</v>
      </c>
      <c r="V2126" s="121">
        <v>25</v>
      </c>
    </row>
    <row r="2127" spans="1:22" x14ac:dyDescent="0.3">
      <c r="A2127" s="122" t="s">
        <v>974</v>
      </c>
      <c r="B2127" s="35" t="str">
        <f>VLOOKUP(A2127,'Planning Periods'!$E$2:$N$540,10,FALSE)</f>
        <v>10/15/2013 - 10/15/2021</v>
      </c>
      <c r="C2127" s="121">
        <v>2017</v>
      </c>
      <c r="D2127" s="121" t="str">
        <f t="shared" si="31"/>
        <v>Stanton 2017</v>
      </c>
      <c r="E2127" s="121">
        <v>68</v>
      </c>
      <c r="F2127" s="120">
        <v>0</v>
      </c>
      <c r="G2127" s="121">
        <v>0</v>
      </c>
      <c r="H2127" s="121">
        <v>0</v>
      </c>
      <c r="I2127" s="109"/>
      <c r="J2127" s="121">
        <v>49</v>
      </c>
      <c r="K2127" s="120">
        <v>0</v>
      </c>
      <c r="L2127" s="121">
        <v>0</v>
      </c>
      <c r="M2127" s="121">
        <v>0</v>
      </c>
      <c r="N2127" s="109"/>
      <c r="O2127" s="121">
        <v>56</v>
      </c>
      <c r="P2127" s="121">
        <v>2</v>
      </c>
      <c r="Q2127" s="109"/>
      <c r="R2127" s="121">
        <v>140</v>
      </c>
      <c r="S2127" s="121">
        <v>0</v>
      </c>
      <c r="T2127" s="109"/>
      <c r="U2127" s="121">
        <v>313</v>
      </c>
      <c r="V2127" s="121">
        <v>2</v>
      </c>
    </row>
    <row r="2128" spans="1:22" x14ac:dyDescent="0.3">
      <c r="A2128" s="122" t="s">
        <v>880</v>
      </c>
      <c r="B2128" s="35" t="str">
        <f>VLOOKUP(A2128,'Planning Periods'!$E$2:$N$540,10,FALSE)</f>
        <v>12/31/2015 - 12/31/2023</v>
      </c>
      <c r="C2128" s="121">
        <v>2014</v>
      </c>
      <c r="D2128" s="121" t="str">
        <f t="shared" si="31"/>
        <v>Stockton 2014</v>
      </c>
      <c r="E2128" s="121"/>
      <c r="F2128" s="120"/>
      <c r="G2128" s="121"/>
      <c r="H2128" s="121"/>
      <c r="I2128" s="109"/>
      <c r="J2128" s="121"/>
      <c r="K2128" s="120"/>
      <c r="L2128" s="121"/>
      <c r="M2128" s="121"/>
      <c r="N2128" s="109"/>
      <c r="O2128" s="121"/>
      <c r="P2128" s="121"/>
      <c r="Q2128" s="109"/>
      <c r="R2128" s="121"/>
      <c r="S2128" s="121"/>
      <c r="T2128" s="109"/>
      <c r="U2128" s="121"/>
      <c r="V2128" s="121"/>
    </row>
    <row r="2129" spans="1:22" x14ac:dyDescent="0.3">
      <c r="A2129" s="122" t="s">
        <v>880</v>
      </c>
      <c r="B2129" s="35" t="str">
        <f>VLOOKUP(A2129,'Planning Periods'!$E$2:$N$540,10,FALSE)</f>
        <v>12/31/2015 - 12/31/2023</v>
      </c>
      <c r="C2129" s="121">
        <v>2015</v>
      </c>
      <c r="D2129" s="121" t="str">
        <f t="shared" si="31"/>
        <v>Stockton 2015</v>
      </c>
      <c r="E2129" s="121"/>
      <c r="F2129" s="120"/>
      <c r="G2129" s="121"/>
      <c r="H2129" s="121"/>
      <c r="I2129" s="109"/>
      <c r="J2129" s="121"/>
      <c r="K2129" s="120"/>
      <c r="L2129" s="121"/>
      <c r="M2129" s="121"/>
      <c r="N2129" s="109"/>
      <c r="O2129" s="121"/>
      <c r="P2129" s="121"/>
      <c r="Q2129" s="109"/>
      <c r="R2129" s="121"/>
      <c r="S2129" s="121"/>
      <c r="T2129" s="109"/>
      <c r="U2129" s="121"/>
      <c r="V2129" s="121"/>
    </row>
    <row r="2130" spans="1:22" x14ac:dyDescent="0.3">
      <c r="A2130" s="122" t="s">
        <v>880</v>
      </c>
      <c r="B2130" s="35" t="str">
        <f>VLOOKUP(A2130,'Planning Periods'!$E$2:$N$540,10,FALSE)</f>
        <v>12/31/2015 - 12/31/2023</v>
      </c>
      <c r="C2130" s="121">
        <v>2016</v>
      </c>
      <c r="D2130" s="121" t="str">
        <f t="shared" si="31"/>
        <v>Stockton 2016</v>
      </c>
      <c r="E2130" s="121"/>
      <c r="F2130" s="120"/>
      <c r="G2130" s="121"/>
      <c r="H2130" s="121"/>
      <c r="I2130" s="109"/>
      <c r="J2130" s="121"/>
      <c r="K2130" s="120"/>
      <c r="L2130" s="121"/>
      <c r="M2130" s="121"/>
      <c r="N2130" s="109"/>
      <c r="O2130" s="121"/>
      <c r="P2130" s="121"/>
      <c r="Q2130" s="109"/>
      <c r="R2130" s="121"/>
      <c r="S2130" s="121"/>
      <c r="T2130" s="109"/>
      <c r="U2130" s="121"/>
      <c r="V2130" s="121"/>
    </row>
    <row r="2131" spans="1:22" x14ac:dyDescent="0.3">
      <c r="A2131" s="122" t="s">
        <v>880</v>
      </c>
      <c r="B2131" s="35" t="str">
        <f>VLOOKUP(A2131,'Planning Periods'!$E$2:$N$540,10,FALSE)</f>
        <v>12/31/2015 - 12/31/2023</v>
      </c>
      <c r="C2131" s="121">
        <v>2017</v>
      </c>
      <c r="D2131" s="121" t="str">
        <f t="shared" si="31"/>
        <v>Stockton 2017</v>
      </c>
      <c r="E2131" s="121">
        <v>3157</v>
      </c>
      <c r="F2131" s="120">
        <v>164</v>
      </c>
      <c r="G2131" s="121">
        <v>164</v>
      </c>
      <c r="H2131" s="121">
        <v>0</v>
      </c>
      <c r="I2131" s="109"/>
      <c r="J2131" s="121">
        <v>2004</v>
      </c>
      <c r="K2131" s="120">
        <v>0</v>
      </c>
      <c r="L2131" s="121">
        <v>0</v>
      </c>
      <c r="M2131" s="121">
        <v>0</v>
      </c>
      <c r="N2131" s="109"/>
      <c r="O2131" s="121">
        <v>2103</v>
      </c>
      <c r="P2131" s="121">
        <v>47</v>
      </c>
      <c r="Q2131" s="109"/>
      <c r="R2131" s="121">
        <v>4560</v>
      </c>
      <c r="S2131" s="121">
        <v>175</v>
      </c>
      <c r="T2131" s="109"/>
      <c r="U2131" s="121">
        <v>11824</v>
      </c>
      <c r="V2131" s="121">
        <v>386</v>
      </c>
    </row>
    <row r="2132" spans="1:22" x14ac:dyDescent="0.3">
      <c r="A2132" s="122" t="s">
        <v>809</v>
      </c>
      <c r="B2132" s="35" t="str">
        <f>VLOOKUP(A2132,'Planning Periods'!$E$2:$N$540,10,FALSE)</f>
        <v>01/31/2015 - 01/31/2023</v>
      </c>
      <c r="C2132" s="121">
        <v>2014</v>
      </c>
      <c r="D2132" s="121" t="str">
        <f t="shared" si="31"/>
        <v>Suisun City 2014</v>
      </c>
      <c r="E2132" s="121">
        <v>147</v>
      </c>
      <c r="F2132" s="120">
        <v>0</v>
      </c>
      <c r="G2132" s="121">
        <v>0</v>
      </c>
      <c r="H2132" s="121">
        <v>0</v>
      </c>
      <c r="I2132" s="109"/>
      <c r="J2132" s="121">
        <v>57</v>
      </c>
      <c r="K2132" s="120">
        <v>0</v>
      </c>
      <c r="L2132" s="121">
        <v>0</v>
      </c>
      <c r="M2132" s="121">
        <v>0</v>
      </c>
      <c r="N2132" s="109"/>
      <c r="O2132" s="121">
        <v>60</v>
      </c>
      <c r="P2132" s="121">
        <v>0</v>
      </c>
      <c r="Q2132" s="109"/>
      <c r="R2132" s="121">
        <v>241</v>
      </c>
      <c r="S2132" s="121">
        <v>0</v>
      </c>
      <c r="T2132" s="109"/>
      <c r="U2132" s="121">
        <v>505</v>
      </c>
      <c r="V2132" s="121">
        <v>0</v>
      </c>
    </row>
    <row r="2133" spans="1:22" x14ac:dyDescent="0.3">
      <c r="A2133" s="122" t="s">
        <v>809</v>
      </c>
      <c r="B2133" s="35" t="str">
        <f>VLOOKUP(A2133,'Planning Periods'!$E$2:$N$540,10,FALSE)</f>
        <v>01/31/2015 - 01/31/2023</v>
      </c>
      <c r="C2133" s="121">
        <v>2015</v>
      </c>
      <c r="D2133" s="121" t="str">
        <f t="shared" si="31"/>
        <v>Suisun City 2015</v>
      </c>
      <c r="E2133" s="121">
        <v>147</v>
      </c>
      <c r="F2133" s="120">
        <v>0</v>
      </c>
      <c r="G2133" s="121">
        <v>0</v>
      </c>
      <c r="H2133" s="121">
        <v>0</v>
      </c>
      <c r="I2133" s="109"/>
      <c r="J2133" s="121">
        <v>57</v>
      </c>
      <c r="K2133" s="120">
        <v>0</v>
      </c>
      <c r="L2133" s="121">
        <v>0</v>
      </c>
      <c r="M2133" s="121">
        <v>0</v>
      </c>
      <c r="N2133" s="109"/>
      <c r="O2133" s="121">
        <v>60</v>
      </c>
      <c r="P2133" s="121">
        <v>0</v>
      </c>
      <c r="Q2133" s="109"/>
      <c r="R2133" s="121">
        <v>241</v>
      </c>
      <c r="S2133" s="121">
        <v>8</v>
      </c>
      <c r="T2133" s="109"/>
      <c r="U2133" s="121">
        <v>505</v>
      </c>
      <c r="V2133" s="121">
        <v>8</v>
      </c>
    </row>
    <row r="2134" spans="1:22" x14ac:dyDescent="0.3">
      <c r="A2134" s="122" t="s">
        <v>809</v>
      </c>
      <c r="B2134" s="35" t="str">
        <f>VLOOKUP(A2134,'Planning Periods'!$E$2:$N$540,10,FALSE)</f>
        <v>01/31/2015 - 01/31/2023</v>
      </c>
      <c r="C2134" s="121">
        <v>2016</v>
      </c>
      <c r="D2134" s="121" t="str">
        <f t="shared" si="31"/>
        <v>Suisun City 2016</v>
      </c>
      <c r="E2134" s="121">
        <v>147</v>
      </c>
      <c r="F2134" s="120">
        <v>0</v>
      </c>
      <c r="G2134" s="121">
        <v>0</v>
      </c>
      <c r="H2134" s="121">
        <v>0</v>
      </c>
      <c r="I2134" s="109"/>
      <c r="J2134" s="121">
        <v>57</v>
      </c>
      <c r="K2134" s="120">
        <v>0</v>
      </c>
      <c r="L2134" s="121">
        <v>0</v>
      </c>
      <c r="M2134" s="121">
        <v>0</v>
      </c>
      <c r="N2134" s="109"/>
      <c r="O2134" s="121">
        <v>60</v>
      </c>
      <c r="P2134" s="121">
        <v>0</v>
      </c>
      <c r="Q2134" s="109"/>
      <c r="R2134" s="121">
        <v>241</v>
      </c>
      <c r="S2134" s="121">
        <v>52</v>
      </c>
      <c r="T2134" s="109"/>
      <c r="U2134" s="121">
        <v>505</v>
      </c>
      <c r="V2134" s="121">
        <v>52</v>
      </c>
    </row>
    <row r="2135" spans="1:22" x14ac:dyDescent="0.3">
      <c r="A2135" s="122" t="s">
        <v>809</v>
      </c>
      <c r="B2135" s="35" t="str">
        <f>VLOOKUP(A2135,'Planning Periods'!$E$2:$N$540,10,FALSE)</f>
        <v>01/31/2015 - 01/31/2023</v>
      </c>
      <c r="C2135" s="121">
        <v>2017</v>
      </c>
      <c r="D2135" s="121" t="str">
        <f t="shared" si="31"/>
        <v>Suisun City 2017</v>
      </c>
      <c r="E2135" s="121">
        <v>147</v>
      </c>
      <c r="F2135" s="120">
        <v>0</v>
      </c>
      <c r="G2135" s="121">
        <v>0</v>
      </c>
      <c r="H2135" s="121">
        <v>0</v>
      </c>
      <c r="I2135" s="109"/>
      <c r="J2135" s="121">
        <v>57</v>
      </c>
      <c r="K2135" s="120">
        <v>0</v>
      </c>
      <c r="L2135" s="121">
        <v>0</v>
      </c>
      <c r="M2135" s="121">
        <v>0</v>
      </c>
      <c r="N2135" s="109"/>
      <c r="O2135" s="121">
        <v>60</v>
      </c>
      <c r="P2135" s="121">
        <v>0</v>
      </c>
      <c r="Q2135" s="109"/>
      <c r="R2135" s="121">
        <v>241</v>
      </c>
      <c r="S2135" s="121">
        <v>19</v>
      </c>
      <c r="T2135" s="109"/>
      <c r="U2135" s="121">
        <v>505</v>
      </c>
      <c r="V2135" s="121">
        <v>19</v>
      </c>
    </row>
    <row r="2136" spans="1:22" x14ac:dyDescent="0.3">
      <c r="A2136" s="122" t="s">
        <v>834</v>
      </c>
      <c r="B2136" s="35" t="str">
        <f>VLOOKUP(A2136,'Planning Periods'!$E$2:$N$540,10,FALSE)</f>
        <v>01/31/2015 - 01/31/2023</v>
      </c>
      <c r="C2136" s="121">
        <v>2014</v>
      </c>
      <c r="D2136" s="121" t="str">
        <f t="shared" si="31"/>
        <v>Sunnyvale 2014</v>
      </c>
      <c r="E2136" s="121"/>
      <c r="F2136" s="120"/>
      <c r="G2136" s="121"/>
      <c r="H2136" s="121"/>
      <c r="I2136" s="109"/>
      <c r="J2136" s="121"/>
      <c r="K2136" s="120"/>
      <c r="L2136" s="121"/>
      <c r="M2136" s="121"/>
      <c r="N2136" s="109"/>
      <c r="O2136" s="121"/>
      <c r="P2136" s="121"/>
      <c r="Q2136" s="109"/>
      <c r="R2136" s="121"/>
      <c r="S2136" s="121"/>
      <c r="T2136" s="109"/>
      <c r="U2136" s="121"/>
      <c r="V2136" s="121"/>
    </row>
    <row r="2137" spans="1:22" x14ac:dyDescent="0.3">
      <c r="A2137" s="122" t="s">
        <v>834</v>
      </c>
      <c r="B2137" s="35" t="str">
        <f>VLOOKUP(A2137,'Planning Periods'!$E$2:$N$540,10,FALSE)</f>
        <v>01/31/2015 - 01/31/2023</v>
      </c>
      <c r="C2137" s="121">
        <v>2015</v>
      </c>
      <c r="D2137" s="121" t="str">
        <f t="shared" si="31"/>
        <v>Sunnyvale 2015</v>
      </c>
      <c r="E2137" s="121">
        <v>1640</v>
      </c>
      <c r="F2137" s="120">
        <v>43</v>
      </c>
      <c r="G2137" s="121">
        <v>43</v>
      </c>
      <c r="H2137" s="121">
        <v>0</v>
      </c>
      <c r="I2137" s="109"/>
      <c r="J2137" s="121">
        <v>906</v>
      </c>
      <c r="K2137" s="120">
        <v>0</v>
      </c>
      <c r="L2137" s="121">
        <v>0</v>
      </c>
      <c r="M2137" s="121">
        <v>0</v>
      </c>
      <c r="N2137" s="109"/>
      <c r="O2137" s="121">
        <v>932</v>
      </c>
      <c r="P2137" s="121">
        <v>18</v>
      </c>
      <c r="Q2137" s="109"/>
      <c r="R2137" s="121">
        <v>1974</v>
      </c>
      <c r="S2137" s="121">
        <v>796</v>
      </c>
      <c r="T2137" s="109"/>
      <c r="U2137" s="121">
        <v>5452</v>
      </c>
      <c r="V2137" s="121">
        <v>857</v>
      </c>
    </row>
    <row r="2138" spans="1:22" x14ac:dyDescent="0.3">
      <c r="A2138" s="122" t="s">
        <v>834</v>
      </c>
      <c r="B2138" s="35" t="str">
        <f>VLOOKUP(A2138,'Planning Periods'!$E$2:$N$540,10,FALSE)</f>
        <v>01/31/2015 - 01/31/2023</v>
      </c>
      <c r="C2138" s="121">
        <v>2016</v>
      </c>
      <c r="D2138" s="121" t="str">
        <f t="shared" si="31"/>
        <v>Sunnyvale 2016</v>
      </c>
      <c r="E2138" s="121">
        <v>1640</v>
      </c>
      <c r="F2138" s="120">
        <v>0</v>
      </c>
      <c r="G2138" s="121">
        <v>0</v>
      </c>
      <c r="H2138" s="121">
        <v>0</v>
      </c>
      <c r="I2138" s="109"/>
      <c r="J2138" s="121">
        <v>906</v>
      </c>
      <c r="K2138" s="120">
        <v>1</v>
      </c>
      <c r="L2138" s="121">
        <v>1</v>
      </c>
      <c r="M2138" s="121">
        <v>0</v>
      </c>
      <c r="N2138" s="109"/>
      <c r="O2138" s="121">
        <v>932</v>
      </c>
      <c r="P2138" s="121">
        <v>25</v>
      </c>
      <c r="Q2138" s="109"/>
      <c r="R2138" s="121">
        <v>1974</v>
      </c>
      <c r="S2138" s="121">
        <v>221</v>
      </c>
      <c r="T2138" s="109"/>
      <c r="U2138" s="121">
        <v>5452</v>
      </c>
      <c r="V2138" s="121">
        <v>247</v>
      </c>
    </row>
    <row r="2139" spans="1:22" x14ac:dyDescent="0.3">
      <c r="A2139" s="122" t="s">
        <v>834</v>
      </c>
      <c r="B2139" s="35" t="str">
        <f>VLOOKUP(A2139,'Planning Periods'!$E$2:$N$540,10,FALSE)</f>
        <v>01/31/2015 - 01/31/2023</v>
      </c>
      <c r="C2139" s="121">
        <v>2017</v>
      </c>
      <c r="D2139" s="121" t="str">
        <f t="shared" si="31"/>
        <v>Sunnyvale 2017</v>
      </c>
      <c r="E2139" s="121">
        <v>1640</v>
      </c>
      <c r="F2139" s="120">
        <v>46</v>
      </c>
      <c r="G2139" s="121">
        <v>46</v>
      </c>
      <c r="H2139" s="121">
        <v>0</v>
      </c>
      <c r="I2139" s="109"/>
      <c r="J2139" s="121">
        <v>906</v>
      </c>
      <c r="K2139" s="120">
        <v>20</v>
      </c>
      <c r="L2139" s="121">
        <v>20</v>
      </c>
      <c r="M2139" s="121">
        <v>0</v>
      </c>
      <c r="N2139" s="109"/>
      <c r="O2139" s="121">
        <v>932</v>
      </c>
      <c r="P2139" s="121">
        <v>36</v>
      </c>
      <c r="Q2139" s="109"/>
      <c r="R2139" s="121">
        <v>1974</v>
      </c>
      <c r="S2139" s="121">
        <v>359</v>
      </c>
      <c r="T2139" s="109"/>
      <c r="U2139" s="121">
        <v>5452</v>
      </c>
      <c r="V2139" s="121">
        <v>461</v>
      </c>
    </row>
    <row r="2140" spans="1:22" x14ac:dyDescent="0.3">
      <c r="A2140" t="s">
        <v>1134</v>
      </c>
      <c r="B2140" s="35" t="str">
        <f>VLOOKUP(A2140,'Planning Periods'!$E$2:$N$540,10,FALSE)</f>
        <v>06/30/2014 - 06/30/2019</v>
      </c>
      <c r="C2140" s="121">
        <v>2014</v>
      </c>
      <c r="D2140" s="121" t="str">
        <f t="shared" si="31"/>
        <v>Susanville 2014</v>
      </c>
      <c r="E2140" s="120">
        <v>0</v>
      </c>
      <c r="F2140" s="120">
        <v>0</v>
      </c>
      <c r="G2140" s="120">
        <v>0</v>
      </c>
      <c r="H2140" s="120">
        <v>0</v>
      </c>
      <c r="I2140" s="120">
        <v>0</v>
      </c>
      <c r="J2140" s="120">
        <v>0</v>
      </c>
      <c r="K2140" s="120">
        <v>0</v>
      </c>
      <c r="L2140" s="120">
        <v>0</v>
      </c>
      <c r="M2140" s="120">
        <v>0</v>
      </c>
      <c r="N2140" s="120">
        <v>0</v>
      </c>
      <c r="O2140" s="120">
        <v>0</v>
      </c>
      <c r="P2140" s="120">
        <v>0</v>
      </c>
      <c r="Q2140" s="120">
        <v>0</v>
      </c>
      <c r="R2140" s="120">
        <v>0</v>
      </c>
      <c r="S2140" s="120">
        <v>0</v>
      </c>
      <c r="T2140" s="120">
        <v>0</v>
      </c>
      <c r="U2140" s="120">
        <v>0</v>
      </c>
      <c r="V2140" s="120">
        <v>0</v>
      </c>
    </row>
    <row r="2141" spans="1:22" x14ac:dyDescent="0.3">
      <c r="A2141" t="s">
        <v>1134</v>
      </c>
      <c r="B2141" s="35" t="str">
        <f>VLOOKUP(A2141,'Planning Periods'!$E$2:$N$540,10,FALSE)</f>
        <v>06/30/2014 - 06/30/2019</v>
      </c>
      <c r="C2141" s="121">
        <v>2015</v>
      </c>
      <c r="D2141" s="121" t="str">
        <f t="shared" si="31"/>
        <v>Susanville 2015</v>
      </c>
    </row>
    <row r="2142" spans="1:22" x14ac:dyDescent="0.3">
      <c r="A2142" t="s">
        <v>1134</v>
      </c>
      <c r="B2142" s="35" t="str">
        <f>VLOOKUP(A2142,'Planning Periods'!$E$2:$N$540,10,FALSE)</f>
        <v>06/30/2014 - 06/30/2019</v>
      </c>
      <c r="C2142" s="121">
        <v>2016</v>
      </c>
      <c r="D2142" s="121" t="str">
        <f t="shared" si="31"/>
        <v>Susanville 2016</v>
      </c>
    </row>
    <row r="2143" spans="1:22" x14ac:dyDescent="0.3">
      <c r="A2143" t="s">
        <v>1134</v>
      </c>
      <c r="B2143" s="35" t="str">
        <f>VLOOKUP(A2143,'Planning Periods'!$E$2:$N$540,10,FALSE)</f>
        <v>06/30/2014 - 06/30/2019</v>
      </c>
      <c r="C2143" s="121">
        <v>2017</v>
      </c>
      <c r="D2143" s="121" t="str">
        <f t="shared" si="31"/>
        <v>Susanville 2017</v>
      </c>
    </row>
    <row r="2144" spans="1:22" x14ac:dyDescent="0.3">
      <c r="A2144" s="122" t="s">
        <v>186</v>
      </c>
      <c r="B2144" s="35" t="str">
        <f>VLOOKUP(A2144,'Planning Periods'!$E$2:$N$540,10,FALSE)</f>
        <v>10/31/2013 - 10/31/2021</v>
      </c>
      <c r="C2144" s="121">
        <v>2013</v>
      </c>
      <c r="D2144" s="121" t="str">
        <f t="shared" si="31"/>
        <v>Sutter County - Unincorporated 2013</v>
      </c>
      <c r="E2144" s="121">
        <v>85</v>
      </c>
      <c r="F2144" s="120">
        <v>0</v>
      </c>
      <c r="G2144" s="121">
        <v>0</v>
      </c>
      <c r="H2144" s="121">
        <v>0</v>
      </c>
      <c r="I2144" s="109"/>
      <c r="J2144" s="121">
        <v>60</v>
      </c>
      <c r="K2144" s="120">
        <v>0</v>
      </c>
      <c r="L2144" s="121">
        <v>0</v>
      </c>
      <c r="M2144" s="121">
        <v>0</v>
      </c>
      <c r="N2144" s="109"/>
      <c r="O2144" s="121">
        <v>62</v>
      </c>
      <c r="P2144" s="121">
        <v>4</v>
      </c>
      <c r="Q2144" s="109"/>
      <c r="R2144" s="121">
        <v>128</v>
      </c>
      <c r="S2144" s="121">
        <v>8</v>
      </c>
      <c r="T2144" s="109"/>
      <c r="U2144" s="121">
        <v>335</v>
      </c>
      <c r="V2144" s="121">
        <v>12</v>
      </c>
    </row>
    <row r="2145" spans="1:22" x14ac:dyDescent="0.3">
      <c r="A2145" s="122" t="s">
        <v>186</v>
      </c>
      <c r="B2145" s="35" t="str">
        <f>VLOOKUP(A2145,'Planning Periods'!$E$2:$N$540,10,FALSE)</f>
        <v>10/31/2013 - 10/31/2021</v>
      </c>
      <c r="C2145" s="121">
        <v>2014</v>
      </c>
      <c r="D2145" s="121" t="str">
        <f t="shared" si="31"/>
        <v>Sutter County - Unincorporated 2014</v>
      </c>
      <c r="E2145" s="121">
        <v>85</v>
      </c>
      <c r="F2145" s="120">
        <v>0</v>
      </c>
      <c r="G2145" s="121">
        <v>0</v>
      </c>
      <c r="H2145" s="121">
        <v>0</v>
      </c>
      <c r="I2145" s="109"/>
      <c r="J2145" s="121">
        <v>60</v>
      </c>
      <c r="K2145" s="120">
        <v>0</v>
      </c>
      <c r="L2145" s="121">
        <v>0</v>
      </c>
      <c r="M2145" s="121">
        <v>0</v>
      </c>
      <c r="N2145" s="109"/>
      <c r="O2145" s="121">
        <v>62</v>
      </c>
      <c r="P2145" s="121">
        <v>1</v>
      </c>
      <c r="Q2145" s="109"/>
      <c r="R2145" s="121">
        <v>128</v>
      </c>
      <c r="S2145" s="121">
        <v>19</v>
      </c>
      <c r="T2145" s="109"/>
      <c r="U2145" s="121">
        <v>335</v>
      </c>
      <c r="V2145" s="121">
        <v>20</v>
      </c>
    </row>
    <row r="2146" spans="1:22" x14ac:dyDescent="0.3">
      <c r="A2146" s="122" t="s">
        <v>186</v>
      </c>
      <c r="B2146" s="35" t="str">
        <f>VLOOKUP(A2146,'Planning Periods'!$E$2:$N$540,10,FALSE)</f>
        <v>10/31/2013 - 10/31/2021</v>
      </c>
      <c r="C2146" s="121">
        <v>2015</v>
      </c>
      <c r="D2146" s="121" t="str">
        <f t="shared" si="31"/>
        <v>Sutter County - Unincorporated 2015</v>
      </c>
      <c r="E2146" s="121">
        <v>85</v>
      </c>
      <c r="F2146" s="120">
        <v>0</v>
      </c>
      <c r="G2146" s="121">
        <v>0</v>
      </c>
      <c r="H2146" s="121">
        <v>0</v>
      </c>
      <c r="I2146" s="109"/>
      <c r="J2146" s="121">
        <v>60</v>
      </c>
      <c r="K2146" s="120">
        <v>0</v>
      </c>
      <c r="L2146" s="121">
        <v>0</v>
      </c>
      <c r="M2146" s="121">
        <v>0</v>
      </c>
      <c r="N2146" s="109"/>
      <c r="O2146" s="121">
        <v>62</v>
      </c>
      <c r="P2146" s="121">
        <v>7</v>
      </c>
      <c r="Q2146" s="109"/>
      <c r="R2146" s="121">
        <v>128</v>
      </c>
      <c r="S2146" s="121">
        <v>19</v>
      </c>
      <c r="T2146" s="109"/>
      <c r="U2146" s="121">
        <v>335</v>
      </c>
      <c r="V2146" s="121">
        <v>26</v>
      </c>
    </row>
    <row r="2147" spans="1:22" x14ac:dyDescent="0.3">
      <c r="A2147" s="122" t="s">
        <v>186</v>
      </c>
      <c r="B2147" s="35" t="str">
        <f>VLOOKUP(A2147,'Planning Periods'!$E$2:$N$540,10,FALSE)</f>
        <v>10/31/2013 - 10/31/2021</v>
      </c>
      <c r="C2147" s="121">
        <v>2016</v>
      </c>
      <c r="D2147" s="121" t="str">
        <f t="shared" si="31"/>
        <v>Sutter County - Unincorporated 2016</v>
      </c>
      <c r="E2147" s="121">
        <v>85</v>
      </c>
      <c r="F2147" s="120">
        <v>0</v>
      </c>
      <c r="G2147" s="121">
        <v>0</v>
      </c>
      <c r="H2147" s="121">
        <v>0</v>
      </c>
      <c r="I2147" s="109"/>
      <c r="J2147" s="121">
        <v>60</v>
      </c>
      <c r="K2147" s="120">
        <v>0</v>
      </c>
      <c r="L2147" s="121">
        <v>0</v>
      </c>
      <c r="M2147" s="121">
        <v>0</v>
      </c>
      <c r="N2147" s="109"/>
      <c r="O2147" s="121">
        <v>62</v>
      </c>
      <c r="P2147" s="121">
        <v>2</v>
      </c>
      <c r="Q2147" s="109"/>
      <c r="R2147" s="121">
        <v>128</v>
      </c>
      <c r="S2147" s="121">
        <v>8</v>
      </c>
      <c r="T2147" s="109"/>
      <c r="U2147" s="121">
        <v>335</v>
      </c>
      <c r="V2147" s="121">
        <v>10</v>
      </c>
    </row>
    <row r="2148" spans="1:22" x14ac:dyDescent="0.3">
      <c r="A2148" s="122" t="s">
        <v>186</v>
      </c>
      <c r="B2148" s="35" t="str">
        <f>VLOOKUP(A2148,'Planning Periods'!$E$2:$N$540,10,FALSE)</f>
        <v>10/31/2013 - 10/31/2021</v>
      </c>
      <c r="C2148" s="121">
        <v>2017</v>
      </c>
      <c r="D2148" s="121" t="str">
        <f t="shared" si="31"/>
        <v>Sutter County - Unincorporated 2017</v>
      </c>
      <c r="E2148" s="121">
        <v>85</v>
      </c>
      <c r="F2148" s="120">
        <v>0</v>
      </c>
      <c r="G2148" s="121">
        <v>0</v>
      </c>
      <c r="H2148" s="121">
        <v>0</v>
      </c>
      <c r="I2148" s="109"/>
      <c r="J2148" s="121">
        <v>60</v>
      </c>
      <c r="K2148" s="120">
        <v>0</v>
      </c>
      <c r="L2148" s="121">
        <v>0</v>
      </c>
      <c r="M2148" s="121">
        <v>0</v>
      </c>
      <c r="N2148" s="109"/>
      <c r="O2148" s="121">
        <v>62</v>
      </c>
      <c r="P2148" s="121">
        <v>3</v>
      </c>
      <c r="Q2148" s="109"/>
      <c r="R2148" s="121">
        <v>128</v>
      </c>
      <c r="S2148" s="121">
        <v>13</v>
      </c>
      <c r="T2148" s="109"/>
      <c r="U2148" s="121">
        <v>335</v>
      </c>
      <c r="V2148" s="121">
        <v>16</v>
      </c>
    </row>
    <row r="2149" spans="1:22" x14ac:dyDescent="0.3">
      <c r="A2149" s="122" t="s">
        <v>1223</v>
      </c>
      <c r="B2149" s="35" t="str">
        <f>VLOOKUP(A2149,'Planning Periods'!$E$2:$N$540,10,FALSE)</f>
        <v>06/30/2014 - 06/30/2019</v>
      </c>
      <c r="C2149" s="121">
        <v>2014</v>
      </c>
      <c r="D2149" s="121" t="str">
        <f t="shared" si="31"/>
        <v>Sutter Creek 2014</v>
      </c>
      <c r="E2149" s="121">
        <v>2</v>
      </c>
      <c r="F2149" s="120">
        <v>0</v>
      </c>
      <c r="G2149" s="121">
        <v>0</v>
      </c>
      <c r="H2149" s="121">
        <v>0</v>
      </c>
      <c r="I2149" s="109"/>
      <c r="J2149" s="121">
        <v>2</v>
      </c>
      <c r="K2149" s="120">
        <v>0</v>
      </c>
      <c r="L2149" s="121">
        <v>0</v>
      </c>
      <c r="M2149" s="121">
        <v>0</v>
      </c>
      <c r="N2149" s="109"/>
      <c r="O2149" s="121">
        <v>2</v>
      </c>
      <c r="P2149" s="121">
        <v>1</v>
      </c>
      <c r="Q2149" s="109"/>
      <c r="R2149" s="121">
        <v>4</v>
      </c>
      <c r="S2149" s="121">
        <v>0</v>
      </c>
      <c r="T2149" s="109"/>
      <c r="U2149" s="121">
        <v>10</v>
      </c>
      <c r="V2149" s="121">
        <v>1</v>
      </c>
    </row>
    <row r="2150" spans="1:22" x14ac:dyDescent="0.3">
      <c r="A2150" s="122" t="s">
        <v>1223</v>
      </c>
      <c r="B2150" s="35" t="str">
        <f>VLOOKUP(A2150,'Planning Periods'!$E$2:$N$540,10,FALSE)</f>
        <v>06/30/2014 - 06/30/2019</v>
      </c>
      <c r="C2150" s="121">
        <v>2015</v>
      </c>
      <c r="D2150" s="121" t="str">
        <f t="shared" si="31"/>
        <v>Sutter Creek 2015</v>
      </c>
      <c r="E2150" s="121">
        <v>2</v>
      </c>
      <c r="F2150" s="120">
        <v>0</v>
      </c>
      <c r="G2150" s="121">
        <v>0</v>
      </c>
      <c r="H2150" s="121">
        <v>0</v>
      </c>
      <c r="I2150" s="109"/>
      <c r="J2150" s="121">
        <v>2</v>
      </c>
      <c r="K2150" s="120">
        <v>0</v>
      </c>
      <c r="L2150" s="121">
        <v>0</v>
      </c>
      <c r="M2150" s="121">
        <v>0</v>
      </c>
      <c r="N2150" s="109"/>
      <c r="O2150" s="121">
        <v>2</v>
      </c>
      <c r="P2150" s="121">
        <v>1</v>
      </c>
      <c r="Q2150" s="109"/>
      <c r="R2150" s="121">
        <v>4</v>
      </c>
      <c r="S2150" s="121">
        <v>0</v>
      </c>
      <c r="T2150" s="109"/>
      <c r="U2150" s="121">
        <v>10</v>
      </c>
      <c r="V2150" s="121">
        <v>1</v>
      </c>
    </row>
    <row r="2151" spans="1:22" x14ac:dyDescent="0.3">
      <c r="A2151" s="122" t="s">
        <v>1223</v>
      </c>
      <c r="B2151" s="35" t="str">
        <f>VLOOKUP(A2151,'Planning Periods'!$E$2:$N$540,10,FALSE)</f>
        <v>06/30/2014 - 06/30/2019</v>
      </c>
      <c r="C2151" s="121">
        <v>2016</v>
      </c>
      <c r="D2151" s="121" t="str">
        <f t="shared" si="31"/>
        <v>Sutter Creek 2016</v>
      </c>
      <c r="E2151" s="121">
        <v>2</v>
      </c>
      <c r="F2151" s="120">
        <v>0</v>
      </c>
      <c r="G2151" s="121">
        <v>0</v>
      </c>
      <c r="H2151" s="121">
        <v>0</v>
      </c>
      <c r="I2151" s="109"/>
      <c r="J2151" s="121">
        <v>2</v>
      </c>
      <c r="K2151" s="120">
        <v>0</v>
      </c>
      <c r="L2151" s="121">
        <v>0</v>
      </c>
      <c r="M2151" s="121">
        <v>0</v>
      </c>
      <c r="N2151" s="109"/>
      <c r="O2151" s="121">
        <v>2</v>
      </c>
      <c r="P2151" s="121">
        <v>1</v>
      </c>
      <c r="Q2151" s="109"/>
      <c r="R2151" s="121">
        <v>4</v>
      </c>
      <c r="S2151" s="121">
        <v>10</v>
      </c>
      <c r="T2151" s="109"/>
      <c r="U2151" s="121">
        <v>10</v>
      </c>
      <c r="V2151" s="121">
        <v>11</v>
      </c>
    </row>
    <row r="2152" spans="1:22" x14ac:dyDescent="0.3">
      <c r="A2152" s="122" t="s">
        <v>1223</v>
      </c>
      <c r="B2152" s="35" t="str">
        <f>VLOOKUP(A2152,'Planning Periods'!$E$2:$N$540,10,FALSE)</f>
        <v>06/30/2014 - 06/30/2019</v>
      </c>
      <c r="C2152" s="121">
        <v>2017</v>
      </c>
      <c r="D2152" s="121" t="str">
        <f t="shared" si="31"/>
        <v>Sutter Creek 2017</v>
      </c>
      <c r="E2152" s="121">
        <v>2</v>
      </c>
      <c r="F2152" s="120">
        <v>0</v>
      </c>
      <c r="G2152" s="121">
        <v>0</v>
      </c>
      <c r="H2152" s="121">
        <v>0</v>
      </c>
      <c r="I2152" s="109"/>
      <c r="J2152" s="121">
        <v>2</v>
      </c>
      <c r="K2152" s="120">
        <v>0</v>
      </c>
      <c r="L2152" s="121">
        <v>0</v>
      </c>
      <c r="M2152" s="121">
        <v>0</v>
      </c>
      <c r="N2152" s="109"/>
      <c r="O2152" s="121">
        <v>2</v>
      </c>
      <c r="P2152" s="121">
        <v>17</v>
      </c>
      <c r="Q2152" s="109"/>
      <c r="R2152" s="121">
        <v>4</v>
      </c>
      <c r="S2152" s="121">
        <v>2</v>
      </c>
      <c r="T2152" s="109"/>
      <c r="U2152" s="121">
        <v>10</v>
      </c>
      <c r="V2152" s="121">
        <v>19</v>
      </c>
    </row>
    <row r="2153" spans="1:22" x14ac:dyDescent="0.3">
      <c r="A2153" s="122" t="s">
        <v>1147</v>
      </c>
      <c r="B2153" s="35" t="str">
        <f>VLOOKUP(A2153,'Planning Periods'!$E$2:$N$540,10,FALSE)</f>
        <v>12/31/2015 - 12/31/2023</v>
      </c>
      <c r="C2153" s="121">
        <v>2013</v>
      </c>
      <c r="D2153" s="121" t="str">
        <f t="shared" si="31"/>
        <v>Taft 2013</v>
      </c>
      <c r="E2153" s="121"/>
      <c r="F2153" s="120"/>
      <c r="G2153" s="121"/>
      <c r="H2153" s="121"/>
      <c r="I2153" s="109"/>
      <c r="J2153" s="121"/>
      <c r="K2153" s="120"/>
      <c r="L2153" s="121"/>
      <c r="M2153" s="121"/>
      <c r="N2153" s="109"/>
      <c r="O2153" s="121"/>
      <c r="P2153" s="121"/>
      <c r="Q2153" s="109"/>
      <c r="R2153" s="121"/>
      <c r="S2153" s="121"/>
      <c r="T2153" s="109"/>
      <c r="U2153" s="121"/>
      <c r="V2153" s="121"/>
    </row>
    <row r="2154" spans="1:22" x14ac:dyDescent="0.3">
      <c r="A2154" s="122" t="s">
        <v>1147</v>
      </c>
      <c r="B2154" s="35" t="str">
        <f>VLOOKUP(A2154,'Planning Periods'!$E$2:$N$540,10,FALSE)</f>
        <v>12/31/2015 - 12/31/2023</v>
      </c>
      <c r="C2154" s="121">
        <v>2014</v>
      </c>
      <c r="D2154" s="121" t="str">
        <f t="shared" si="31"/>
        <v>Taft 2014</v>
      </c>
      <c r="E2154" s="121"/>
      <c r="F2154" s="120"/>
      <c r="G2154" s="121"/>
      <c r="H2154" s="121"/>
      <c r="I2154" s="109"/>
      <c r="J2154" s="121"/>
      <c r="K2154" s="120"/>
      <c r="L2154" s="121"/>
      <c r="M2154" s="121"/>
      <c r="N2154" s="109"/>
      <c r="O2154" s="121"/>
      <c r="P2154" s="121"/>
      <c r="Q2154" s="109"/>
      <c r="R2154" s="121"/>
      <c r="S2154" s="121"/>
      <c r="T2154" s="109"/>
      <c r="U2154" s="121"/>
      <c r="V2154" s="121"/>
    </row>
    <row r="2155" spans="1:22" x14ac:dyDescent="0.3">
      <c r="A2155" s="122" t="s">
        <v>1147</v>
      </c>
      <c r="B2155" s="35" t="str">
        <f>VLOOKUP(A2155,'Planning Periods'!$E$2:$N$540,10,FALSE)</f>
        <v>12/31/2015 - 12/31/2023</v>
      </c>
      <c r="C2155" s="121">
        <v>2015</v>
      </c>
      <c r="D2155" s="121" t="str">
        <f t="shared" si="31"/>
        <v>Taft 2015</v>
      </c>
      <c r="E2155" s="121">
        <v>52</v>
      </c>
      <c r="F2155" s="120">
        <v>0</v>
      </c>
      <c r="G2155" s="121">
        <v>0</v>
      </c>
      <c r="H2155" s="121">
        <v>0</v>
      </c>
      <c r="I2155" s="109"/>
      <c r="J2155" s="121">
        <v>26</v>
      </c>
      <c r="K2155" s="120">
        <v>0</v>
      </c>
      <c r="L2155" s="121">
        <v>0</v>
      </c>
      <c r="M2155" s="121">
        <v>0</v>
      </c>
      <c r="N2155" s="109"/>
      <c r="O2155" s="121">
        <v>30</v>
      </c>
      <c r="P2155" s="121">
        <v>0</v>
      </c>
      <c r="Q2155" s="109"/>
      <c r="R2155" s="121">
        <v>146</v>
      </c>
      <c r="S2155" s="121">
        <v>11</v>
      </c>
      <c r="T2155" s="109"/>
      <c r="U2155" s="121">
        <v>254</v>
      </c>
      <c r="V2155" s="121">
        <v>11</v>
      </c>
    </row>
    <row r="2156" spans="1:22" x14ac:dyDescent="0.3">
      <c r="A2156" s="122" t="s">
        <v>1147</v>
      </c>
      <c r="B2156" s="35" t="str">
        <f>VLOOKUP(A2156,'Planning Periods'!$E$2:$N$540,10,FALSE)</f>
        <v>12/31/2015 - 12/31/2023</v>
      </c>
      <c r="C2156" s="121">
        <v>2016</v>
      </c>
      <c r="D2156" s="121" t="str">
        <f t="shared" si="31"/>
        <v>Taft 2016</v>
      </c>
      <c r="E2156" s="121">
        <v>52</v>
      </c>
      <c r="F2156" s="120">
        <v>0</v>
      </c>
      <c r="G2156" s="121">
        <v>0</v>
      </c>
      <c r="H2156" s="121">
        <v>0</v>
      </c>
      <c r="I2156" s="109"/>
      <c r="J2156" s="121">
        <v>26</v>
      </c>
      <c r="K2156" s="120">
        <v>0</v>
      </c>
      <c r="L2156" s="121">
        <v>0</v>
      </c>
      <c r="M2156" s="121">
        <v>0</v>
      </c>
      <c r="N2156" s="109"/>
      <c r="O2156" s="121">
        <v>30</v>
      </c>
      <c r="P2156" s="121">
        <v>0</v>
      </c>
      <c r="Q2156" s="109"/>
      <c r="R2156" s="121">
        <v>146</v>
      </c>
      <c r="S2156" s="121">
        <v>9</v>
      </c>
      <c r="T2156" s="109"/>
      <c r="U2156" s="121">
        <v>254</v>
      </c>
      <c r="V2156" s="121">
        <v>9</v>
      </c>
    </row>
    <row r="2157" spans="1:22" x14ac:dyDescent="0.3">
      <c r="A2157" s="122" t="s">
        <v>1147</v>
      </c>
      <c r="B2157" s="35" t="str">
        <f>VLOOKUP(A2157,'Planning Periods'!$E$2:$N$540,10,FALSE)</f>
        <v>12/31/2015 - 12/31/2023</v>
      </c>
      <c r="C2157" s="121">
        <v>2017</v>
      </c>
      <c r="D2157" s="121" t="str">
        <f t="shared" si="31"/>
        <v>Taft 2017</v>
      </c>
      <c r="E2157" s="121">
        <v>52</v>
      </c>
      <c r="F2157" s="120">
        <v>0</v>
      </c>
      <c r="G2157" s="121">
        <v>0</v>
      </c>
      <c r="H2157" s="121">
        <v>0</v>
      </c>
      <c r="I2157" s="109"/>
      <c r="J2157" s="121">
        <v>26</v>
      </c>
      <c r="K2157" s="120">
        <v>0</v>
      </c>
      <c r="L2157" s="121">
        <v>0</v>
      </c>
      <c r="M2157" s="121">
        <v>0</v>
      </c>
      <c r="N2157" s="109"/>
      <c r="O2157" s="121">
        <v>30</v>
      </c>
      <c r="P2157" s="121">
        <v>3</v>
      </c>
      <c r="Q2157" s="109"/>
      <c r="R2157" s="121">
        <v>146</v>
      </c>
      <c r="S2157" s="121">
        <v>12</v>
      </c>
      <c r="T2157" s="109"/>
      <c r="U2157" s="121">
        <v>254</v>
      </c>
      <c r="V2157" s="121">
        <v>15</v>
      </c>
    </row>
    <row r="2158" spans="1:22" x14ac:dyDescent="0.3">
      <c r="A2158" t="s">
        <v>1146</v>
      </c>
      <c r="B2158" s="35" t="str">
        <f>VLOOKUP(A2158,'Planning Periods'!$E$2:$N$540,10,FALSE)</f>
        <v>12/31/2015 - 12/31/2023</v>
      </c>
      <c r="C2158" s="121">
        <v>2013</v>
      </c>
      <c r="D2158" s="121" t="str">
        <f t="shared" si="31"/>
        <v>Tehachapi 2013</v>
      </c>
      <c r="E2158" s="121"/>
      <c r="F2158" s="120"/>
      <c r="G2158" s="121"/>
      <c r="H2158" s="121"/>
      <c r="I2158" s="109"/>
      <c r="J2158" s="121"/>
      <c r="K2158" s="120"/>
      <c r="L2158" s="121"/>
      <c r="M2158" s="121"/>
      <c r="N2158" s="109"/>
      <c r="O2158" s="121"/>
      <c r="P2158" s="121"/>
      <c r="Q2158" s="109"/>
      <c r="R2158" s="121"/>
      <c r="S2158" s="121"/>
      <c r="T2158" s="109"/>
      <c r="U2158" s="121"/>
      <c r="V2158" s="121"/>
    </row>
    <row r="2159" spans="1:22" x14ac:dyDescent="0.3">
      <c r="A2159" t="s">
        <v>1146</v>
      </c>
      <c r="B2159" s="35" t="str">
        <f>VLOOKUP(A2159,'Planning Periods'!$E$2:$N$540,10,FALSE)</f>
        <v>12/31/2015 - 12/31/2023</v>
      </c>
      <c r="C2159" s="121">
        <v>2014</v>
      </c>
      <c r="D2159" s="121" t="str">
        <f t="shared" si="31"/>
        <v>Tehachapi 2014</v>
      </c>
      <c r="E2159" s="120">
        <v>0</v>
      </c>
      <c r="F2159" s="120">
        <v>0</v>
      </c>
      <c r="G2159" s="120">
        <v>0</v>
      </c>
      <c r="H2159" s="120">
        <v>0</v>
      </c>
      <c r="I2159" s="120">
        <v>0</v>
      </c>
      <c r="J2159" s="120">
        <v>0</v>
      </c>
      <c r="K2159" s="120">
        <v>0</v>
      </c>
      <c r="L2159" s="120">
        <v>0</v>
      </c>
      <c r="M2159" s="120">
        <v>0</v>
      </c>
      <c r="N2159" s="120">
        <v>0</v>
      </c>
      <c r="O2159" s="120">
        <v>0</v>
      </c>
      <c r="P2159" s="120">
        <v>0</v>
      </c>
      <c r="Q2159" s="120">
        <v>0</v>
      </c>
      <c r="R2159" s="120">
        <v>0</v>
      </c>
      <c r="S2159" s="120">
        <v>0</v>
      </c>
      <c r="T2159" s="120">
        <v>0</v>
      </c>
      <c r="U2159" s="120">
        <v>0</v>
      </c>
      <c r="V2159" s="120">
        <v>0</v>
      </c>
    </row>
    <row r="2160" spans="1:22" x14ac:dyDescent="0.3">
      <c r="A2160" t="s">
        <v>1146</v>
      </c>
      <c r="B2160" s="35" t="str">
        <f>VLOOKUP(A2160,'Planning Periods'!$E$2:$N$540,10,FALSE)</f>
        <v>12/31/2015 - 12/31/2023</v>
      </c>
      <c r="C2160" s="121">
        <v>2015</v>
      </c>
      <c r="D2160" s="121" t="str">
        <f t="shared" si="31"/>
        <v>Tehachapi 2015</v>
      </c>
    </row>
    <row r="2161" spans="1:22" x14ac:dyDescent="0.3">
      <c r="A2161" t="s">
        <v>1146</v>
      </c>
      <c r="B2161" s="35" t="str">
        <f>VLOOKUP(A2161,'Planning Periods'!$E$2:$N$540,10,FALSE)</f>
        <v>12/31/2015 - 12/31/2023</v>
      </c>
      <c r="C2161" s="121">
        <v>2016</v>
      </c>
      <c r="D2161" s="121" t="str">
        <f t="shared" si="31"/>
        <v>Tehachapi 2016</v>
      </c>
    </row>
    <row r="2162" spans="1:22" x14ac:dyDescent="0.3">
      <c r="A2162" t="s">
        <v>1146</v>
      </c>
      <c r="B2162" s="35" t="str">
        <f>VLOOKUP(A2162,'Planning Periods'!$E$2:$N$540,10,FALSE)</f>
        <v>12/31/2015 - 12/31/2023</v>
      </c>
      <c r="C2162" s="121">
        <v>2017</v>
      </c>
      <c r="D2162" s="121" t="str">
        <f t="shared" si="31"/>
        <v>Tehachapi 2017</v>
      </c>
    </row>
    <row r="2163" spans="1:22" x14ac:dyDescent="0.3">
      <c r="A2163" s="122" t="s">
        <v>782</v>
      </c>
      <c r="B2163" s="35" t="str">
        <f>VLOOKUP(A2163,'Planning Periods'!$E$2:$N$540,10,FALSE)</f>
        <v>06/30/2014 - 06/30/2019</v>
      </c>
      <c r="C2163" s="121">
        <v>2014</v>
      </c>
      <c r="D2163" s="121" t="str">
        <f t="shared" ref="D2163:D2231" si="32">CONCATENATE(A2163," ",C2163)</f>
        <v>Tehama 2014</v>
      </c>
      <c r="E2163" s="121"/>
      <c r="F2163" s="120"/>
      <c r="G2163" s="121"/>
      <c r="H2163" s="121"/>
      <c r="I2163" s="109"/>
      <c r="J2163" s="121"/>
      <c r="K2163" s="120"/>
      <c r="L2163" s="121"/>
      <c r="M2163" s="121"/>
      <c r="N2163" s="109"/>
      <c r="O2163" s="121"/>
      <c r="P2163" s="121"/>
      <c r="Q2163" s="109"/>
      <c r="R2163" s="121"/>
      <c r="S2163" s="121"/>
      <c r="T2163" s="109"/>
      <c r="U2163" s="121"/>
      <c r="V2163" s="121"/>
    </row>
    <row r="2164" spans="1:22" x14ac:dyDescent="0.3">
      <c r="A2164" s="122" t="s">
        <v>782</v>
      </c>
      <c r="B2164" s="35" t="str">
        <f>VLOOKUP(A2164,'Planning Periods'!$E$2:$N$540,10,FALSE)</f>
        <v>06/30/2014 - 06/30/2019</v>
      </c>
      <c r="C2164" s="121">
        <v>2015</v>
      </c>
      <c r="D2164" s="121" t="str">
        <f t="shared" si="32"/>
        <v>Tehama 2015</v>
      </c>
      <c r="E2164" s="121"/>
      <c r="F2164" s="120"/>
      <c r="G2164" s="121"/>
      <c r="H2164" s="121"/>
      <c r="I2164" s="109"/>
      <c r="J2164" s="121"/>
      <c r="K2164" s="120"/>
      <c r="L2164" s="121"/>
      <c r="M2164" s="121"/>
      <c r="N2164" s="109"/>
      <c r="O2164" s="121"/>
      <c r="P2164" s="121"/>
      <c r="Q2164" s="109"/>
      <c r="R2164" s="121"/>
      <c r="S2164" s="121"/>
      <c r="T2164" s="109"/>
      <c r="U2164" s="121"/>
      <c r="V2164" s="121"/>
    </row>
    <row r="2165" spans="1:22" x14ac:dyDescent="0.3">
      <c r="A2165" s="122" t="s">
        <v>782</v>
      </c>
      <c r="B2165" s="35" t="str">
        <f>VLOOKUP(A2165,'Planning Periods'!$E$2:$N$540,10,FALSE)</f>
        <v>06/30/2014 - 06/30/2019</v>
      </c>
      <c r="C2165" s="121">
        <v>2016</v>
      </c>
      <c r="D2165" s="121" t="str">
        <f t="shared" si="32"/>
        <v>Tehama 2016</v>
      </c>
      <c r="E2165" s="121"/>
      <c r="F2165" s="120"/>
      <c r="G2165" s="121"/>
      <c r="H2165" s="121"/>
      <c r="I2165" s="109"/>
      <c r="J2165" s="121"/>
      <c r="K2165" s="120"/>
      <c r="L2165" s="121"/>
      <c r="M2165" s="121"/>
      <c r="N2165" s="109"/>
      <c r="O2165" s="121"/>
      <c r="P2165" s="121"/>
      <c r="Q2165" s="109"/>
      <c r="R2165" s="121"/>
      <c r="S2165" s="121"/>
      <c r="T2165" s="109"/>
      <c r="U2165" s="121"/>
      <c r="V2165" s="121"/>
    </row>
    <row r="2166" spans="1:22" x14ac:dyDescent="0.3">
      <c r="A2166" s="122" t="s">
        <v>782</v>
      </c>
      <c r="B2166" s="35" t="str">
        <f>VLOOKUP(A2166,'Planning Periods'!$E$2:$N$540,10,FALSE)</f>
        <v>06/30/2014 - 06/30/2019</v>
      </c>
      <c r="C2166" s="121">
        <v>2017</v>
      </c>
      <c r="D2166" s="121" t="str">
        <f t="shared" si="32"/>
        <v>Tehama 2017</v>
      </c>
      <c r="E2166" s="121">
        <v>2</v>
      </c>
      <c r="F2166" s="120">
        <v>0</v>
      </c>
      <c r="G2166" s="121">
        <v>0</v>
      </c>
      <c r="H2166" s="121">
        <v>0</v>
      </c>
      <c r="I2166" s="109"/>
      <c r="J2166" s="121">
        <v>2</v>
      </c>
      <c r="K2166" s="120">
        <v>0</v>
      </c>
      <c r="L2166" s="121">
        <v>0</v>
      </c>
      <c r="M2166" s="121">
        <v>0</v>
      </c>
      <c r="N2166" s="109"/>
      <c r="O2166" s="121">
        <v>2</v>
      </c>
      <c r="P2166" s="121">
        <v>0</v>
      </c>
      <c r="Q2166" s="109"/>
      <c r="R2166" s="121">
        <v>4</v>
      </c>
      <c r="S2166" s="121">
        <v>0</v>
      </c>
      <c r="T2166" s="109"/>
      <c r="U2166" s="121">
        <v>10</v>
      </c>
      <c r="V2166" s="121">
        <v>0</v>
      </c>
    </row>
    <row r="2167" spans="1:22" x14ac:dyDescent="0.3">
      <c r="A2167" s="122" t="s">
        <v>179</v>
      </c>
      <c r="B2167" s="35" t="str">
        <f>VLOOKUP(A2167,'Planning Periods'!$E$2:$N$540,10,FALSE)</f>
        <v>06/30/2014 - 06/30/2019</v>
      </c>
      <c r="C2167" s="121">
        <v>2014</v>
      </c>
      <c r="D2167" s="121" t="str">
        <f t="shared" si="32"/>
        <v>Tehama County - Unincorporated 2014</v>
      </c>
      <c r="E2167" s="121">
        <v>112</v>
      </c>
      <c r="F2167" s="120">
        <v>16</v>
      </c>
      <c r="G2167" s="121">
        <v>0</v>
      </c>
      <c r="H2167" s="121">
        <v>16</v>
      </c>
      <c r="I2167" s="109"/>
      <c r="J2167" s="121">
        <v>76</v>
      </c>
      <c r="K2167" s="120">
        <v>7</v>
      </c>
      <c r="L2167" s="121">
        <v>0</v>
      </c>
      <c r="M2167" s="121">
        <v>7</v>
      </c>
      <c r="N2167" s="109"/>
      <c r="O2167" s="121">
        <v>89</v>
      </c>
      <c r="P2167" s="121">
        <v>6</v>
      </c>
      <c r="Q2167" s="109"/>
      <c r="R2167" s="121">
        <v>209</v>
      </c>
      <c r="S2167" s="121">
        <v>52</v>
      </c>
      <c r="T2167" s="109"/>
      <c r="U2167" s="121">
        <v>486</v>
      </c>
      <c r="V2167" s="121">
        <v>81</v>
      </c>
    </row>
    <row r="2168" spans="1:22" x14ac:dyDescent="0.3">
      <c r="A2168" s="122" t="s">
        <v>179</v>
      </c>
      <c r="B2168" s="35" t="str">
        <f>VLOOKUP(A2168,'Planning Periods'!$E$2:$N$540,10,FALSE)</f>
        <v>06/30/2014 - 06/30/2019</v>
      </c>
      <c r="C2168" s="121">
        <v>2015</v>
      </c>
      <c r="D2168" s="121" t="str">
        <f t="shared" si="32"/>
        <v>Tehama County - Unincorporated 2015</v>
      </c>
      <c r="E2168" s="121"/>
      <c r="F2168" s="120"/>
      <c r="G2168" s="121"/>
      <c r="H2168" s="121"/>
      <c r="I2168" s="109"/>
      <c r="J2168" s="121"/>
      <c r="K2168" s="120"/>
      <c r="L2168" s="121"/>
      <c r="M2168" s="121"/>
      <c r="N2168" s="109"/>
      <c r="O2168" s="121"/>
      <c r="P2168" s="121"/>
      <c r="Q2168" s="109"/>
      <c r="R2168" s="121"/>
      <c r="S2168" s="121"/>
      <c r="T2168" s="109"/>
      <c r="U2168" s="121"/>
      <c r="V2168" s="121"/>
    </row>
    <row r="2169" spans="1:22" x14ac:dyDescent="0.3">
      <c r="A2169" s="122" t="s">
        <v>179</v>
      </c>
      <c r="B2169" s="35" t="str">
        <f>VLOOKUP(A2169,'Planning Periods'!$E$2:$N$540,10,FALSE)</f>
        <v>06/30/2014 - 06/30/2019</v>
      </c>
      <c r="C2169" s="121">
        <v>2016</v>
      </c>
      <c r="D2169" s="121" t="str">
        <f t="shared" si="32"/>
        <v>Tehama County - Unincorporated 2016</v>
      </c>
      <c r="E2169" s="121">
        <v>112</v>
      </c>
      <c r="F2169" s="120">
        <v>0</v>
      </c>
      <c r="G2169" s="121">
        <v>0</v>
      </c>
      <c r="H2169" s="121">
        <v>0</v>
      </c>
      <c r="I2169" s="109"/>
      <c r="J2169" s="121">
        <v>76</v>
      </c>
      <c r="K2169" s="120">
        <v>23</v>
      </c>
      <c r="L2169" s="121">
        <v>23</v>
      </c>
      <c r="M2169" s="121">
        <v>0</v>
      </c>
      <c r="N2169" s="109"/>
      <c r="O2169" s="121">
        <v>89</v>
      </c>
      <c r="P2169" s="121">
        <v>8</v>
      </c>
      <c r="Q2169" s="109"/>
      <c r="R2169" s="121">
        <v>209</v>
      </c>
      <c r="S2169" s="121">
        <v>0</v>
      </c>
      <c r="T2169" s="109"/>
      <c r="U2169" s="121">
        <v>486</v>
      </c>
      <c r="V2169" s="121">
        <v>31</v>
      </c>
    </row>
    <row r="2170" spans="1:22" x14ac:dyDescent="0.3">
      <c r="A2170" s="122" t="s">
        <v>179</v>
      </c>
      <c r="B2170" s="35" t="str">
        <f>VLOOKUP(A2170,'Planning Periods'!$E$2:$N$540,10,FALSE)</f>
        <v>06/30/2014 - 06/30/2019</v>
      </c>
      <c r="C2170" s="121">
        <v>2017</v>
      </c>
      <c r="D2170" s="121" t="str">
        <f t="shared" si="32"/>
        <v>Tehama County - Unincorporated 2017</v>
      </c>
      <c r="E2170" s="121">
        <v>112</v>
      </c>
      <c r="F2170" s="120">
        <v>0</v>
      </c>
      <c r="G2170" s="121">
        <v>0</v>
      </c>
      <c r="H2170" s="121">
        <v>0</v>
      </c>
      <c r="I2170" s="109"/>
      <c r="J2170" s="121">
        <v>76</v>
      </c>
      <c r="K2170" s="120">
        <v>40</v>
      </c>
      <c r="L2170" s="121">
        <v>0</v>
      </c>
      <c r="M2170" s="121">
        <v>40</v>
      </c>
      <c r="N2170" s="109"/>
      <c r="O2170" s="121">
        <v>89</v>
      </c>
      <c r="P2170" s="121">
        <v>55</v>
      </c>
      <c r="Q2170" s="109"/>
      <c r="R2170" s="121">
        <v>209</v>
      </c>
      <c r="S2170" s="121">
        <v>0</v>
      </c>
      <c r="T2170" s="109"/>
      <c r="U2170" s="121">
        <v>486</v>
      </c>
      <c r="V2170" s="121">
        <v>95</v>
      </c>
    </row>
    <row r="2171" spans="1:22" x14ac:dyDescent="0.3">
      <c r="A2171" s="122" t="s">
        <v>938</v>
      </c>
      <c r="B2171" s="35"/>
      <c r="C2171" s="121">
        <v>2013</v>
      </c>
      <c r="D2171" s="121" t="str">
        <f t="shared" si="32"/>
        <v>Temecula 2013</v>
      </c>
      <c r="E2171" s="121"/>
      <c r="F2171" s="120"/>
      <c r="G2171" s="121"/>
      <c r="H2171" s="121"/>
      <c r="I2171" s="109"/>
      <c r="J2171" s="121"/>
      <c r="K2171" s="120"/>
      <c r="L2171" s="121"/>
      <c r="M2171" s="121"/>
      <c r="N2171" s="109"/>
      <c r="O2171" s="121"/>
      <c r="P2171" s="121"/>
      <c r="Q2171" s="109"/>
      <c r="R2171" s="121"/>
      <c r="S2171" s="121"/>
      <c r="T2171" s="109"/>
      <c r="U2171" s="121"/>
      <c r="V2171" s="121"/>
    </row>
    <row r="2172" spans="1:22" x14ac:dyDescent="0.3">
      <c r="A2172" s="122" t="s">
        <v>938</v>
      </c>
      <c r="B2172" s="35" t="str">
        <f>VLOOKUP(A2172,'Planning Periods'!$E$2:$N$540,10,FALSE)</f>
        <v>10/15/2013 - 10/15/2021</v>
      </c>
      <c r="C2172" s="121">
        <v>2014</v>
      </c>
      <c r="D2172" s="121" t="str">
        <f t="shared" si="32"/>
        <v>Temecula 2014</v>
      </c>
      <c r="E2172" s="121">
        <v>375</v>
      </c>
      <c r="F2172" s="120">
        <v>0</v>
      </c>
      <c r="G2172" s="121">
        <v>0</v>
      </c>
      <c r="H2172" s="121">
        <v>0</v>
      </c>
      <c r="I2172" s="109"/>
      <c r="J2172" s="121">
        <v>251</v>
      </c>
      <c r="K2172" s="120">
        <v>0</v>
      </c>
      <c r="L2172" s="121">
        <v>0</v>
      </c>
      <c r="M2172" s="121">
        <v>0</v>
      </c>
      <c r="N2172" s="109"/>
      <c r="O2172" s="121">
        <v>271</v>
      </c>
      <c r="P2172" s="121">
        <v>0</v>
      </c>
      <c r="Q2172" s="109"/>
      <c r="R2172" s="121">
        <v>596</v>
      </c>
      <c r="S2172" s="121">
        <v>383</v>
      </c>
      <c r="T2172" s="109"/>
      <c r="U2172" s="121">
        <v>1493</v>
      </c>
      <c r="V2172" s="121">
        <v>383</v>
      </c>
    </row>
    <row r="2173" spans="1:22" x14ac:dyDescent="0.3">
      <c r="A2173" s="122" t="s">
        <v>938</v>
      </c>
      <c r="B2173" s="35" t="str">
        <f>VLOOKUP(A2173,'Planning Periods'!$E$2:$N$540,10,FALSE)</f>
        <v>10/15/2013 - 10/15/2021</v>
      </c>
      <c r="C2173" s="121">
        <v>2015</v>
      </c>
      <c r="D2173" s="121" t="str">
        <f t="shared" si="32"/>
        <v>Temecula 2015</v>
      </c>
      <c r="E2173" s="121">
        <v>375</v>
      </c>
      <c r="F2173" s="120">
        <v>0</v>
      </c>
      <c r="G2173" s="121">
        <v>0</v>
      </c>
      <c r="H2173" s="121">
        <v>0</v>
      </c>
      <c r="I2173" s="109"/>
      <c r="J2173" s="121">
        <v>251</v>
      </c>
      <c r="K2173" s="120">
        <v>0</v>
      </c>
      <c r="L2173" s="121">
        <v>0</v>
      </c>
      <c r="M2173" s="121">
        <v>0</v>
      </c>
      <c r="N2173" s="109"/>
      <c r="O2173" s="121">
        <v>271</v>
      </c>
      <c r="P2173" s="121">
        <v>0</v>
      </c>
      <c r="Q2173" s="109"/>
      <c r="R2173" s="121">
        <v>596</v>
      </c>
      <c r="S2173" s="121">
        <v>223</v>
      </c>
      <c r="T2173" s="109"/>
      <c r="U2173" s="121">
        <v>1493</v>
      </c>
      <c r="V2173" s="121">
        <v>223</v>
      </c>
    </row>
    <row r="2174" spans="1:22" x14ac:dyDescent="0.3">
      <c r="A2174" s="122" t="s">
        <v>938</v>
      </c>
      <c r="B2174" s="35" t="str">
        <f>VLOOKUP(A2174,'Planning Periods'!$E$2:$N$540,10,FALSE)</f>
        <v>10/15/2013 - 10/15/2021</v>
      </c>
      <c r="C2174" s="121">
        <v>2016</v>
      </c>
      <c r="D2174" s="121" t="str">
        <f t="shared" si="32"/>
        <v>Temecula 2016</v>
      </c>
      <c r="E2174" s="121"/>
      <c r="F2174" s="120"/>
      <c r="G2174" s="121"/>
      <c r="H2174" s="121"/>
      <c r="I2174" s="109"/>
      <c r="J2174" s="121"/>
      <c r="K2174" s="120"/>
      <c r="L2174" s="121"/>
      <c r="M2174" s="121"/>
      <c r="N2174" s="109"/>
      <c r="O2174" s="121"/>
      <c r="P2174" s="121"/>
      <c r="Q2174" s="109"/>
      <c r="R2174" s="121"/>
      <c r="S2174" s="121"/>
      <c r="T2174" s="109"/>
      <c r="U2174" s="121"/>
      <c r="V2174" s="121"/>
    </row>
    <row r="2175" spans="1:22" x14ac:dyDescent="0.3">
      <c r="A2175" s="122" t="s">
        <v>938</v>
      </c>
      <c r="B2175" s="35" t="str">
        <f>VLOOKUP(A2175,'Planning Periods'!$E$2:$N$540,10,FALSE)</f>
        <v>10/15/2013 - 10/15/2021</v>
      </c>
      <c r="C2175" s="121">
        <v>2017</v>
      </c>
      <c r="D2175" s="121" t="str">
        <f t="shared" si="32"/>
        <v>Temecula 2017</v>
      </c>
      <c r="E2175" s="121">
        <v>375</v>
      </c>
      <c r="F2175" s="120">
        <v>15</v>
      </c>
      <c r="G2175" s="121">
        <v>15</v>
      </c>
      <c r="H2175" s="121">
        <v>0</v>
      </c>
      <c r="I2175" s="109"/>
      <c r="J2175" s="121">
        <v>251</v>
      </c>
      <c r="K2175" s="120">
        <v>0</v>
      </c>
      <c r="L2175" s="121">
        <v>0</v>
      </c>
      <c r="M2175" s="121">
        <v>0</v>
      </c>
      <c r="N2175" s="109"/>
      <c r="O2175" s="121">
        <v>271</v>
      </c>
      <c r="P2175" s="121">
        <v>15</v>
      </c>
      <c r="Q2175" s="109"/>
      <c r="R2175" s="121">
        <v>596</v>
      </c>
      <c r="S2175" s="121">
        <v>84</v>
      </c>
      <c r="T2175" s="109"/>
      <c r="U2175" s="121">
        <v>1493</v>
      </c>
      <c r="V2175" s="121">
        <v>114</v>
      </c>
    </row>
    <row r="2176" spans="1:22" x14ac:dyDescent="0.3">
      <c r="A2176" s="122" t="s">
        <v>1054</v>
      </c>
      <c r="B2176" s="35"/>
      <c r="C2176" s="121">
        <v>2013</v>
      </c>
      <c r="D2176" s="121" t="str">
        <f t="shared" si="32"/>
        <v>Temple City 2013</v>
      </c>
      <c r="E2176" s="121"/>
      <c r="F2176" s="120"/>
      <c r="G2176" s="121"/>
      <c r="H2176" s="121"/>
      <c r="I2176" s="109"/>
      <c r="J2176" s="121"/>
      <c r="K2176" s="120"/>
      <c r="L2176" s="121"/>
      <c r="M2176" s="121"/>
      <c r="N2176" s="109"/>
      <c r="O2176" s="121"/>
      <c r="P2176" s="121"/>
      <c r="Q2176" s="109"/>
      <c r="R2176" s="121"/>
      <c r="S2176" s="121"/>
      <c r="T2176" s="109"/>
      <c r="U2176" s="121"/>
      <c r="V2176" s="121"/>
    </row>
    <row r="2177" spans="1:22" x14ac:dyDescent="0.3">
      <c r="A2177" s="122" t="s">
        <v>1054</v>
      </c>
      <c r="B2177" s="35" t="str">
        <f>VLOOKUP(A2177,'Planning Periods'!$E$2:$N$540,10,FALSE)</f>
        <v>10/15/2013 - 10/15/2021</v>
      </c>
      <c r="C2177" s="121">
        <v>2014</v>
      </c>
      <c r="D2177" s="121" t="str">
        <f t="shared" si="32"/>
        <v>Temple City 2014</v>
      </c>
      <c r="E2177" s="121"/>
      <c r="F2177" s="120"/>
      <c r="G2177" s="121"/>
      <c r="H2177" s="121"/>
      <c r="I2177" s="109"/>
      <c r="J2177" s="121"/>
      <c r="K2177" s="120"/>
      <c r="L2177" s="121"/>
      <c r="M2177" s="121"/>
      <c r="N2177" s="109"/>
      <c r="O2177" s="121"/>
      <c r="P2177" s="121"/>
      <c r="Q2177" s="109"/>
      <c r="R2177" s="121"/>
      <c r="S2177" s="121"/>
      <c r="T2177" s="109"/>
      <c r="U2177" s="121"/>
      <c r="V2177" s="121"/>
    </row>
    <row r="2178" spans="1:22" x14ac:dyDescent="0.3">
      <c r="A2178" s="122" t="s">
        <v>1054</v>
      </c>
      <c r="B2178" s="35" t="str">
        <f>VLOOKUP(A2178,'Planning Periods'!$E$2:$N$540,10,FALSE)</f>
        <v>10/15/2013 - 10/15/2021</v>
      </c>
      <c r="C2178" s="121">
        <v>2015</v>
      </c>
      <c r="D2178" s="121" t="str">
        <f t="shared" si="32"/>
        <v>Temple City 2015</v>
      </c>
      <c r="E2178" s="121"/>
      <c r="F2178" s="120"/>
      <c r="G2178" s="121"/>
      <c r="H2178" s="121"/>
      <c r="I2178" s="109"/>
      <c r="J2178" s="121"/>
      <c r="K2178" s="120"/>
      <c r="L2178" s="121"/>
      <c r="M2178" s="121"/>
      <c r="N2178" s="109"/>
      <c r="O2178" s="121"/>
      <c r="P2178" s="121"/>
      <c r="Q2178" s="109"/>
      <c r="R2178" s="121"/>
      <c r="S2178" s="121"/>
      <c r="T2178" s="109"/>
      <c r="U2178" s="121"/>
      <c r="V2178" s="121"/>
    </row>
    <row r="2179" spans="1:22" x14ac:dyDescent="0.3">
      <c r="A2179" s="122" t="s">
        <v>1054</v>
      </c>
      <c r="B2179" s="35" t="str">
        <f>VLOOKUP(A2179,'Planning Periods'!$E$2:$N$540,10,FALSE)</f>
        <v>10/15/2013 - 10/15/2021</v>
      </c>
      <c r="C2179" s="121">
        <v>2016</v>
      </c>
      <c r="D2179" s="121" t="str">
        <f t="shared" si="32"/>
        <v>Temple City 2016</v>
      </c>
      <c r="E2179" s="121"/>
      <c r="F2179" s="120"/>
      <c r="G2179" s="121"/>
      <c r="H2179" s="121"/>
      <c r="I2179" s="109"/>
      <c r="J2179" s="121"/>
      <c r="K2179" s="120"/>
      <c r="L2179" s="121"/>
      <c r="M2179" s="121"/>
      <c r="N2179" s="109"/>
      <c r="O2179" s="121"/>
      <c r="P2179" s="121"/>
      <c r="Q2179" s="109"/>
      <c r="R2179" s="121"/>
      <c r="S2179" s="121"/>
      <c r="T2179" s="109"/>
      <c r="U2179" s="121"/>
      <c r="V2179" s="121"/>
    </row>
    <row r="2180" spans="1:22" x14ac:dyDescent="0.3">
      <c r="A2180" s="122" t="s">
        <v>1054</v>
      </c>
      <c r="B2180" s="35" t="str">
        <f>VLOOKUP(A2180,'Planning Periods'!$E$2:$N$540,10,FALSE)</f>
        <v>10/15/2013 - 10/15/2021</v>
      </c>
      <c r="C2180" s="121">
        <v>2017</v>
      </c>
      <c r="D2180" s="121" t="str">
        <f t="shared" si="32"/>
        <v>Temple City 2017</v>
      </c>
      <c r="E2180" s="121">
        <v>159</v>
      </c>
      <c r="F2180" s="120">
        <v>0</v>
      </c>
      <c r="G2180" s="121">
        <v>0</v>
      </c>
      <c r="H2180" s="121">
        <v>0</v>
      </c>
      <c r="I2180" s="109"/>
      <c r="J2180" s="121">
        <v>93</v>
      </c>
      <c r="K2180" s="120">
        <v>1</v>
      </c>
      <c r="L2180" s="121">
        <v>1</v>
      </c>
      <c r="M2180" s="121">
        <v>0</v>
      </c>
      <c r="N2180" s="109"/>
      <c r="O2180" s="121">
        <v>99</v>
      </c>
      <c r="P2180" s="121">
        <v>5</v>
      </c>
      <c r="Q2180" s="109"/>
      <c r="R2180" s="121">
        <v>252</v>
      </c>
      <c r="S2180" s="121">
        <v>92</v>
      </c>
      <c r="T2180" s="109"/>
      <c r="U2180" s="121">
        <v>603</v>
      </c>
      <c r="V2180" s="121">
        <v>98</v>
      </c>
    </row>
    <row r="2181" spans="1:22" x14ac:dyDescent="0.3">
      <c r="A2181" s="122" t="s">
        <v>761</v>
      </c>
      <c r="B2181" s="35"/>
      <c r="C2181" s="121">
        <v>2013</v>
      </c>
      <c r="D2181" s="121" t="str">
        <f t="shared" si="32"/>
        <v>Thousand Oaks 2013</v>
      </c>
      <c r="E2181" s="121"/>
      <c r="F2181" s="120"/>
      <c r="G2181" s="121"/>
      <c r="H2181" s="121"/>
      <c r="I2181" s="109"/>
      <c r="J2181" s="121"/>
      <c r="K2181" s="120"/>
      <c r="L2181" s="121"/>
      <c r="M2181" s="121"/>
      <c r="N2181" s="109"/>
      <c r="O2181" s="121"/>
      <c r="P2181" s="121"/>
      <c r="Q2181" s="109"/>
      <c r="R2181" s="121"/>
      <c r="S2181" s="121"/>
      <c r="T2181" s="109"/>
      <c r="U2181" s="121"/>
      <c r="V2181" s="121"/>
    </row>
    <row r="2182" spans="1:22" x14ac:dyDescent="0.3">
      <c r="A2182" s="122" t="s">
        <v>761</v>
      </c>
      <c r="B2182" s="35" t="str">
        <f>VLOOKUP(A2182,'Planning Periods'!$E$2:$N$540,10,FALSE)</f>
        <v>10/15/2013 - 10/15/2021</v>
      </c>
      <c r="C2182" s="121">
        <v>2014</v>
      </c>
      <c r="D2182" s="121" t="str">
        <f t="shared" si="32"/>
        <v>Thousand Oaks 2014</v>
      </c>
      <c r="E2182" s="121">
        <v>84</v>
      </c>
      <c r="F2182" s="120">
        <v>17</v>
      </c>
      <c r="G2182" s="121">
        <v>17</v>
      </c>
      <c r="H2182" s="121">
        <v>0</v>
      </c>
      <c r="I2182" s="109"/>
      <c r="J2182" s="121">
        <v>58</v>
      </c>
      <c r="K2182" s="120">
        <v>2</v>
      </c>
      <c r="L2182" s="121">
        <v>2</v>
      </c>
      <c r="M2182" s="121">
        <v>0</v>
      </c>
      <c r="N2182" s="109"/>
      <c r="O2182" s="121">
        <v>36</v>
      </c>
      <c r="P2182" s="121">
        <v>1</v>
      </c>
      <c r="Q2182" s="109"/>
      <c r="R2182" s="121">
        <v>77</v>
      </c>
      <c r="S2182" s="121">
        <v>27</v>
      </c>
      <c r="T2182" s="109"/>
      <c r="U2182" s="121">
        <v>255</v>
      </c>
      <c r="V2182" s="121">
        <v>47</v>
      </c>
    </row>
    <row r="2183" spans="1:22" x14ac:dyDescent="0.3">
      <c r="A2183" s="122" t="s">
        <v>761</v>
      </c>
      <c r="B2183" s="35" t="str">
        <f>VLOOKUP(A2183,'Planning Periods'!$E$2:$N$540,10,FALSE)</f>
        <v>10/15/2013 - 10/15/2021</v>
      </c>
      <c r="C2183" s="121">
        <v>2015</v>
      </c>
      <c r="D2183" s="121" t="str">
        <f t="shared" si="32"/>
        <v>Thousand Oaks 2015</v>
      </c>
      <c r="E2183" s="121">
        <v>84</v>
      </c>
      <c r="F2183" s="120">
        <v>0</v>
      </c>
      <c r="G2183" s="121">
        <v>0</v>
      </c>
      <c r="H2183" s="121">
        <v>0</v>
      </c>
      <c r="I2183" s="109"/>
      <c r="J2183" s="121">
        <v>58</v>
      </c>
      <c r="K2183" s="120">
        <v>0</v>
      </c>
      <c r="L2183" s="121">
        <v>0</v>
      </c>
      <c r="M2183" s="121">
        <v>0</v>
      </c>
      <c r="N2183" s="109"/>
      <c r="O2183" s="121">
        <v>36</v>
      </c>
      <c r="P2183" s="121">
        <v>0</v>
      </c>
      <c r="Q2183" s="109"/>
      <c r="R2183" s="121">
        <v>77</v>
      </c>
      <c r="S2183" s="121">
        <v>115</v>
      </c>
      <c r="T2183" s="109"/>
      <c r="U2183" s="121">
        <v>255</v>
      </c>
      <c r="V2183" s="121">
        <v>115</v>
      </c>
    </row>
    <row r="2184" spans="1:22" x14ac:dyDescent="0.3">
      <c r="A2184" s="122" t="s">
        <v>761</v>
      </c>
      <c r="B2184" s="35" t="str">
        <f>VLOOKUP(A2184,'Planning Periods'!$E$2:$N$540,10,FALSE)</f>
        <v>10/15/2013 - 10/15/2021</v>
      </c>
      <c r="C2184" s="121">
        <v>2016</v>
      </c>
      <c r="D2184" s="121" t="str">
        <f t="shared" si="32"/>
        <v>Thousand Oaks 2016</v>
      </c>
      <c r="E2184" s="121">
        <v>84</v>
      </c>
      <c r="F2184" s="120">
        <v>0</v>
      </c>
      <c r="G2184" s="121">
        <v>0</v>
      </c>
      <c r="H2184" s="121">
        <v>0</v>
      </c>
      <c r="I2184" s="109"/>
      <c r="J2184" s="121">
        <v>58</v>
      </c>
      <c r="K2184" s="120">
        <v>0</v>
      </c>
      <c r="L2184" s="121">
        <v>0</v>
      </c>
      <c r="M2184" s="121">
        <v>0</v>
      </c>
      <c r="N2184" s="109"/>
      <c r="O2184" s="121">
        <v>36</v>
      </c>
      <c r="P2184" s="121">
        <v>38</v>
      </c>
      <c r="Q2184" s="109"/>
      <c r="R2184" s="121">
        <v>77</v>
      </c>
      <c r="S2184" s="121">
        <v>62</v>
      </c>
      <c r="T2184" s="109"/>
      <c r="U2184" s="121">
        <v>255</v>
      </c>
      <c r="V2184" s="121">
        <v>100</v>
      </c>
    </row>
    <row r="2185" spans="1:22" x14ac:dyDescent="0.3">
      <c r="A2185" s="122" t="s">
        <v>761</v>
      </c>
      <c r="B2185" s="35" t="str">
        <f>VLOOKUP(A2185,'Planning Periods'!$E$2:$N$540,10,FALSE)</f>
        <v>10/15/2013 - 10/15/2021</v>
      </c>
      <c r="C2185" s="121">
        <v>2017</v>
      </c>
      <c r="D2185" s="121" t="str">
        <f t="shared" si="32"/>
        <v>Thousand Oaks 2017</v>
      </c>
      <c r="E2185" s="121">
        <v>84</v>
      </c>
      <c r="F2185" s="120">
        <v>0</v>
      </c>
      <c r="G2185" s="121">
        <v>0</v>
      </c>
      <c r="H2185" s="121">
        <v>0</v>
      </c>
      <c r="I2185" s="109"/>
      <c r="J2185" s="121">
        <v>58</v>
      </c>
      <c r="K2185" s="120">
        <v>0</v>
      </c>
      <c r="L2185" s="121">
        <v>0</v>
      </c>
      <c r="M2185" s="121">
        <v>0</v>
      </c>
      <c r="N2185" s="109"/>
      <c r="O2185" s="121">
        <v>36</v>
      </c>
      <c r="P2185" s="121">
        <v>50</v>
      </c>
      <c r="Q2185" s="109"/>
      <c r="R2185" s="121">
        <v>77</v>
      </c>
      <c r="S2185" s="121">
        <v>16</v>
      </c>
      <c r="T2185" s="109"/>
      <c r="U2185" s="121">
        <v>255</v>
      </c>
      <c r="V2185" s="121">
        <v>66</v>
      </c>
    </row>
    <row r="2186" spans="1:22" x14ac:dyDescent="0.3">
      <c r="A2186" s="122" t="s">
        <v>1323</v>
      </c>
      <c r="B2186" s="35" t="str">
        <f>VLOOKUP(A2186,'Planning Periods'!$E$2:$N$540,10,FALSE)</f>
        <v>01/31/2015 - 01/31/2023</v>
      </c>
      <c r="C2186" s="121">
        <v>2014</v>
      </c>
      <c r="D2186" s="121" t="str">
        <f t="shared" si="32"/>
        <v>Tiburon 2014</v>
      </c>
      <c r="E2186" s="121">
        <v>24</v>
      </c>
      <c r="F2186" s="120">
        <v>0</v>
      </c>
      <c r="G2186" s="121">
        <v>0</v>
      </c>
      <c r="H2186" s="121">
        <v>0</v>
      </c>
      <c r="I2186" s="109"/>
      <c r="J2186" s="121">
        <v>16</v>
      </c>
      <c r="K2186" s="120">
        <v>0</v>
      </c>
      <c r="L2186" s="121">
        <v>0</v>
      </c>
      <c r="M2186" s="121">
        <v>0</v>
      </c>
      <c r="N2186" s="109"/>
      <c r="O2186" s="121">
        <v>19</v>
      </c>
      <c r="P2186" s="121">
        <v>0</v>
      </c>
      <c r="Q2186" s="109"/>
      <c r="R2186" s="121">
        <v>19</v>
      </c>
      <c r="S2186" s="121">
        <v>2</v>
      </c>
      <c r="T2186" s="109"/>
      <c r="U2186" s="121">
        <v>78</v>
      </c>
      <c r="V2186" s="121">
        <v>2</v>
      </c>
    </row>
    <row r="2187" spans="1:22" x14ac:dyDescent="0.3">
      <c r="A2187" s="122" t="s">
        <v>1323</v>
      </c>
      <c r="B2187" s="35" t="str">
        <f>VLOOKUP(A2187,'Planning Periods'!$E$2:$N$540,10,FALSE)</f>
        <v>01/31/2015 - 01/31/2023</v>
      </c>
      <c r="C2187" s="121">
        <v>2015</v>
      </c>
      <c r="D2187" s="121" t="str">
        <f t="shared" si="32"/>
        <v>Tiburon 2015</v>
      </c>
      <c r="E2187" s="121">
        <v>24</v>
      </c>
      <c r="F2187" s="120">
        <v>0</v>
      </c>
      <c r="G2187" s="121">
        <v>0</v>
      </c>
      <c r="H2187" s="121">
        <v>0</v>
      </c>
      <c r="I2187" s="109"/>
      <c r="J2187" s="121">
        <v>16</v>
      </c>
      <c r="K2187" s="120">
        <v>0</v>
      </c>
      <c r="L2187" s="121">
        <v>0</v>
      </c>
      <c r="M2187" s="121">
        <v>0</v>
      </c>
      <c r="N2187" s="109"/>
      <c r="O2187" s="121">
        <v>19</v>
      </c>
      <c r="P2187" s="121">
        <v>0</v>
      </c>
      <c r="Q2187" s="109"/>
      <c r="R2187" s="121">
        <v>19</v>
      </c>
      <c r="S2187" s="121">
        <v>0</v>
      </c>
      <c r="T2187" s="109"/>
      <c r="U2187" s="121">
        <v>78</v>
      </c>
      <c r="V2187" s="121">
        <v>0</v>
      </c>
    </row>
    <row r="2188" spans="1:22" x14ac:dyDescent="0.3">
      <c r="A2188" s="122" t="s">
        <v>1323</v>
      </c>
      <c r="B2188" s="35" t="str">
        <f>VLOOKUP(A2188,'Planning Periods'!$E$2:$N$540,10,FALSE)</f>
        <v>01/31/2015 - 01/31/2023</v>
      </c>
      <c r="C2188" s="121">
        <v>2016</v>
      </c>
      <c r="D2188" s="121" t="str">
        <f t="shared" si="32"/>
        <v>Tiburon 2016</v>
      </c>
      <c r="E2188" s="121">
        <v>24</v>
      </c>
      <c r="F2188" s="120">
        <v>0</v>
      </c>
      <c r="G2188" s="121">
        <v>0</v>
      </c>
      <c r="H2188" s="121">
        <v>0</v>
      </c>
      <c r="I2188" s="109"/>
      <c r="J2188" s="121">
        <v>16</v>
      </c>
      <c r="K2188" s="120">
        <v>0</v>
      </c>
      <c r="L2188" s="121">
        <v>0</v>
      </c>
      <c r="M2188" s="121">
        <v>0</v>
      </c>
      <c r="N2188" s="109"/>
      <c r="O2188" s="121">
        <v>19</v>
      </c>
      <c r="P2188" s="121">
        <v>0</v>
      </c>
      <c r="Q2188" s="109"/>
      <c r="R2188" s="121">
        <v>19</v>
      </c>
      <c r="S2188" s="121">
        <v>2</v>
      </c>
      <c r="T2188" s="109"/>
      <c r="U2188" s="121">
        <v>78</v>
      </c>
      <c r="V2188" s="121">
        <v>2</v>
      </c>
    </row>
    <row r="2189" spans="1:22" x14ac:dyDescent="0.3">
      <c r="A2189" s="122" t="s">
        <v>1323</v>
      </c>
      <c r="B2189" s="35" t="str">
        <f>VLOOKUP(A2189,'Planning Periods'!$E$2:$N$540,10,FALSE)</f>
        <v>01/31/2015 - 01/31/2023</v>
      </c>
      <c r="C2189" s="121">
        <v>2017</v>
      </c>
      <c r="D2189" s="121" t="str">
        <f t="shared" si="32"/>
        <v>Tiburon 2017</v>
      </c>
      <c r="E2189" s="121">
        <v>24</v>
      </c>
      <c r="F2189" s="120">
        <v>0</v>
      </c>
      <c r="G2189" s="121">
        <v>0</v>
      </c>
      <c r="H2189" s="121">
        <v>0</v>
      </c>
      <c r="I2189" s="109"/>
      <c r="J2189" s="121">
        <v>16</v>
      </c>
      <c r="K2189" s="120">
        <v>0</v>
      </c>
      <c r="L2189" s="121">
        <v>0</v>
      </c>
      <c r="M2189" s="121">
        <v>0</v>
      </c>
      <c r="N2189" s="109"/>
      <c r="O2189" s="121">
        <v>19</v>
      </c>
      <c r="P2189" s="121">
        <v>0</v>
      </c>
      <c r="Q2189" s="109"/>
      <c r="R2189" s="121">
        <v>19</v>
      </c>
      <c r="S2189" s="121">
        <v>7</v>
      </c>
      <c r="T2189" s="109"/>
      <c r="U2189" s="121">
        <v>78</v>
      </c>
      <c r="V2189" s="121">
        <v>7</v>
      </c>
    </row>
    <row r="2190" spans="1:22" x14ac:dyDescent="0.3">
      <c r="A2190" s="122" t="s">
        <v>1053</v>
      </c>
      <c r="B2190" s="35"/>
      <c r="C2190" s="121">
        <v>2013</v>
      </c>
      <c r="D2190" s="121" t="str">
        <f t="shared" si="32"/>
        <v>Torrance 2013</v>
      </c>
      <c r="E2190" s="121"/>
      <c r="F2190" s="120"/>
      <c r="G2190" s="121"/>
      <c r="H2190" s="121"/>
      <c r="I2190" s="109"/>
      <c r="J2190" s="121"/>
      <c r="K2190" s="120"/>
      <c r="L2190" s="121"/>
      <c r="M2190" s="121"/>
      <c r="N2190" s="109"/>
      <c r="O2190" s="121"/>
      <c r="P2190" s="121"/>
      <c r="Q2190" s="109"/>
      <c r="R2190" s="121"/>
      <c r="S2190" s="121"/>
      <c r="T2190" s="109"/>
      <c r="U2190" s="121"/>
      <c r="V2190" s="121"/>
    </row>
    <row r="2191" spans="1:22" x14ac:dyDescent="0.3">
      <c r="A2191" s="122" t="s">
        <v>1053</v>
      </c>
      <c r="B2191" s="35" t="str">
        <f>VLOOKUP(A2191,'Planning Periods'!$E$2:$N$540,10,FALSE)</f>
        <v>10/15/2013 - 10/15/2021</v>
      </c>
      <c r="C2191" s="121">
        <v>2014</v>
      </c>
      <c r="D2191" s="121" t="str">
        <f t="shared" si="32"/>
        <v>Torrance 2014</v>
      </c>
      <c r="E2191" s="121">
        <v>380</v>
      </c>
      <c r="F2191" s="120">
        <v>0</v>
      </c>
      <c r="G2191" s="121">
        <v>0</v>
      </c>
      <c r="H2191" s="121">
        <v>0</v>
      </c>
      <c r="I2191" s="109"/>
      <c r="J2191" s="121">
        <v>227</v>
      </c>
      <c r="K2191" s="120">
        <v>0</v>
      </c>
      <c r="L2191" s="121">
        <v>0</v>
      </c>
      <c r="M2191" s="121">
        <v>0</v>
      </c>
      <c r="N2191" s="109"/>
      <c r="O2191" s="121">
        <v>243</v>
      </c>
      <c r="P2191" s="121">
        <v>0</v>
      </c>
      <c r="Q2191" s="109"/>
      <c r="R2191" s="121">
        <v>600</v>
      </c>
      <c r="S2191" s="121">
        <v>12</v>
      </c>
      <c r="T2191" s="109"/>
      <c r="U2191" s="121">
        <v>1450</v>
      </c>
      <c r="V2191" s="121">
        <v>12</v>
      </c>
    </row>
    <row r="2192" spans="1:22" x14ac:dyDescent="0.3">
      <c r="A2192" s="122" t="s">
        <v>1053</v>
      </c>
      <c r="B2192" s="35" t="str">
        <f>VLOOKUP(A2192,'Planning Periods'!$E$2:$N$540,10,FALSE)</f>
        <v>10/15/2013 - 10/15/2021</v>
      </c>
      <c r="C2192" s="121">
        <v>2015</v>
      </c>
      <c r="D2192" s="121" t="str">
        <f t="shared" si="32"/>
        <v>Torrance 2015</v>
      </c>
      <c r="E2192" s="121">
        <v>380</v>
      </c>
      <c r="F2192" s="120">
        <v>0</v>
      </c>
      <c r="G2192" s="121">
        <v>0</v>
      </c>
      <c r="H2192" s="121">
        <v>0</v>
      </c>
      <c r="I2192" s="109"/>
      <c r="J2192" s="121">
        <v>227</v>
      </c>
      <c r="K2192" s="120">
        <v>0</v>
      </c>
      <c r="L2192" s="121">
        <v>0</v>
      </c>
      <c r="M2192" s="121">
        <v>0</v>
      </c>
      <c r="N2192" s="109"/>
      <c r="O2192" s="121">
        <v>243</v>
      </c>
      <c r="P2192" s="121">
        <v>0</v>
      </c>
      <c r="Q2192" s="109"/>
      <c r="R2192" s="121">
        <v>600</v>
      </c>
      <c r="S2192" s="121">
        <v>21</v>
      </c>
      <c r="T2192" s="109"/>
      <c r="U2192" s="121">
        <v>1450</v>
      </c>
      <c r="V2192" s="121">
        <v>21</v>
      </c>
    </row>
    <row r="2193" spans="1:22" x14ac:dyDescent="0.3">
      <c r="A2193" s="122" t="s">
        <v>1053</v>
      </c>
      <c r="B2193" s="35" t="str">
        <f>VLOOKUP(A2193,'Planning Periods'!$E$2:$N$540,10,FALSE)</f>
        <v>10/15/2013 - 10/15/2021</v>
      </c>
      <c r="C2193" s="121">
        <v>2016</v>
      </c>
      <c r="D2193" s="121" t="str">
        <f t="shared" si="32"/>
        <v>Torrance 2016</v>
      </c>
      <c r="E2193" s="121">
        <v>380</v>
      </c>
      <c r="F2193" s="120">
        <v>0</v>
      </c>
      <c r="G2193" s="121">
        <v>0</v>
      </c>
      <c r="H2193" s="121">
        <v>0</v>
      </c>
      <c r="I2193" s="109"/>
      <c r="J2193" s="121">
        <v>227</v>
      </c>
      <c r="K2193" s="120">
        <v>0</v>
      </c>
      <c r="L2193" s="121">
        <v>0</v>
      </c>
      <c r="M2193" s="121">
        <v>0</v>
      </c>
      <c r="N2193" s="109"/>
      <c r="O2193" s="121">
        <v>243</v>
      </c>
      <c r="P2193" s="121">
        <v>1</v>
      </c>
      <c r="Q2193" s="109"/>
      <c r="R2193" s="121">
        <v>600</v>
      </c>
      <c r="S2193" s="121">
        <v>49</v>
      </c>
      <c r="T2193" s="109"/>
      <c r="U2193" s="121">
        <v>1450</v>
      </c>
      <c r="V2193" s="121">
        <v>50</v>
      </c>
    </row>
    <row r="2194" spans="1:22" x14ac:dyDescent="0.3">
      <c r="A2194" s="122" t="s">
        <v>1053</v>
      </c>
      <c r="B2194" s="35" t="str">
        <f>VLOOKUP(A2194,'Planning Periods'!$E$2:$N$540,10,FALSE)</f>
        <v>10/15/2013 - 10/15/2021</v>
      </c>
      <c r="C2194" s="121">
        <v>2017</v>
      </c>
      <c r="D2194" s="121" t="str">
        <f t="shared" si="32"/>
        <v>Torrance 2017</v>
      </c>
      <c r="E2194" s="121">
        <v>380</v>
      </c>
      <c r="F2194" s="120">
        <v>0</v>
      </c>
      <c r="G2194" s="121">
        <v>0</v>
      </c>
      <c r="H2194" s="121">
        <v>0</v>
      </c>
      <c r="I2194" s="109"/>
      <c r="J2194" s="121">
        <v>227</v>
      </c>
      <c r="K2194" s="120">
        <v>0</v>
      </c>
      <c r="L2194" s="121">
        <v>0</v>
      </c>
      <c r="M2194" s="121">
        <v>0</v>
      </c>
      <c r="N2194" s="109"/>
      <c r="O2194" s="121">
        <v>243</v>
      </c>
      <c r="P2194" s="121">
        <v>4</v>
      </c>
      <c r="Q2194" s="109"/>
      <c r="R2194" s="121">
        <v>600</v>
      </c>
      <c r="S2194" s="121">
        <v>9</v>
      </c>
      <c r="T2194" s="109"/>
      <c r="U2194" s="121">
        <v>1450</v>
      </c>
      <c r="V2194" s="121">
        <v>13</v>
      </c>
    </row>
    <row r="2195" spans="1:22" x14ac:dyDescent="0.3">
      <c r="A2195" s="122" t="s">
        <v>878</v>
      </c>
      <c r="B2195" s="35" t="str">
        <f>VLOOKUP(A2195,'Planning Periods'!$E$2:$N$540,10,FALSE)</f>
        <v>12/31/2015 - 12/31/2023</v>
      </c>
      <c r="C2195" s="121">
        <v>2014</v>
      </c>
      <c r="D2195" s="121" t="str">
        <f t="shared" si="32"/>
        <v>Tracy 2014</v>
      </c>
      <c r="E2195" s="121"/>
      <c r="F2195" s="120"/>
      <c r="G2195" s="121"/>
      <c r="H2195" s="121"/>
      <c r="I2195" s="109"/>
      <c r="J2195" s="121"/>
      <c r="K2195" s="120"/>
      <c r="L2195" s="121"/>
      <c r="M2195" s="121"/>
      <c r="N2195" s="109"/>
      <c r="O2195" s="121"/>
      <c r="P2195" s="121"/>
      <c r="Q2195" s="109"/>
      <c r="R2195" s="121"/>
      <c r="S2195" s="121"/>
      <c r="T2195" s="109"/>
      <c r="U2195" s="121"/>
      <c r="V2195" s="121"/>
    </row>
    <row r="2196" spans="1:22" x14ac:dyDescent="0.3">
      <c r="A2196" s="122" t="s">
        <v>878</v>
      </c>
      <c r="B2196" s="35" t="str">
        <f>VLOOKUP(A2196,'Planning Periods'!$E$2:$N$540,10,FALSE)</f>
        <v>12/31/2015 - 12/31/2023</v>
      </c>
      <c r="C2196" s="121">
        <v>2015</v>
      </c>
      <c r="D2196" s="121" t="str">
        <f t="shared" si="32"/>
        <v>Tracy 2015</v>
      </c>
      <c r="E2196" s="121">
        <v>980</v>
      </c>
      <c r="F2196" s="120">
        <v>0</v>
      </c>
      <c r="G2196" s="121">
        <v>0</v>
      </c>
      <c r="H2196" s="121">
        <v>0</v>
      </c>
      <c r="I2196" s="109"/>
      <c r="J2196" s="121">
        <v>705</v>
      </c>
      <c r="K2196" s="120">
        <v>0</v>
      </c>
      <c r="L2196" s="121">
        <v>0</v>
      </c>
      <c r="M2196" s="121">
        <v>0</v>
      </c>
      <c r="N2196" s="109"/>
      <c r="O2196" s="121">
        <v>828</v>
      </c>
      <c r="P2196" s="121">
        <v>0</v>
      </c>
      <c r="Q2196" s="109"/>
      <c r="R2196" s="121">
        <v>2463</v>
      </c>
      <c r="S2196" s="121">
        <v>0</v>
      </c>
      <c r="T2196" s="109"/>
      <c r="U2196" s="121">
        <v>4976</v>
      </c>
      <c r="V2196" s="121">
        <v>0</v>
      </c>
    </row>
    <row r="2197" spans="1:22" x14ac:dyDescent="0.3">
      <c r="A2197" s="122" t="s">
        <v>878</v>
      </c>
      <c r="B2197" s="35" t="str">
        <f>VLOOKUP(A2197,'Planning Periods'!$E$2:$N$540,10,FALSE)</f>
        <v>12/31/2015 - 12/31/2023</v>
      </c>
      <c r="C2197" s="121">
        <v>2016</v>
      </c>
      <c r="D2197" s="121" t="str">
        <f t="shared" si="32"/>
        <v>Tracy 2016</v>
      </c>
      <c r="E2197" s="121">
        <v>980</v>
      </c>
      <c r="F2197" s="120">
        <v>0</v>
      </c>
      <c r="G2197" s="121">
        <v>0</v>
      </c>
      <c r="H2197" s="121">
        <v>0</v>
      </c>
      <c r="I2197" s="109"/>
      <c r="J2197" s="121">
        <v>705</v>
      </c>
      <c r="K2197" s="120">
        <v>0</v>
      </c>
      <c r="L2197" s="121">
        <v>0</v>
      </c>
      <c r="M2197" s="121">
        <v>0</v>
      </c>
      <c r="N2197" s="109"/>
      <c r="O2197" s="121">
        <v>828</v>
      </c>
      <c r="P2197" s="121">
        <v>2</v>
      </c>
      <c r="Q2197" s="109"/>
      <c r="R2197" s="121">
        <v>2463</v>
      </c>
      <c r="S2197" s="121">
        <v>1003</v>
      </c>
      <c r="T2197" s="109"/>
      <c r="U2197" s="121">
        <v>4976</v>
      </c>
      <c r="V2197" s="121">
        <v>1005</v>
      </c>
    </row>
    <row r="2198" spans="1:22" x14ac:dyDescent="0.3">
      <c r="A2198" s="122" t="s">
        <v>878</v>
      </c>
      <c r="B2198" s="35" t="str">
        <f>VLOOKUP(A2198,'Planning Periods'!$E$2:$N$540,10,FALSE)</f>
        <v>12/31/2015 - 12/31/2023</v>
      </c>
      <c r="C2198" s="121">
        <v>2017</v>
      </c>
      <c r="D2198" s="121" t="str">
        <f t="shared" si="32"/>
        <v>Tracy 2017</v>
      </c>
      <c r="E2198" s="121">
        <v>980</v>
      </c>
      <c r="F2198" s="120">
        <v>0</v>
      </c>
      <c r="G2198" s="121">
        <v>0</v>
      </c>
      <c r="H2198" s="121">
        <v>0</v>
      </c>
      <c r="I2198" s="109"/>
      <c r="J2198" s="121">
        <v>705</v>
      </c>
      <c r="K2198" s="120">
        <v>0</v>
      </c>
      <c r="L2198" s="121">
        <v>0</v>
      </c>
      <c r="M2198" s="121">
        <v>0</v>
      </c>
      <c r="N2198" s="109"/>
      <c r="O2198" s="121">
        <v>828</v>
      </c>
      <c r="P2198" s="121">
        <v>3</v>
      </c>
      <c r="Q2198" s="109"/>
      <c r="R2198" s="121">
        <v>2463</v>
      </c>
      <c r="S2198" s="121">
        <v>301</v>
      </c>
      <c r="T2198" s="109"/>
      <c r="U2198" s="121">
        <v>4976</v>
      </c>
      <c r="V2198" s="121">
        <v>304</v>
      </c>
    </row>
    <row r="2199" spans="1:22" x14ac:dyDescent="0.3">
      <c r="A2199" t="s">
        <v>1166</v>
      </c>
      <c r="B2199" s="35" t="str">
        <f>VLOOKUP(A2199,'Planning Periods'!$E$2:$N$540,10,FALSE)</f>
        <v>06/30/2014 - 06/30/2019</v>
      </c>
      <c r="C2199" s="121">
        <v>2014</v>
      </c>
      <c r="D2199" s="121" t="str">
        <f t="shared" si="32"/>
        <v>Trinidad 2014</v>
      </c>
      <c r="E2199" s="120">
        <v>0</v>
      </c>
      <c r="F2199" s="120">
        <v>0</v>
      </c>
      <c r="G2199" s="120">
        <v>0</v>
      </c>
      <c r="H2199" s="120">
        <v>0</v>
      </c>
      <c r="I2199" s="120">
        <v>0</v>
      </c>
      <c r="J2199" s="120">
        <v>0</v>
      </c>
      <c r="K2199" s="120">
        <v>0</v>
      </c>
      <c r="L2199" s="120">
        <v>0</v>
      </c>
      <c r="M2199" s="120">
        <v>0</v>
      </c>
      <c r="N2199" s="120">
        <v>0</v>
      </c>
      <c r="O2199" s="120">
        <v>0</v>
      </c>
      <c r="P2199" s="120">
        <v>0</v>
      </c>
      <c r="Q2199" s="120">
        <v>0</v>
      </c>
      <c r="R2199" s="120">
        <v>0</v>
      </c>
      <c r="S2199" s="120">
        <v>0</v>
      </c>
      <c r="T2199" s="120">
        <v>0</v>
      </c>
      <c r="U2199" s="120">
        <v>0</v>
      </c>
      <c r="V2199" s="120">
        <v>0</v>
      </c>
    </row>
    <row r="2200" spans="1:22" x14ac:dyDescent="0.3">
      <c r="A2200" t="s">
        <v>1166</v>
      </c>
      <c r="B2200" s="35" t="str">
        <f>VLOOKUP(A2200,'Planning Periods'!$E$2:$N$540,10,FALSE)</f>
        <v>06/30/2014 - 06/30/2019</v>
      </c>
      <c r="C2200" s="121">
        <v>2015</v>
      </c>
      <c r="D2200" s="121" t="str">
        <f t="shared" si="32"/>
        <v>Trinidad 2015</v>
      </c>
    </row>
    <row r="2201" spans="1:22" x14ac:dyDescent="0.3">
      <c r="A2201" t="s">
        <v>1166</v>
      </c>
      <c r="B2201" s="35" t="str">
        <f>VLOOKUP(A2201,'Planning Periods'!$E$2:$N$540,10,FALSE)</f>
        <v>06/30/2014 - 06/30/2019</v>
      </c>
      <c r="C2201" s="121">
        <v>2016</v>
      </c>
      <c r="D2201" s="121" t="str">
        <f t="shared" si="32"/>
        <v>Trinidad 2016</v>
      </c>
    </row>
    <row r="2202" spans="1:22" x14ac:dyDescent="0.3">
      <c r="A2202" t="s">
        <v>1166</v>
      </c>
      <c r="B2202" s="35" t="str">
        <f>VLOOKUP(A2202,'Planning Periods'!$E$2:$N$540,10,FALSE)</f>
        <v>06/30/2014 - 06/30/2019</v>
      </c>
      <c r="C2202" s="121">
        <v>2017</v>
      </c>
      <c r="D2202" s="121" t="str">
        <f t="shared" si="32"/>
        <v>Trinidad 2017</v>
      </c>
    </row>
    <row r="2203" spans="1:22" x14ac:dyDescent="0.3">
      <c r="A2203" t="s">
        <v>1360</v>
      </c>
      <c r="B2203" s="35" t="str">
        <f>VLOOKUP(A2203,'Planning Periods'!$E$2:$N$540,10,FALSE)</f>
        <v>06/30/2014 - 06/30/2019</v>
      </c>
      <c r="C2203" s="121">
        <v>2014</v>
      </c>
      <c r="D2203" s="121" t="str">
        <f t="shared" si="32"/>
        <v>Trinity County - unincorporated 2014</v>
      </c>
      <c r="E2203" s="120">
        <v>0</v>
      </c>
      <c r="F2203" s="120">
        <v>0</v>
      </c>
      <c r="G2203" s="120">
        <v>0</v>
      </c>
      <c r="H2203" s="120">
        <v>0</v>
      </c>
      <c r="I2203" s="120">
        <v>0</v>
      </c>
      <c r="J2203" s="120">
        <v>0</v>
      </c>
      <c r="K2203" s="120">
        <v>0</v>
      </c>
      <c r="L2203" s="120">
        <v>0</v>
      </c>
      <c r="M2203" s="120">
        <v>0</v>
      </c>
      <c r="N2203" s="120">
        <v>0</v>
      </c>
      <c r="O2203" s="120">
        <v>0</v>
      </c>
      <c r="P2203" s="120">
        <v>0</v>
      </c>
      <c r="Q2203" s="120">
        <v>0</v>
      </c>
      <c r="R2203" s="120">
        <v>0</v>
      </c>
      <c r="S2203" s="120">
        <v>0</v>
      </c>
      <c r="T2203" s="120">
        <v>0</v>
      </c>
      <c r="U2203" s="120">
        <v>0</v>
      </c>
      <c r="V2203" s="120">
        <v>0</v>
      </c>
    </row>
    <row r="2204" spans="1:22" x14ac:dyDescent="0.3">
      <c r="A2204" t="s">
        <v>1360</v>
      </c>
      <c r="B2204" s="35" t="str">
        <f>VLOOKUP(A2204,'Planning Periods'!$E$2:$N$540,10,FALSE)</f>
        <v>06/30/2014 - 06/30/2019</v>
      </c>
      <c r="C2204" s="121">
        <v>2015</v>
      </c>
      <c r="D2204" s="121" t="str">
        <f t="shared" si="32"/>
        <v>Trinity County - unincorporated 2015</v>
      </c>
    </row>
    <row r="2205" spans="1:22" x14ac:dyDescent="0.3">
      <c r="A2205" t="s">
        <v>1359</v>
      </c>
      <c r="B2205" s="35" t="str">
        <f>VLOOKUP(A2205,'Planning Periods'!$E$2:$N$540,10,FALSE)</f>
        <v>06/30/2014 - 06/30/2019</v>
      </c>
      <c r="C2205" s="121">
        <v>2016</v>
      </c>
      <c r="D2205" s="121" t="str">
        <f t="shared" si="32"/>
        <v>Trinity County - Unincorporated 2016</v>
      </c>
    </row>
    <row r="2206" spans="1:22" x14ac:dyDescent="0.3">
      <c r="A2206" t="s">
        <v>1359</v>
      </c>
      <c r="B2206" s="35" t="str">
        <f>VLOOKUP(A2206,'Planning Periods'!$E$2:$N$540,10,FALSE)</f>
        <v>06/30/2014 - 06/30/2019</v>
      </c>
      <c r="C2206" s="121">
        <v>2017</v>
      </c>
      <c r="D2206" s="121" t="str">
        <f t="shared" si="32"/>
        <v>Trinity County - Unincorporated 2017</v>
      </c>
    </row>
    <row r="2207" spans="1:22" x14ac:dyDescent="0.3">
      <c r="A2207" s="122" t="s">
        <v>1003</v>
      </c>
      <c r="B2207" s="35" t="str">
        <f>VLOOKUP(A2207,'Planning Periods'!$E$2:$N$540,10,FALSE)</f>
        <v>06/30/2014 - 06/30/2019</v>
      </c>
      <c r="C2207" s="121">
        <v>2014</v>
      </c>
      <c r="D2207" s="121" t="str">
        <f t="shared" si="32"/>
        <v>Truckee 2014</v>
      </c>
      <c r="E2207" s="121">
        <v>305</v>
      </c>
      <c r="F2207" s="120">
        <v>0</v>
      </c>
      <c r="G2207" s="121">
        <v>0</v>
      </c>
      <c r="H2207" s="121">
        <v>0</v>
      </c>
      <c r="I2207" s="109"/>
      <c r="J2207" s="121">
        <v>230</v>
      </c>
      <c r="K2207" s="120">
        <v>0</v>
      </c>
      <c r="L2207" s="121">
        <v>0</v>
      </c>
      <c r="M2207" s="121">
        <v>0</v>
      </c>
      <c r="N2207" s="109"/>
      <c r="O2207" s="121">
        <v>248</v>
      </c>
      <c r="P2207" s="121">
        <v>0</v>
      </c>
      <c r="Q2207" s="109"/>
      <c r="R2207" s="121">
        <v>476</v>
      </c>
      <c r="S2207" s="121">
        <v>95</v>
      </c>
      <c r="T2207" s="109"/>
      <c r="U2207" s="121">
        <v>1259</v>
      </c>
      <c r="V2207" s="121">
        <v>95</v>
      </c>
    </row>
    <row r="2208" spans="1:22" x14ac:dyDescent="0.3">
      <c r="A2208" s="122" t="s">
        <v>1003</v>
      </c>
      <c r="B2208" s="35" t="str">
        <f>VLOOKUP(A2208,'Planning Periods'!$E$2:$N$540,10,FALSE)</f>
        <v>06/30/2014 - 06/30/2019</v>
      </c>
      <c r="C2208" s="121">
        <v>2015</v>
      </c>
      <c r="D2208" s="121" t="str">
        <f t="shared" si="32"/>
        <v>Truckee 2015</v>
      </c>
      <c r="E2208" s="121">
        <v>305</v>
      </c>
      <c r="F2208" s="120">
        <v>0</v>
      </c>
      <c r="G2208" s="121">
        <v>0</v>
      </c>
      <c r="H2208" s="121">
        <v>0</v>
      </c>
      <c r="I2208" s="109"/>
      <c r="J2208" s="121">
        <v>230</v>
      </c>
      <c r="K2208" s="120">
        <v>0</v>
      </c>
      <c r="L2208" s="121">
        <v>0</v>
      </c>
      <c r="M2208" s="121">
        <v>0</v>
      </c>
      <c r="N2208" s="109"/>
      <c r="O2208" s="121">
        <v>248</v>
      </c>
      <c r="P2208" s="121">
        <v>0</v>
      </c>
      <c r="Q2208" s="109"/>
      <c r="R2208" s="121">
        <v>476</v>
      </c>
      <c r="S2208" s="121">
        <v>87</v>
      </c>
      <c r="T2208" s="109"/>
      <c r="U2208" s="121">
        <v>1259</v>
      </c>
      <c r="V2208" s="121">
        <v>87</v>
      </c>
    </row>
    <row r="2209" spans="1:22" x14ac:dyDescent="0.3">
      <c r="A2209" s="122" t="s">
        <v>1003</v>
      </c>
      <c r="B2209" s="35" t="str">
        <f>VLOOKUP(A2209,'Planning Periods'!$E$2:$N$540,10,FALSE)</f>
        <v>06/30/2014 - 06/30/2019</v>
      </c>
      <c r="C2209" s="121">
        <v>2016</v>
      </c>
      <c r="D2209" s="121" t="str">
        <f t="shared" si="32"/>
        <v>Truckee 2016</v>
      </c>
      <c r="E2209" s="121">
        <v>305</v>
      </c>
      <c r="F2209" s="120">
        <v>0</v>
      </c>
      <c r="G2209" s="121">
        <v>0</v>
      </c>
      <c r="H2209" s="121">
        <v>0</v>
      </c>
      <c r="I2209" s="109"/>
      <c r="J2209" s="121">
        <v>230</v>
      </c>
      <c r="K2209" s="120">
        <v>0</v>
      </c>
      <c r="L2209" s="121">
        <v>0</v>
      </c>
      <c r="M2209" s="121">
        <v>0</v>
      </c>
      <c r="N2209" s="109"/>
      <c r="O2209" s="121">
        <v>248</v>
      </c>
      <c r="P2209" s="121">
        <v>0</v>
      </c>
      <c r="Q2209" s="109"/>
      <c r="R2209" s="121">
        <v>476</v>
      </c>
      <c r="S2209" s="121">
        <v>116</v>
      </c>
      <c r="T2209" s="109"/>
      <c r="U2209" s="121">
        <v>1259</v>
      </c>
      <c r="V2209" s="121">
        <v>116</v>
      </c>
    </row>
    <row r="2210" spans="1:22" x14ac:dyDescent="0.3">
      <c r="A2210" s="122" t="s">
        <v>1003</v>
      </c>
      <c r="B2210" s="35" t="str">
        <f>VLOOKUP(A2210,'Planning Periods'!$E$2:$N$540,10,FALSE)</f>
        <v>06/30/2014 - 06/30/2019</v>
      </c>
      <c r="C2210" s="121">
        <v>2017</v>
      </c>
      <c r="D2210" s="121" t="str">
        <f t="shared" si="32"/>
        <v>Truckee 2017</v>
      </c>
      <c r="E2210" s="121">
        <v>305</v>
      </c>
      <c r="F2210" s="120">
        <v>0</v>
      </c>
      <c r="G2210" s="121">
        <v>0</v>
      </c>
      <c r="H2210" s="121">
        <v>0</v>
      </c>
      <c r="I2210" s="109"/>
      <c r="J2210" s="121">
        <v>230</v>
      </c>
      <c r="K2210" s="120">
        <v>0</v>
      </c>
      <c r="L2210" s="121">
        <v>0</v>
      </c>
      <c r="M2210" s="121">
        <v>0</v>
      </c>
      <c r="N2210" s="109"/>
      <c r="O2210" s="121">
        <v>248</v>
      </c>
      <c r="P2210" s="121">
        <v>0</v>
      </c>
      <c r="Q2210" s="109"/>
      <c r="R2210" s="121">
        <v>476</v>
      </c>
      <c r="S2210" s="121">
        <v>93</v>
      </c>
      <c r="T2210" s="109"/>
      <c r="U2210" s="121">
        <v>1259</v>
      </c>
      <c r="V2210" s="121">
        <v>93</v>
      </c>
    </row>
    <row r="2211" spans="1:22" x14ac:dyDescent="0.3">
      <c r="A2211" s="122" t="s">
        <v>775</v>
      </c>
      <c r="B2211" s="35" t="str">
        <f>VLOOKUP(A2211,'Planning Periods'!$E$2:$N$540,10,FALSE)</f>
        <v>12/31/2015 - 12/31/2023</v>
      </c>
      <c r="C2211" s="121">
        <v>2014</v>
      </c>
      <c r="D2211" s="121" t="str">
        <f t="shared" si="32"/>
        <v>Tulare 2014</v>
      </c>
      <c r="E2211" s="121"/>
      <c r="F2211" s="120"/>
      <c r="G2211" s="121"/>
      <c r="H2211" s="121"/>
      <c r="I2211" s="109"/>
      <c r="J2211" s="121"/>
      <c r="K2211" s="120"/>
      <c r="L2211" s="121"/>
      <c r="M2211" s="121"/>
      <c r="N2211" s="109"/>
      <c r="O2211" s="121"/>
      <c r="P2211" s="121"/>
      <c r="Q2211" s="109"/>
      <c r="R2211" s="121"/>
      <c r="S2211" s="121"/>
      <c r="T2211" s="109"/>
      <c r="U2211" s="121"/>
      <c r="V2211" s="121"/>
    </row>
    <row r="2212" spans="1:22" x14ac:dyDescent="0.3">
      <c r="A2212" s="122" t="s">
        <v>775</v>
      </c>
      <c r="B2212" s="35" t="str">
        <f>VLOOKUP(A2212,'Planning Periods'!$E$2:$N$540,10,FALSE)</f>
        <v>12/31/2015 - 12/31/2023</v>
      </c>
      <c r="C2212" s="121">
        <v>2015</v>
      </c>
      <c r="D2212" s="121" t="str">
        <f t="shared" si="32"/>
        <v>Tulare 2015</v>
      </c>
      <c r="E2212" s="121"/>
      <c r="F2212" s="120"/>
      <c r="G2212" s="121"/>
      <c r="H2212" s="121"/>
      <c r="I2212" s="109"/>
      <c r="J2212" s="121"/>
      <c r="K2212" s="120"/>
      <c r="L2212" s="121"/>
      <c r="M2212" s="121"/>
      <c r="N2212" s="109"/>
      <c r="O2212" s="121"/>
      <c r="P2212" s="121"/>
      <c r="Q2212" s="109"/>
      <c r="R2212" s="121"/>
      <c r="S2212" s="121"/>
      <c r="T2212" s="109"/>
      <c r="U2212" s="121"/>
      <c r="V2212" s="121"/>
    </row>
    <row r="2213" spans="1:22" x14ac:dyDescent="0.3">
      <c r="A2213" s="122" t="s">
        <v>775</v>
      </c>
      <c r="B2213" s="35" t="str">
        <f>VLOOKUP(A2213,'Planning Periods'!$E$2:$N$540,10,FALSE)</f>
        <v>12/31/2015 - 12/31/2023</v>
      </c>
      <c r="C2213" s="121">
        <v>2016</v>
      </c>
      <c r="D2213" s="121" t="str">
        <f t="shared" si="32"/>
        <v>Tulare 2016</v>
      </c>
      <c r="E2213" s="121"/>
      <c r="F2213" s="120"/>
      <c r="G2213" s="121"/>
      <c r="H2213" s="121"/>
      <c r="I2213" s="109"/>
      <c r="J2213" s="121"/>
      <c r="K2213" s="120"/>
      <c r="L2213" s="121"/>
      <c r="M2213" s="121"/>
      <c r="N2213" s="109"/>
      <c r="O2213" s="121"/>
      <c r="P2213" s="121"/>
      <c r="Q2213" s="109"/>
      <c r="R2213" s="121"/>
      <c r="S2213" s="121"/>
      <c r="T2213" s="109"/>
      <c r="U2213" s="121"/>
      <c r="V2213" s="121"/>
    </row>
    <row r="2214" spans="1:22" x14ac:dyDescent="0.3">
      <c r="A2214" s="122" t="s">
        <v>775</v>
      </c>
      <c r="B2214" s="35" t="str">
        <f>VLOOKUP(A2214,'Planning Periods'!$E$2:$N$540,10,FALSE)</f>
        <v>12/31/2015 - 12/31/2023</v>
      </c>
      <c r="C2214" s="121">
        <v>2017</v>
      </c>
      <c r="D2214" s="121" t="str">
        <f t="shared" si="32"/>
        <v>Tulare 2017</v>
      </c>
      <c r="E2214" s="121">
        <v>920</v>
      </c>
      <c r="F2214" s="120">
        <v>0</v>
      </c>
      <c r="G2214" s="121">
        <v>0</v>
      </c>
      <c r="H2214" s="121">
        <v>0</v>
      </c>
      <c r="I2214" s="109"/>
      <c r="J2214" s="121">
        <v>609</v>
      </c>
      <c r="K2214" s="120">
        <v>7</v>
      </c>
      <c r="L2214" s="121">
        <v>7</v>
      </c>
      <c r="M2214" s="121">
        <v>0</v>
      </c>
      <c r="N2214" s="109"/>
      <c r="O2214" s="121">
        <v>613</v>
      </c>
      <c r="P2214" s="121">
        <v>0</v>
      </c>
      <c r="Q2214" s="109"/>
      <c r="R2214" s="121">
        <v>1452</v>
      </c>
      <c r="S2214" s="121">
        <v>354</v>
      </c>
      <c r="T2214" s="109"/>
      <c r="U2214" s="121">
        <v>3594</v>
      </c>
      <c r="V2214" s="121">
        <v>361</v>
      </c>
    </row>
    <row r="2215" spans="1:22" x14ac:dyDescent="0.3">
      <c r="A2215" s="122" t="s">
        <v>173</v>
      </c>
      <c r="B2215" s="35" t="str">
        <f>VLOOKUP(A2215,'Planning Periods'!$E$2:$N$540,10,FALSE)</f>
        <v>12/31/2015 - 12/31/2023</v>
      </c>
      <c r="C2215" s="121">
        <v>2014</v>
      </c>
      <c r="D2215" s="121" t="str">
        <f t="shared" si="32"/>
        <v>Tulare County - Unincorporated 2014</v>
      </c>
      <c r="E2215" s="121"/>
      <c r="F2215" s="120"/>
      <c r="G2215" s="121"/>
      <c r="H2215" s="121"/>
      <c r="I2215" s="109"/>
      <c r="J2215" s="121"/>
      <c r="K2215" s="120"/>
      <c r="L2215" s="121"/>
      <c r="M2215" s="121"/>
      <c r="N2215" s="109"/>
      <c r="O2215" s="121"/>
      <c r="P2215" s="121"/>
      <c r="Q2215" s="109"/>
      <c r="R2215" s="121"/>
      <c r="S2215" s="121"/>
      <c r="T2215" s="109"/>
      <c r="U2215" s="121"/>
      <c r="V2215" s="121"/>
    </row>
    <row r="2216" spans="1:22" x14ac:dyDescent="0.3">
      <c r="A2216" s="122" t="s">
        <v>173</v>
      </c>
      <c r="B2216" s="35" t="str">
        <f>VLOOKUP(A2216,'Planning Periods'!$E$2:$N$540,10,FALSE)</f>
        <v>12/31/2015 - 12/31/2023</v>
      </c>
      <c r="C2216" s="121">
        <v>2015</v>
      </c>
      <c r="D2216" s="121" t="str">
        <f t="shared" si="32"/>
        <v>Tulare County - Unincorporated 2015</v>
      </c>
      <c r="E2216" s="121">
        <v>1477</v>
      </c>
      <c r="F2216" s="120">
        <v>55</v>
      </c>
      <c r="G2216" s="121">
        <v>0</v>
      </c>
      <c r="H2216" s="121">
        <v>55</v>
      </c>
      <c r="I2216" s="109"/>
      <c r="J2216" s="121">
        <v>1065</v>
      </c>
      <c r="K2216" s="120">
        <v>63</v>
      </c>
      <c r="L2216" s="121">
        <v>0</v>
      </c>
      <c r="M2216" s="121">
        <v>63</v>
      </c>
      <c r="N2216" s="109"/>
      <c r="O2216" s="121">
        <v>1169</v>
      </c>
      <c r="P2216" s="121">
        <v>25</v>
      </c>
      <c r="Q2216" s="109"/>
      <c r="R2216" s="121">
        <v>3370</v>
      </c>
      <c r="S2216" s="121">
        <v>23</v>
      </c>
      <c r="T2216" s="109"/>
      <c r="U2216" s="121">
        <v>7081</v>
      </c>
      <c r="V2216" s="121">
        <v>166</v>
      </c>
    </row>
    <row r="2217" spans="1:22" x14ac:dyDescent="0.3">
      <c r="A2217" s="122" t="s">
        <v>173</v>
      </c>
      <c r="B2217" s="35" t="str">
        <f>VLOOKUP(A2217,'Planning Periods'!$E$2:$N$540,10,FALSE)</f>
        <v>12/31/2015 - 12/31/2023</v>
      </c>
      <c r="C2217" s="121">
        <v>2016</v>
      </c>
      <c r="D2217" s="121" t="str">
        <f t="shared" si="32"/>
        <v>Tulare County - Unincorporated 2016</v>
      </c>
      <c r="E2217" s="121">
        <v>1477</v>
      </c>
      <c r="F2217" s="120">
        <v>67</v>
      </c>
      <c r="G2217" s="121">
        <v>0</v>
      </c>
      <c r="H2217" s="121">
        <v>67</v>
      </c>
      <c r="I2217" s="109"/>
      <c r="J2217" s="121">
        <v>1065</v>
      </c>
      <c r="K2217" s="120">
        <v>27</v>
      </c>
      <c r="L2217" s="121">
        <v>0</v>
      </c>
      <c r="M2217" s="121">
        <v>27</v>
      </c>
      <c r="N2217" s="109"/>
      <c r="O2217" s="121">
        <v>1169</v>
      </c>
      <c r="P2217" s="121">
        <v>57</v>
      </c>
      <c r="Q2217" s="109"/>
      <c r="R2217" s="121">
        <v>3370</v>
      </c>
      <c r="S2217" s="121">
        <v>58</v>
      </c>
      <c r="T2217" s="109"/>
      <c r="U2217" s="121">
        <v>7081</v>
      </c>
      <c r="V2217" s="121">
        <v>209</v>
      </c>
    </row>
    <row r="2218" spans="1:22" x14ac:dyDescent="0.3">
      <c r="A2218" s="122" t="s">
        <v>173</v>
      </c>
      <c r="B2218" s="35" t="str">
        <f>VLOOKUP(A2218,'Planning Periods'!$E$2:$N$540,10,FALSE)</f>
        <v>12/31/2015 - 12/31/2023</v>
      </c>
      <c r="C2218" s="121">
        <v>2017</v>
      </c>
      <c r="D2218" s="121" t="str">
        <f t="shared" si="32"/>
        <v>Tulare County - Unincorporated 2017</v>
      </c>
      <c r="E2218" s="121">
        <v>1477</v>
      </c>
      <c r="F2218" s="120">
        <v>33</v>
      </c>
      <c r="G2218" s="121">
        <v>0</v>
      </c>
      <c r="H2218" s="121">
        <v>33</v>
      </c>
      <c r="I2218" s="109"/>
      <c r="J2218" s="121">
        <v>1065</v>
      </c>
      <c r="K2218" s="120">
        <v>84</v>
      </c>
      <c r="L2218" s="121">
        <v>0</v>
      </c>
      <c r="M2218" s="121">
        <v>84</v>
      </c>
      <c r="N2218" s="109"/>
      <c r="O2218" s="121">
        <v>1169</v>
      </c>
      <c r="P2218" s="121">
        <v>16</v>
      </c>
      <c r="Q2218" s="109"/>
      <c r="R2218" s="121">
        <v>3370</v>
      </c>
      <c r="S2218" s="121">
        <v>13</v>
      </c>
      <c r="T2218" s="109"/>
      <c r="U2218" s="121">
        <v>7081</v>
      </c>
      <c r="V2218" s="121">
        <v>146</v>
      </c>
    </row>
    <row r="2219" spans="1:22" x14ac:dyDescent="0.3">
      <c r="A2219" t="s">
        <v>817</v>
      </c>
      <c r="B2219" s="35" t="str">
        <f>VLOOKUP(A2219,'Planning Periods'!$E$2:$N$540,10,FALSE)</f>
        <v>06/30/2014 - 06/30/2019</v>
      </c>
      <c r="C2219" s="121">
        <v>2014</v>
      </c>
      <c r="D2219" s="121" t="str">
        <f t="shared" si="32"/>
        <v>Tulelake 2014</v>
      </c>
      <c r="E2219" s="120">
        <v>0</v>
      </c>
      <c r="F2219" s="120">
        <v>0</v>
      </c>
      <c r="G2219" s="120">
        <v>0</v>
      </c>
      <c r="H2219" s="120">
        <v>0</v>
      </c>
      <c r="I2219" s="120">
        <v>0</v>
      </c>
      <c r="J2219" s="120">
        <v>0</v>
      </c>
      <c r="K2219" s="120">
        <v>0</v>
      </c>
      <c r="L2219" s="120">
        <v>0</v>
      </c>
      <c r="M2219" s="120">
        <v>0</v>
      </c>
      <c r="N2219" s="120">
        <v>0</v>
      </c>
      <c r="O2219" s="120">
        <v>0</v>
      </c>
      <c r="P2219" s="120">
        <v>0</v>
      </c>
      <c r="Q2219" s="120">
        <v>0</v>
      </c>
      <c r="R2219" s="120">
        <v>0</v>
      </c>
      <c r="S2219" s="120">
        <v>0</v>
      </c>
      <c r="T2219" s="120">
        <v>0</v>
      </c>
      <c r="U2219" s="120">
        <v>0</v>
      </c>
      <c r="V2219" s="120">
        <v>0</v>
      </c>
    </row>
    <row r="2220" spans="1:22" x14ac:dyDescent="0.3">
      <c r="A2220" t="s">
        <v>817</v>
      </c>
      <c r="B2220" s="35" t="str">
        <f>VLOOKUP(A2220,'Planning Periods'!$E$2:$N$540,10,FALSE)</f>
        <v>06/30/2014 - 06/30/2019</v>
      </c>
      <c r="C2220" s="121">
        <v>2015</v>
      </c>
      <c r="D2220" s="121" t="str">
        <f t="shared" si="32"/>
        <v>Tulelake 2015</v>
      </c>
    </row>
    <row r="2221" spans="1:22" x14ac:dyDescent="0.3">
      <c r="A2221" t="s">
        <v>817</v>
      </c>
      <c r="B2221" s="35" t="str">
        <f>VLOOKUP(A2221,'Planning Periods'!$E$2:$N$540,10,FALSE)</f>
        <v>06/30/2014 - 06/30/2019</v>
      </c>
      <c r="C2221" s="121">
        <v>2016</v>
      </c>
      <c r="D2221" s="121" t="str">
        <f t="shared" si="32"/>
        <v>Tulelake 2016</v>
      </c>
    </row>
    <row r="2222" spans="1:22" x14ac:dyDescent="0.3">
      <c r="A2222" t="s">
        <v>817</v>
      </c>
      <c r="B2222" s="35" t="str">
        <f>VLOOKUP(A2222,'Planning Periods'!$E$2:$N$540,10,FALSE)</f>
        <v>06/30/2014 - 06/30/2019</v>
      </c>
      <c r="C2222" s="121">
        <v>2017</v>
      </c>
      <c r="D2222" s="121" t="str">
        <f t="shared" si="32"/>
        <v>Tulelake 2017</v>
      </c>
    </row>
    <row r="2223" spans="1:22" x14ac:dyDescent="0.3">
      <c r="A2223" s="122" t="s">
        <v>165</v>
      </c>
      <c r="B2223" s="35" t="str">
        <f>VLOOKUP(A2223,'Planning Periods'!$E$2:$N$540,10,FALSE)</f>
        <v>06/30/2014 - 06/30/2019</v>
      </c>
      <c r="C2223" s="121">
        <v>2014</v>
      </c>
      <c r="D2223" s="121" t="str">
        <f t="shared" si="32"/>
        <v>Tuolumne County - Unincorporated 2014</v>
      </c>
      <c r="E2223" s="121">
        <v>102</v>
      </c>
      <c r="F2223" s="120">
        <v>0</v>
      </c>
      <c r="G2223" s="121">
        <v>0</v>
      </c>
      <c r="H2223" s="121">
        <v>0</v>
      </c>
      <c r="I2223" s="109"/>
      <c r="J2223" s="121">
        <v>74</v>
      </c>
      <c r="K2223" s="120">
        <v>2</v>
      </c>
      <c r="L2223" s="121">
        <v>2</v>
      </c>
      <c r="M2223" s="121">
        <v>0</v>
      </c>
      <c r="N2223" s="109"/>
      <c r="O2223" s="121">
        <v>81</v>
      </c>
      <c r="P2223" s="121">
        <v>0</v>
      </c>
      <c r="Q2223" s="109"/>
      <c r="R2223" s="121">
        <v>193</v>
      </c>
      <c r="S2223" s="121">
        <v>0</v>
      </c>
      <c r="T2223" s="109"/>
      <c r="U2223" s="121">
        <v>450</v>
      </c>
      <c r="V2223" s="121">
        <v>2</v>
      </c>
    </row>
    <row r="2224" spans="1:22" x14ac:dyDescent="0.3">
      <c r="A2224" s="122" t="s">
        <v>165</v>
      </c>
      <c r="B2224" s="35" t="str">
        <f>VLOOKUP(A2224,'Planning Periods'!$E$2:$N$540,10,FALSE)</f>
        <v>06/30/2014 - 06/30/2019</v>
      </c>
      <c r="C2224" s="121">
        <v>2015</v>
      </c>
      <c r="D2224" s="121" t="str">
        <f t="shared" si="32"/>
        <v>Tuolumne County - Unincorporated 2015</v>
      </c>
      <c r="E2224" s="121">
        <v>102</v>
      </c>
      <c r="F2224" s="120">
        <v>0</v>
      </c>
      <c r="G2224" s="121">
        <v>0</v>
      </c>
      <c r="H2224" s="121">
        <v>0</v>
      </c>
      <c r="I2224" s="109"/>
      <c r="J2224" s="121">
        <v>74</v>
      </c>
      <c r="K2224" s="120">
        <v>0</v>
      </c>
      <c r="L2224" s="121">
        <v>0</v>
      </c>
      <c r="M2224" s="121">
        <v>0</v>
      </c>
      <c r="N2224" s="109"/>
      <c r="O2224" s="121">
        <v>81</v>
      </c>
      <c r="P2224" s="121">
        <v>0</v>
      </c>
      <c r="Q2224" s="109"/>
      <c r="R2224" s="121">
        <v>193</v>
      </c>
      <c r="S2224" s="121">
        <v>33</v>
      </c>
      <c r="T2224" s="109"/>
      <c r="U2224" s="121">
        <v>450</v>
      </c>
      <c r="V2224" s="121">
        <v>33</v>
      </c>
    </row>
    <row r="2225" spans="1:22" x14ac:dyDescent="0.3">
      <c r="A2225" s="122" t="s">
        <v>165</v>
      </c>
      <c r="B2225" s="35" t="str">
        <f>VLOOKUP(A2225,'Planning Periods'!$E$2:$N$540,10,FALSE)</f>
        <v>06/30/2014 - 06/30/2019</v>
      </c>
      <c r="C2225" s="121">
        <v>2016</v>
      </c>
      <c r="D2225" s="121" t="str">
        <f t="shared" si="32"/>
        <v>Tuolumne County - Unincorporated 2016</v>
      </c>
      <c r="E2225" s="121">
        <v>102</v>
      </c>
      <c r="F2225" s="120">
        <v>0</v>
      </c>
      <c r="G2225" s="121">
        <v>0</v>
      </c>
      <c r="H2225" s="121">
        <v>0</v>
      </c>
      <c r="I2225" s="109"/>
      <c r="J2225" s="121">
        <v>74</v>
      </c>
      <c r="K2225" s="120">
        <v>2</v>
      </c>
      <c r="L2225" s="121">
        <v>2</v>
      </c>
      <c r="M2225" s="121">
        <v>0</v>
      </c>
      <c r="N2225" s="109"/>
      <c r="O2225" s="121">
        <v>81</v>
      </c>
      <c r="P2225" s="121">
        <v>0</v>
      </c>
      <c r="Q2225" s="109"/>
      <c r="R2225" s="121">
        <v>193</v>
      </c>
      <c r="S2225" s="121">
        <v>0</v>
      </c>
      <c r="T2225" s="109"/>
      <c r="U2225" s="121">
        <v>450</v>
      </c>
      <c r="V2225" s="121">
        <v>2</v>
      </c>
    </row>
    <row r="2226" spans="1:22" x14ac:dyDescent="0.3">
      <c r="A2226" s="122" t="s">
        <v>165</v>
      </c>
      <c r="B2226" s="35" t="str">
        <f>VLOOKUP(A2226,'Planning Periods'!$E$2:$N$540,10,FALSE)</f>
        <v>06/30/2014 - 06/30/2019</v>
      </c>
      <c r="C2226" s="121">
        <v>2017</v>
      </c>
      <c r="D2226" s="121" t="str">
        <f t="shared" si="32"/>
        <v>Tuolumne County - Unincorporated 2017</v>
      </c>
      <c r="E2226" s="121">
        <v>102</v>
      </c>
      <c r="F2226" s="120">
        <v>0</v>
      </c>
      <c r="G2226" s="121">
        <v>0</v>
      </c>
      <c r="H2226" s="121">
        <v>0</v>
      </c>
      <c r="I2226" s="109"/>
      <c r="J2226" s="121">
        <v>74</v>
      </c>
      <c r="K2226" s="120">
        <v>2</v>
      </c>
      <c r="L2226" s="121">
        <v>2</v>
      </c>
      <c r="M2226" s="121">
        <v>0</v>
      </c>
      <c r="N2226" s="109"/>
      <c r="O2226" s="121">
        <v>81</v>
      </c>
      <c r="P2226" s="121">
        <v>0</v>
      </c>
      <c r="Q2226" s="109"/>
      <c r="R2226" s="121">
        <v>193</v>
      </c>
      <c r="S2226" s="121">
        <v>71</v>
      </c>
      <c r="T2226" s="109"/>
      <c r="U2226" s="121">
        <v>450</v>
      </c>
      <c r="V2226" s="121">
        <v>73</v>
      </c>
    </row>
    <row r="2227" spans="1:22" x14ac:dyDescent="0.3">
      <c r="A2227" s="122" t="s">
        <v>790</v>
      </c>
      <c r="B2227" s="35" t="str">
        <f>VLOOKUP(A2227,'Planning Periods'!$E$2:$N$540,10,FALSE)</f>
        <v>12/31/2015 - 12/31/2023</v>
      </c>
      <c r="C2227" s="121">
        <v>2014</v>
      </c>
      <c r="D2227" s="121" t="str">
        <f t="shared" si="32"/>
        <v>Turlock 2014</v>
      </c>
      <c r="E2227" s="121"/>
      <c r="F2227" s="120"/>
      <c r="G2227" s="121"/>
      <c r="H2227" s="121"/>
      <c r="I2227" s="109"/>
      <c r="J2227" s="121"/>
      <c r="K2227" s="120"/>
      <c r="L2227" s="121"/>
      <c r="M2227" s="121"/>
      <c r="N2227" s="109"/>
      <c r="O2227" s="121"/>
      <c r="P2227" s="121"/>
      <c r="Q2227" s="109"/>
      <c r="R2227" s="121"/>
      <c r="S2227" s="121"/>
      <c r="T2227" s="109"/>
      <c r="U2227" s="121"/>
      <c r="V2227" s="121"/>
    </row>
    <row r="2228" spans="1:22" ht="14.25" customHeight="1" x14ac:dyDescent="0.3">
      <c r="A2228" s="122" t="s">
        <v>790</v>
      </c>
      <c r="B2228" s="35" t="str">
        <f>VLOOKUP(A2228,'Planning Periods'!$E$2:$N$540,10,FALSE)</f>
        <v>12/31/2015 - 12/31/2023</v>
      </c>
      <c r="C2228" s="121">
        <v>2015</v>
      </c>
      <c r="D2228" s="121" t="str">
        <f t="shared" si="32"/>
        <v>Turlock 2015</v>
      </c>
      <c r="E2228" s="121">
        <v>877</v>
      </c>
      <c r="F2228" s="120">
        <v>1</v>
      </c>
      <c r="G2228" s="121">
        <v>1</v>
      </c>
      <c r="H2228" s="121">
        <v>0</v>
      </c>
      <c r="I2228" s="109"/>
      <c r="J2228" s="121">
        <v>562</v>
      </c>
      <c r="K2228" s="120">
        <v>3</v>
      </c>
      <c r="L2228" s="121">
        <v>3</v>
      </c>
      <c r="M2228" s="121">
        <v>0</v>
      </c>
      <c r="N2228" s="109"/>
      <c r="O2228" s="121">
        <v>627</v>
      </c>
      <c r="P2228" s="121">
        <v>41</v>
      </c>
      <c r="Q2228" s="109"/>
      <c r="R2228" s="121">
        <v>1552</v>
      </c>
      <c r="S2228" s="121">
        <v>15</v>
      </c>
      <c r="T2228" s="109"/>
      <c r="U2228" s="121">
        <v>3618</v>
      </c>
      <c r="V2228" s="121">
        <v>60</v>
      </c>
    </row>
    <row r="2229" spans="1:22" x14ac:dyDescent="0.3">
      <c r="A2229" s="122" t="s">
        <v>790</v>
      </c>
      <c r="B2229" s="35" t="str">
        <f>VLOOKUP(A2229,'Planning Periods'!$E$2:$N$540,10,FALSE)</f>
        <v>12/31/2015 - 12/31/2023</v>
      </c>
      <c r="C2229" s="121">
        <v>2016</v>
      </c>
      <c r="D2229" s="121" t="str">
        <f t="shared" si="32"/>
        <v>Turlock 2016</v>
      </c>
      <c r="E2229" s="121">
        <v>877</v>
      </c>
      <c r="F2229" s="120">
        <v>1</v>
      </c>
      <c r="G2229" s="121">
        <v>1</v>
      </c>
      <c r="H2229" s="121">
        <v>0</v>
      </c>
      <c r="I2229" s="109"/>
      <c r="J2229" s="121">
        <v>562</v>
      </c>
      <c r="K2229" s="120">
        <v>120</v>
      </c>
      <c r="L2229" s="121">
        <v>120</v>
      </c>
      <c r="M2229" s="121">
        <v>0</v>
      </c>
      <c r="N2229" s="109"/>
      <c r="O2229" s="121">
        <v>627</v>
      </c>
      <c r="P2229" s="121">
        <v>547</v>
      </c>
      <c r="Q2229" s="109"/>
      <c r="R2229" s="121">
        <v>1552</v>
      </c>
      <c r="S2229" s="121">
        <v>13</v>
      </c>
      <c r="T2229" s="109"/>
      <c r="U2229" s="121">
        <v>3618</v>
      </c>
      <c r="V2229" s="121">
        <v>681</v>
      </c>
    </row>
    <row r="2230" spans="1:22" x14ac:dyDescent="0.3">
      <c r="A2230" s="122" t="s">
        <v>790</v>
      </c>
      <c r="B2230" s="35" t="str">
        <f>VLOOKUP(A2230,'Planning Periods'!$E$2:$N$540,10,FALSE)</f>
        <v>12/31/2015 - 12/31/2023</v>
      </c>
      <c r="C2230" s="121">
        <v>2017</v>
      </c>
      <c r="D2230" s="121" t="str">
        <f t="shared" si="32"/>
        <v>Turlock 2017</v>
      </c>
      <c r="E2230" s="121">
        <v>877</v>
      </c>
      <c r="F2230" s="120">
        <v>0</v>
      </c>
      <c r="G2230" s="121">
        <v>0</v>
      </c>
      <c r="H2230" s="121">
        <v>0</v>
      </c>
      <c r="I2230" s="109"/>
      <c r="J2230" s="121">
        <v>562</v>
      </c>
      <c r="K2230" s="120">
        <v>0</v>
      </c>
      <c r="L2230" s="121">
        <v>0</v>
      </c>
      <c r="M2230" s="121">
        <v>0</v>
      </c>
      <c r="N2230" s="109"/>
      <c r="O2230" s="121">
        <v>627</v>
      </c>
      <c r="P2230" s="121">
        <v>3</v>
      </c>
      <c r="Q2230" s="109"/>
      <c r="R2230" s="121">
        <v>1552</v>
      </c>
      <c r="S2230" s="121">
        <v>18</v>
      </c>
      <c r="T2230" s="109"/>
      <c r="U2230" s="121">
        <v>3618</v>
      </c>
      <c r="V2230" s="121">
        <v>21</v>
      </c>
    </row>
    <row r="2231" spans="1:22" x14ac:dyDescent="0.3">
      <c r="A2231" s="122" t="s">
        <v>973</v>
      </c>
      <c r="B2231" s="35"/>
      <c r="C2231" s="121">
        <v>2013</v>
      </c>
      <c r="D2231" s="121" t="str">
        <f t="shared" si="32"/>
        <v>Tustin 2013</v>
      </c>
      <c r="E2231" s="121"/>
      <c r="F2231" s="120"/>
      <c r="G2231" s="121"/>
      <c r="H2231" s="121"/>
      <c r="I2231" s="109"/>
      <c r="J2231" s="121"/>
      <c r="K2231" s="120"/>
      <c r="L2231" s="121"/>
      <c r="M2231" s="121"/>
      <c r="N2231" s="109"/>
      <c r="O2231" s="121"/>
      <c r="P2231" s="121"/>
      <c r="Q2231" s="109"/>
      <c r="R2231" s="121"/>
      <c r="S2231" s="121"/>
      <c r="T2231" s="109"/>
      <c r="U2231" s="121"/>
      <c r="V2231" s="121"/>
    </row>
    <row r="2232" spans="1:22" x14ac:dyDescent="0.3">
      <c r="A2232" s="122" t="s">
        <v>973</v>
      </c>
      <c r="B2232" s="35" t="str">
        <f>VLOOKUP(A2232,'Planning Periods'!$E$2:$N$540,10,FALSE)</f>
        <v>10/15/2013 - 10/15/2021</v>
      </c>
      <c r="C2232" s="121">
        <v>2014</v>
      </c>
      <c r="D2232" s="121" t="str">
        <f>CONCATENATE(A2232," ",C2232)</f>
        <v>Tustin 2014</v>
      </c>
      <c r="E2232" s="121">
        <v>283</v>
      </c>
      <c r="F2232" s="120">
        <v>88</v>
      </c>
      <c r="G2232" s="121">
        <v>88</v>
      </c>
      <c r="H2232" s="121">
        <v>0</v>
      </c>
      <c r="I2232" s="109"/>
      <c r="J2232" s="121">
        <v>195</v>
      </c>
      <c r="K2232" s="120">
        <v>73</v>
      </c>
      <c r="L2232" s="121">
        <v>73</v>
      </c>
      <c r="M2232" s="121">
        <v>0</v>
      </c>
      <c r="N2232" s="109"/>
      <c r="O2232" s="121">
        <v>224</v>
      </c>
      <c r="P2232" s="121">
        <v>101</v>
      </c>
      <c r="Q2232" s="109"/>
      <c r="R2232" s="121">
        <v>525</v>
      </c>
      <c r="S2232" s="121">
        <v>496</v>
      </c>
      <c r="T2232" s="109"/>
      <c r="U2232" s="121">
        <v>1227</v>
      </c>
      <c r="V2232" s="121">
        <v>758</v>
      </c>
    </row>
    <row r="2233" spans="1:22" x14ac:dyDescent="0.3">
      <c r="A2233" s="122" t="s">
        <v>973</v>
      </c>
      <c r="B2233" s="35" t="str">
        <f>VLOOKUP(A2233,'Planning Periods'!$E$2:$N$540,10,FALSE)</f>
        <v>10/15/2013 - 10/15/2021</v>
      </c>
      <c r="C2233" s="121">
        <v>2015</v>
      </c>
      <c r="D2233" s="121" t="str">
        <f t="shared" ref="D2233:D2299" si="33">CONCATENATE(A2233," ",C2233)</f>
        <v>Tustin 2015</v>
      </c>
      <c r="E2233" s="121">
        <v>283</v>
      </c>
      <c r="F2233" s="120">
        <v>0</v>
      </c>
      <c r="G2233" s="121">
        <v>0</v>
      </c>
      <c r="H2233" s="121">
        <v>0</v>
      </c>
      <c r="I2233" s="109"/>
      <c r="J2233" s="121">
        <v>195</v>
      </c>
      <c r="K2233" s="120">
        <v>0</v>
      </c>
      <c r="L2233" s="121">
        <v>0</v>
      </c>
      <c r="M2233" s="121">
        <v>0</v>
      </c>
      <c r="N2233" s="109"/>
      <c r="O2233" s="121">
        <v>224</v>
      </c>
      <c r="P2233" s="121">
        <v>0</v>
      </c>
      <c r="Q2233" s="109"/>
      <c r="R2233" s="121">
        <v>525</v>
      </c>
      <c r="S2233" s="121">
        <v>240</v>
      </c>
      <c r="T2233" s="109"/>
      <c r="U2233" s="121">
        <v>1227</v>
      </c>
      <c r="V2233" s="121">
        <v>240</v>
      </c>
    </row>
    <row r="2234" spans="1:22" x14ac:dyDescent="0.3">
      <c r="A2234" s="122" t="s">
        <v>973</v>
      </c>
      <c r="B2234" s="35" t="str">
        <f>VLOOKUP(A2234,'Planning Periods'!$E$2:$N$540,10,FALSE)</f>
        <v>10/15/2013 - 10/15/2021</v>
      </c>
      <c r="C2234" s="121">
        <v>2016</v>
      </c>
      <c r="D2234" s="121" t="str">
        <f t="shared" si="33"/>
        <v>Tustin 2016</v>
      </c>
      <c r="E2234" s="121">
        <v>283</v>
      </c>
      <c r="F2234" s="120">
        <v>1</v>
      </c>
      <c r="G2234" s="121">
        <v>1</v>
      </c>
      <c r="H2234" s="121">
        <v>0</v>
      </c>
      <c r="I2234" s="109"/>
      <c r="J2234" s="121">
        <v>195</v>
      </c>
      <c r="K2234" s="120">
        <v>0</v>
      </c>
      <c r="L2234" s="121">
        <v>0</v>
      </c>
      <c r="M2234" s="121">
        <v>0</v>
      </c>
      <c r="N2234" s="109"/>
      <c r="O2234" s="121">
        <v>224</v>
      </c>
      <c r="P2234" s="121">
        <v>0</v>
      </c>
      <c r="Q2234" s="109"/>
      <c r="R2234" s="121">
        <v>525</v>
      </c>
      <c r="S2234" s="121">
        <v>157</v>
      </c>
      <c r="T2234" s="109"/>
      <c r="U2234" s="121">
        <v>1227</v>
      </c>
      <c r="V2234" s="121">
        <v>158</v>
      </c>
    </row>
    <row r="2235" spans="1:22" x14ac:dyDescent="0.3">
      <c r="A2235" s="122" t="s">
        <v>973</v>
      </c>
      <c r="B2235" s="35" t="str">
        <f>VLOOKUP(A2235,'Planning Periods'!$E$2:$N$540,10,FALSE)</f>
        <v>10/15/2013 - 10/15/2021</v>
      </c>
      <c r="C2235" s="121">
        <v>2017</v>
      </c>
      <c r="D2235" s="121" t="str">
        <f t="shared" si="33"/>
        <v>Tustin 2017</v>
      </c>
      <c r="E2235" s="121">
        <v>283</v>
      </c>
      <c r="F2235" s="120">
        <v>1</v>
      </c>
      <c r="G2235" s="121">
        <v>1</v>
      </c>
      <c r="H2235" s="121">
        <v>0</v>
      </c>
      <c r="I2235" s="109"/>
      <c r="J2235" s="121">
        <v>195</v>
      </c>
      <c r="K2235" s="120">
        <v>0</v>
      </c>
      <c r="L2235" s="121">
        <v>0</v>
      </c>
      <c r="M2235" s="121">
        <v>0</v>
      </c>
      <c r="N2235" s="109"/>
      <c r="O2235" s="121">
        <v>224</v>
      </c>
      <c r="P2235" s="121">
        <v>0</v>
      </c>
      <c r="Q2235" s="109"/>
      <c r="R2235" s="121">
        <v>525</v>
      </c>
      <c r="S2235" s="121">
        <v>13</v>
      </c>
      <c r="T2235" s="109"/>
      <c r="U2235" s="121">
        <v>1227</v>
      </c>
      <c r="V2235" s="121">
        <v>14</v>
      </c>
    </row>
    <row r="2236" spans="1:22" x14ac:dyDescent="0.3">
      <c r="A2236" s="122" t="s">
        <v>909</v>
      </c>
      <c r="B2236" s="35"/>
      <c r="C2236" s="121">
        <v>2013</v>
      </c>
      <c r="D2236" s="121" t="str">
        <f t="shared" si="33"/>
        <v>Twentynine Palms 2013</v>
      </c>
      <c r="E2236" s="121"/>
      <c r="F2236" s="120"/>
      <c r="G2236" s="121"/>
      <c r="H2236" s="121"/>
      <c r="I2236" s="109"/>
      <c r="J2236" s="121"/>
      <c r="K2236" s="120"/>
      <c r="L2236" s="121"/>
      <c r="M2236" s="121"/>
      <c r="N2236" s="109"/>
      <c r="O2236" s="121"/>
      <c r="P2236" s="121"/>
      <c r="Q2236" s="109"/>
      <c r="R2236" s="121"/>
      <c r="S2236" s="121"/>
      <c r="T2236" s="109"/>
      <c r="U2236" s="121"/>
      <c r="V2236" s="121"/>
    </row>
    <row r="2237" spans="1:22" x14ac:dyDescent="0.3">
      <c r="A2237" s="122" t="s">
        <v>909</v>
      </c>
      <c r="B2237" s="35" t="str">
        <f>VLOOKUP(A2237,'Planning Periods'!$E$2:$N$540,10,FALSE)</f>
        <v>10/15/2013 - 10/15/2021</v>
      </c>
      <c r="C2237" s="121">
        <v>2014</v>
      </c>
      <c r="D2237" s="121" t="str">
        <f t="shared" si="33"/>
        <v>Twentynine Palms 2014</v>
      </c>
      <c r="E2237" s="121">
        <v>103</v>
      </c>
      <c r="F2237" s="120">
        <v>0</v>
      </c>
      <c r="G2237" s="121">
        <v>0</v>
      </c>
      <c r="H2237" s="121">
        <v>0</v>
      </c>
      <c r="I2237" s="109"/>
      <c r="J2237" s="121">
        <v>72</v>
      </c>
      <c r="K2237" s="120">
        <v>0</v>
      </c>
      <c r="L2237" s="121">
        <v>0</v>
      </c>
      <c r="M2237" s="121">
        <v>0</v>
      </c>
      <c r="N2237" s="109"/>
      <c r="O2237" s="121">
        <v>84</v>
      </c>
      <c r="P2237" s="121">
        <v>7</v>
      </c>
      <c r="Q2237" s="109"/>
      <c r="R2237" s="121">
        <v>195</v>
      </c>
      <c r="S2237" s="121">
        <v>0</v>
      </c>
      <c r="T2237" s="109"/>
      <c r="U2237" s="121">
        <v>454</v>
      </c>
      <c r="V2237" s="121">
        <v>7</v>
      </c>
    </row>
    <row r="2238" spans="1:22" x14ac:dyDescent="0.3">
      <c r="A2238" s="122" t="s">
        <v>909</v>
      </c>
      <c r="B2238" s="35" t="str">
        <f>VLOOKUP(A2238,'Planning Periods'!$E$2:$N$540,10,FALSE)</f>
        <v>10/15/2013 - 10/15/2021</v>
      </c>
      <c r="C2238" s="121">
        <v>2015</v>
      </c>
      <c r="D2238" s="121" t="str">
        <f t="shared" si="33"/>
        <v>Twentynine Palms 2015</v>
      </c>
      <c r="E2238" s="121">
        <v>103</v>
      </c>
      <c r="F2238" s="120">
        <v>0</v>
      </c>
      <c r="G2238" s="121">
        <v>0</v>
      </c>
      <c r="H2238" s="121">
        <v>0</v>
      </c>
      <c r="I2238" s="109"/>
      <c r="J2238" s="121">
        <v>72</v>
      </c>
      <c r="K2238" s="120">
        <v>0</v>
      </c>
      <c r="L2238" s="121">
        <v>0</v>
      </c>
      <c r="M2238" s="121">
        <v>0</v>
      </c>
      <c r="N2238" s="109"/>
      <c r="O2238" s="121">
        <v>84</v>
      </c>
      <c r="P2238" s="121">
        <v>5</v>
      </c>
      <c r="Q2238" s="109"/>
      <c r="R2238" s="121">
        <v>195</v>
      </c>
      <c r="S2238" s="121">
        <v>0</v>
      </c>
      <c r="T2238" s="109"/>
      <c r="U2238" s="121">
        <v>454</v>
      </c>
      <c r="V2238" s="121">
        <v>5</v>
      </c>
    </row>
    <row r="2239" spans="1:22" x14ac:dyDescent="0.3">
      <c r="A2239" s="122" t="s">
        <v>909</v>
      </c>
      <c r="B2239" s="35" t="str">
        <f>VLOOKUP(A2239,'Planning Periods'!$E$2:$N$540,10,FALSE)</f>
        <v>10/15/2013 - 10/15/2021</v>
      </c>
      <c r="C2239" s="121">
        <v>2016</v>
      </c>
      <c r="D2239" s="121" t="str">
        <f t="shared" si="33"/>
        <v>Twentynine Palms 2016</v>
      </c>
      <c r="E2239" s="121">
        <v>103</v>
      </c>
      <c r="F2239" s="120">
        <v>0</v>
      </c>
      <c r="G2239" s="121">
        <v>0</v>
      </c>
      <c r="H2239" s="121">
        <v>0</v>
      </c>
      <c r="I2239" s="109"/>
      <c r="J2239" s="121">
        <v>72</v>
      </c>
      <c r="K2239" s="120">
        <v>0</v>
      </c>
      <c r="L2239" s="121">
        <v>0</v>
      </c>
      <c r="M2239" s="121">
        <v>0</v>
      </c>
      <c r="N2239" s="109"/>
      <c r="O2239" s="121">
        <v>84</v>
      </c>
      <c r="P2239" s="121">
        <v>1</v>
      </c>
      <c r="Q2239" s="109"/>
      <c r="R2239" s="121">
        <v>195</v>
      </c>
      <c r="S2239" s="121">
        <v>0</v>
      </c>
      <c r="T2239" s="109"/>
      <c r="U2239" s="121">
        <v>454</v>
      </c>
      <c r="V2239" s="121">
        <v>1</v>
      </c>
    </row>
    <row r="2240" spans="1:22" x14ac:dyDescent="0.3">
      <c r="A2240" s="122" t="s">
        <v>909</v>
      </c>
      <c r="B2240" s="35" t="str">
        <f>VLOOKUP(A2240,'Planning Periods'!$E$2:$N$540,10,FALSE)</f>
        <v>10/15/2013 - 10/15/2021</v>
      </c>
      <c r="C2240" s="121">
        <v>2017</v>
      </c>
      <c r="D2240" s="121" t="str">
        <f t="shared" si="33"/>
        <v>Twentynine Palms 2017</v>
      </c>
      <c r="E2240" s="121">
        <v>103</v>
      </c>
      <c r="F2240" s="120">
        <v>0</v>
      </c>
      <c r="G2240" s="121">
        <v>0</v>
      </c>
      <c r="H2240" s="121">
        <v>0</v>
      </c>
      <c r="I2240" s="109"/>
      <c r="J2240" s="121">
        <v>72</v>
      </c>
      <c r="K2240" s="120">
        <v>0</v>
      </c>
      <c r="L2240" s="121">
        <v>0</v>
      </c>
      <c r="M2240" s="121">
        <v>0</v>
      </c>
      <c r="N2240" s="109"/>
      <c r="O2240" s="121">
        <v>84</v>
      </c>
      <c r="P2240" s="121">
        <v>10</v>
      </c>
      <c r="Q2240" s="109"/>
      <c r="R2240" s="121">
        <v>195</v>
      </c>
      <c r="S2240" s="121">
        <v>0</v>
      </c>
      <c r="T2240" s="109"/>
      <c r="U2240" s="121">
        <v>454</v>
      </c>
      <c r="V2240" s="121">
        <v>10</v>
      </c>
    </row>
    <row r="2241" spans="1:22" x14ac:dyDescent="0.3">
      <c r="A2241" s="122" t="s">
        <v>1034</v>
      </c>
      <c r="B2241" s="35" t="str">
        <f>VLOOKUP(A2241,'Planning Periods'!$E$2:$N$540,10,FALSE)</f>
        <v>06/30/2014 - 06/30/2019</v>
      </c>
      <c r="C2241" s="121">
        <v>2014</v>
      </c>
      <c r="D2241" s="121" t="str">
        <f t="shared" si="33"/>
        <v>Ukiah 2014</v>
      </c>
      <c r="E2241" s="121">
        <v>11</v>
      </c>
      <c r="F2241" s="120">
        <v>0</v>
      </c>
      <c r="G2241" s="121">
        <v>0</v>
      </c>
      <c r="H2241" s="121">
        <v>0</v>
      </c>
      <c r="I2241" s="109"/>
      <c r="J2241" s="121">
        <v>7</v>
      </c>
      <c r="K2241" s="120">
        <v>0</v>
      </c>
      <c r="L2241" s="121">
        <v>0</v>
      </c>
      <c r="M2241" s="121">
        <v>0</v>
      </c>
      <c r="N2241" s="109"/>
      <c r="O2241" s="121">
        <v>7</v>
      </c>
      <c r="P2241" s="121">
        <v>0</v>
      </c>
      <c r="Q2241" s="109"/>
      <c r="R2241" s="121">
        <v>20</v>
      </c>
      <c r="S2241" s="121">
        <v>0</v>
      </c>
      <c r="T2241" s="109"/>
      <c r="U2241" s="121">
        <v>45</v>
      </c>
      <c r="V2241" s="121">
        <v>0</v>
      </c>
    </row>
    <row r="2242" spans="1:22" x14ac:dyDescent="0.3">
      <c r="A2242" s="122" t="s">
        <v>1034</v>
      </c>
      <c r="B2242" s="35" t="str">
        <f>VLOOKUP(A2242,'Planning Periods'!$E$2:$N$540,10,FALSE)</f>
        <v>06/30/2014 - 06/30/2019</v>
      </c>
      <c r="C2242" s="121">
        <v>2015</v>
      </c>
      <c r="D2242" s="121" t="str">
        <f t="shared" si="33"/>
        <v>Ukiah 2015</v>
      </c>
      <c r="E2242" s="121">
        <v>11</v>
      </c>
      <c r="F2242" s="120">
        <v>31</v>
      </c>
      <c r="G2242" s="121">
        <v>31</v>
      </c>
      <c r="H2242" s="121">
        <v>0</v>
      </c>
      <c r="I2242" s="109"/>
      <c r="J2242" s="121">
        <v>7</v>
      </c>
      <c r="K2242" s="120">
        <v>10</v>
      </c>
      <c r="L2242" s="121">
        <v>10</v>
      </c>
      <c r="M2242" s="121">
        <v>0</v>
      </c>
      <c r="N2242" s="109"/>
      <c r="O2242" s="121">
        <v>7</v>
      </c>
      <c r="P2242" s="121">
        <v>0</v>
      </c>
      <c r="Q2242" s="109"/>
      <c r="R2242" s="121">
        <v>20</v>
      </c>
      <c r="S2242" s="121">
        <v>5</v>
      </c>
      <c r="T2242" s="109"/>
      <c r="U2242" s="121">
        <v>45</v>
      </c>
      <c r="V2242" s="121">
        <v>46</v>
      </c>
    </row>
    <row r="2243" spans="1:22" x14ac:dyDescent="0.3">
      <c r="A2243" s="122" t="s">
        <v>1034</v>
      </c>
      <c r="B2243" s="35" t="str">
        <f>VLOOKUP(A2243,'Planning Periods'!$E$2:$N$540,10,FALSE)</f>
        <v>06/30/2014 - 06/30/2019</v>
      </c>
      <c r="C2243" s="121">
        <v>2016</v>
      </c>
      <c r="D2243" s="121" t="str">
        <f t="shared" si="33"/>
        <v>Ukiah 2016</v>
      </c>
      <c r="E2243" s="121">
        <v>11</v>
      </c>
      <c r="F2243" s="120">
        <v>0</v>
      </c>
      <c r="G2243" s="121">
        <v>0</v>
      </c>
      <c r="H2243" s="121">
        <v>0</v>
      </c>
      <c r="I2243" s="109"/>
      <c r="J2243" s="121">
        <v>7</v>
      </c>
      <c r="K2243" s="120">
        <v>0</v>
      </c>
      <c r="L2243" s="121">
        <v>0</v>
      </c>
      <c r="M2243" s="121">
        <v>0</v>
      </c>
      <c r="N2243" s="109"/>
      <c r="O2243" s="121">
        <v>7</v>
      </c>
      <c r="P2243" s="121">
        <v>0</v>
      </c>
      <c r="Q2243" s="109"/>
      <c r="R2243" s="121">
        <v>20</v>
      </c>
      <c r="S2243" s="121">
        <v>7</v>
      </c>
      <c r="T2243" s="109"/>
      <c r="U2243" s="121">
        <v>45</v>
      </c>
      <c r="V2243" s="121">
        <v>7</v>
      </c>
    </row>
    <row r="2244" spans="1:22" x14ac:dyDescent="0.3">
      <c r="A2244" s="122" t="s">
        <v>1034</v>
      </c>
      <c r="B2244" s="35" t="str">
        <f>VLOOKUP(A2244,'Planning Periods'!$E$2:$N$540,10,FALSE)</f>
        <v>06/30/2014 - 06/30/2019</v>
      </c>
      <c r="C2244" s="121">
        <v>2017</v>
      </c>
      <c r="D2244" s="121" t="str">
        <f t="shared" si="33"/>
        <v>Ukiah 2017</v>
      </c>
      <c r="E2244" s="121">
        <v>11</v>
      </c>
      <c r="F2244" s="120">
        <v>0</v>
      </c>
      <c r="G2244" s="121">
        <v>0</v>
      </c>
      <c r="H2244" s="121">
        <v>0</v>
      </c>
      <c r="I2244" s="109"/>
      <c r="J2244" s="121">
        <v>7</v>
      </c>
      <c r="K2244" s="120">
        <v>0</v>
      </c>
      <c r="L2244" s="121">
        <v>0</v>
      </c>
      <c r="M2244" s="121">
        <v>0</v>
      </c>
      <c r="N2244" s="109"/>
      <c r="O2244" s="121">
        <v>7</v>
      </c>
      <c r="P2244" s="121">
        <v>0</v>
      </c>
      <c r="Q2244" s="109"/>
      <c r="R2244" s="121">
        <v>20</v>
      </c>
      <c r="S2244" s="121">
        <v>4</v>
      </c>
      <c r="T2244" s="109"/>
      <c r="U2244" s="121">
        <v>45</v>
      </c>
      <c r="V2244" s="121">
        <v>4</v>
      </c>
    </row>
    <row r="2245" spans="1:22" x14ac:dyDescent="0.3">
      <c r="A2245" s="122" t="s">
        <v>1229</v>
      </c>
      <c r="B2245" s="35" t="str">
        <f>VLOOKUP(A2245,'Planning Periods'!$E$2:$N$540,10,FALSE)</f>
        <v>01/31/2015 - 01/31/2023</v>
      </c>
      <c r="C2245" s="121">
        <v>2014</v>
      </c>
      <c r="D2245" s="121" t="str">
        <f t="shared" si="33"/>
        <v>Union City 2014</v>
      </c>
      <c r="E2245" s="121">
        <v>317</v>
      </c>
      <c r="F2245" s="120">
        <v>0</v>
      </c>
      <c r="G2245" s="121">
        <v>0</v>
      </c>
      <c r="H2245" s="121">
        <v>0</v>
      </c>
      <c r="I2245" s="109"/>
      <c r="J2245" s="121">
        <v>264</v>
      </c>
      <c r="K2245" s="120">
        <v>0</v>
      </c>
      <c r="L2245" s="121">
        <v>0</v>
      </c>
      <c r="M2245" s="121">
        <v>0</v>
      </c>
      <c r="N2245" s="109"/>
      <c r="O2245" s="121">
        <v>192</v>
      </c>
      <c r="P2245" s="121">
        <v>4</v>
      </c>
      <c r="Q2245" s="109"/>
      <c r="R2245" s="121">
        <v>417</v>
      </c>
      <c r="S2245" s="121">
        <v>2</v>
      </c>
      <c r="T2245" s="109"/>
      <c r="U2245" s="121">
        <v>1190</v>
      </c>
      <c r="V2245" s="121">
        <v>6</v>
      </c>
    </row>
    <row r="2246" spans="1:22" x14ac:dyDescent="0.3">
      <c r="A2246" s="122" t="s">
        <v>1229</v>
      </c>
      <c r="B2246" s="35" t="str">
        <f>VLOOKUP(A2246,'Planning Periods'!$E$2:$N$540,10,FALSE)</f>
        <v>01/31/2015 - 01/31/2023</v>
      </c>
      <c r="C2246" s="121">
        <v>2015</v>
      </c>
      <c r="D2246" s="121" t="str">
        <f t="shared" si="33"/>
        <v>Union City 2015</v>
      </c>
      <c r="E2246" s="121">
        <v>317</v>
      </c>
      <c r="F2246" s="120">
        <v>0</v>
      </c>
      <c r="G2246" s="121">
        <v>0</v>
      </c>
      <c r="H2246" s="121">
        <v>0</v>
      </c>
      <c r="I2246" s="109"/>
      <c r="J2246" s="121">
        <v>264</v>
      </c>
      <c r="K2246" s="120">
        <v>0</v>
      </c>
      <c r="L2246" s="121">
        <v>0</v>
      </c>
      <c r="M2246" s="121">
        <v>0</v>
      </c>
      <c r="N2246" s="109"/>
      <c r="O2246" s="121">
        <v>192</v>
      </c>
      <c r="P2246" s="121">
        <v>2</v>
      </c>
      <c r="Q2246" s="109"/>
      <c r="R2246" s="121">
        <v>417</v>
      </c>
      <c r="S2246" s="121">
        <v>288</v>
      </c>
      <c r="T2246" s="109"/>
      <c r="U2246" s="121">
        <v>1190</v>
      </c>
      <c r="V2246" s="121">
        <v>290</v>
      </c>
    </row>
    <row r="2247" spans="1:22" x14ac:dyDescent="0.3">
      <c r="A2247" s="122" t="s">
        <v>1229</v>
      </c>
      <c r="B2247" s="35" t="str">
        <f>VLOOKUP(A2247,'Planning Periods'!$E$2:$N$540,10,FALSE)</f>
        <v>01/31/2015 - 01/31/2023</v>
      </c>
      <c r="C2247" s="121">
        <v>2016</v>
      </c>
      <c r="D2247" s="121" t="str">
        <f t="shared" si="33"/>
        <v>Union City 2016</v>
      </c>
      <c r="E2247" s="121">
        <v>317</v>
      </c>
      <c r="F2247" s="120">
        <v>0</v>
      </c>
      <c r="G2247" s="121">
        <v>0</v>
      </c>
      <c r="H2247" s="121">
        <v>0</v>
      </c>
      <c r="I2247" s="109"/>
      <c r="J2247" s="121">
        <v>264</v>
      </c>
      <c r="K2247" s="120">
        <v>0</v>
      </c>
      <c r="L2247" s="121">
        <v>0</v>
      </c>
      <c r="M2247" s="121">
        <v>0</v>
      </c>
      <c r="N2247" s="109"/>
      <c r="O2247" s="121">
        <v>192</v>
      </c>
      <c r="P2247" s="121">
        <v>1</v>
      </c>
      <c r="Q2247" s="109"/>
      <c r="R2247" s="121">
        <v>417</v>
      </c>
      <c r="S2247" s="121">
        <v>1</v>
      </c>
      <c r="T2247" s="109"/>
      <c r="U2247" s="121">
        <v>1190</v>
      </c>
      <c r="V2247" s="121">
        <v>2</v>
      </c>
    </row>
    <row r="2248" spans="1:22" x14ac:dyDescent="0.3">
      <c r="A2248" s="122" t="s">
        <v>1229</v>
      </c>
      <c r="B2248" s="35" t="str">
        <f>VLOOKUP(A2248,'Planning Periods'!$E$2:$N$540,10,FALSE)</f>
        <v>01/31/2015 - 01/31/2023</v>
      </c>
      <c r="C2248" s="121">
        <v>2017</v>
      </c>
      <c r="D2248" s="121" t="str">
        <f t="shared" si="33"/>
        <v>Union City 2017</v>
      </c>
      <c r="E2248" s="121">
        <v>317</v>
      </c>
      <c r="F2248" s="120">
        <v>0</v>
      </c>
      <c r="G2248" s="121">
        <v>0</v>
      </c>
      <c r="H2248" s="121">
        <v>0</v>
      </c>
      <c r="I2248" s="109"/>
      <c r="J2248" s="121">
        <v>264</v>
      </c>
      <c r="K2248" s="120">
        <v>0</v>
      </c>
      <c r="L2248" s="121">
        <v>0</v>
      </c>
      <c r="M2248" s="121">
        <v>0</v>
      </c>
      <c r="N2248" s="109"/>
      <c r="O2248" s="121">
        <v>192</v>
      </c>
      <c r="P2248" s="121">
        <v>3</v>
      </c>
      <c r="Q2248" s="109"/>
      <c r="R2248" s="121">
        <v>417</v>
      </c>
      <c r="S2248" s="121">
        <v>27</v>
      </c>
      <c r="T2248" s="109"/>
      <c r="U2248" s="121">
        <v>1190</v>
      </c>
      <c r="V2248" s="121">
        <v>30</v>
      </c>
    </row>
    <row r="2249" spans="1:22" x14ac:dyDescent="0.3">
      <c r="A2249" s="122" t="s">
        <v>908</v>
      </c>
      <c r="B2249" s="35"/>
      <c r="C2249" s="121">
        <v>2013</v>
      </c>
      <c r="D2249" s="121" t="str">
        <f t="shared" si="33"/>
        <v>Upland 2013</v>
      </c>
      <c r="E2249" s="121"/>
      <c r="F2249" s="120"/>
      <c r="G2249" s="121"/>
      <c r="H2249" s="121"/>
      <c r="I2249" s="109"/>
      <c r="J2249" s="121"/>
      <c r="K2249" s="120"/>
      <c r="L2249" s="121"/>
      <c r="M2249" s="121"/>
      <c r="N2249" s="109"/>
      <c r="O2249" s="121"/>
      <c r="P2249" s="121"/>
      <c r="Q2249" s="109"/>
      <c r="R2249" s="121"/>
      <c r="S2249" s="121"/>
      <c r="T2249" s="109"/>
      <c r="U2249" s="121"/>
      <c r="V2249" s="121"/>
    </row>
    <row r="2250" spans="1:22" x14ac:dyDescent="0.3">
      <c r="A2250" s="122" t="s">
        <v>908</v>
      </c>
      <c r="B2250" s="35" t="str">
        <f>VLOOKUP(A2250,'Planning Periods'!$E$2:$N$540,10,FALSE)</f>
        <v>10/15/2013 - 10/15/2021</v>
      </c>
      <c r="C2250" s="121">
        <v>2014</v>
      </c>
      <c r="D2250" s="121" t="str">
        <f t="shared" si="33"/>
        <v>Upland 2014</v>
      </c>
      <c r="E2250" s="121"/>
      <c r="F2250" s="120"/>
      <c r="G2250" s="121"/>
      <c r="H2250" s="121"/>
      <c r="I2250" s="109"/>
      <c r="J2250" s="121"/>
      <c r="K2250" s="120"/>
      <c r="L2250" s="121"/>
      <c r="M2250" s="121"/>
      <c r="N2250" s="109"/>
      <c r="O2250" s="121"/>
      <c r="P2250" s="121"/>
      <c r="Q2250" s="109"/>
      <c r="R2250" s="121"/>
      <c r="S2250" s="121"/>
      <c r="T2250" s="109"/>
      <c r="U2250" s="121"/>
      <c r="V2250" s="121"/>
    </row>
    <row r="2251" spans="1:22" x14ac:dyDescent="0.3">
      <c r="A2251" s="122" t="s">
        <v>908</v>
      </c>
      <c r="B2251" s="35" t="str">
        <f>VLOOKUP(A2251,'Planning Periods'!$E$2:$N$540,10,FALSE)</f>
        <v>10/15/2013 - 10/15/2021</v>
      </c>
      <c r="C2251" s="121">
        <v>2015</v>
      </c>
      <c r="D2251" s="121" t="str">
        <f t="shared" si="33"/>
        <v>Upland 2015</v>
      </c>
      <c r="E2251" s="121">
        <v>382</v>
      </c>
      <c r="F2251" s="120">
        <v>0</v>
      </c>
      <c r="G2251" s="121">
        <v>0</v>
      </c>
      <c r="H2251" s="121">
        <v>0</v>
      </c>
      <c r="I2251" s="109"/>
      <c r="J2251" s="121">
        <v>260</v>
      </c>
      <c r="K2251" s="120">
        <v>0</v>
      </c>
      <c r="L2251" s="121">
        <v>0</v>
      </c>
      <c r="M2251" s="121">
        <v>0</v>
      </c>
      <c r="N2251" s="109"/>
      <c r="O2251" s="121">
        <v>294</v>
      </c>
      <c r="P2251" s="121">
        <v>0</v>
      </c>
      <c r="Q2251" s="109"/>
      <c r="R2251" s="121">
        <v>653</v>
      </c>
      <c r="S2251" s="121">
        <v>100</v>
      </c>
      <c r="T2251" s="109"/>
      <c r="U2251" s="121">
        <v>1589</v>
      </c>
      <c r="V2251" s="121">
        <v>100</v>
      </c>
    </row>
    <row r="2252" spans="1:22" x14ac:dyDescent="0.3">
      <c r="A2252" s="122" t="s">
        <v>908</v>
      </c>
      <c r="B2252" s="35" t="str">
        <f>VLOOKUP(A2252,'Planning Periods'!$E$2:$N$540,10,FALSE)</f>
        <v>10/15/2013 - 10/15/2021</v>
      </c>
      <c r="C2252" s="121">
        <v>2016</v>
      </c>
      <c r="D2252" s="121" t="str">
        <f t="shared" si="33"/>
        <v>Upland 2016</v>
      </c>
      <c r="E2252" s="121">
        <v>382</v>
      </c>
      <c r="F2252" s="120">
        <v>0</v>
      </c>
      <c r="G2252" s="121">
        <v>0</v>
      </c>
      <c r="H2252" s="121">
        <v>0</v>
      </c>
      <c r="I2252" s="109"/>
      <c r="J2252" s="121">
        <v>260</v>
      </c>
      <c r="K2252" s="120">
        <v>0</v>
      </c>
      <c r="L2252" s="121">
        <v>0</v>
      </c>
      <c r="M2252" s="121">
        <v>0</v>
      </c>
      <c r="N2252" s="109"/>
      <c r="O2252" s="121">
        <v>294</v>
      </c>
      <c r="P2252" s="121">
        <v>0</v>
      </c>
      <c r="Q2252" s="109"/>
      <c r="R2252" s="121">
        <v>653</v>
      </c>
      <c r="S2252" s="121">
        <v>103</v>
      </c>
      <c r="T2252" s="109"/>
      <c r="U2252" s="121">
        <v>1589</v>
      </c>
      <c r="V2252" s="121">
        <v>103</v>
      </c>
    </row>
    <row r="2253" spans="1:22" x14ac:dyDescent="0.3">
      <c r="A2253" s="122" t="s">
        <v>908</v>
      </c>
      <c r="B2253" s="35" t="str">
        <f>VLOOKUP(A2253,'Planning Periods'!$E$2:$N$540,10,FALSE)</f>
        <v>10/15/2013 - 10/15/2021</v>
      </c>
      <c r="C2253" s="121">
        <v>2017</v>
      </c>
      <c r="D2253" s="121" t="str">
        <f t="shared" si="33"/>
        <v>Upland 2017</v>
      </c>
      <c r="E2253" s="121">
        <v>382</v>
      </c>
      <c r="F2253" s="120">
        <v>0</v>
      </c>
      <c r="G2253" s="121">
        <v>0</v>
      </c>
      <c r="H2253" s="121">
        <v>0</v>
      </c>
      <c r="I2253" s="109"/>
      <c r="J2253" s="121">
        <v>260</v>
      </c>
      <c r="K2253" s="120">
        <v>0</v>
      </c>
      <c r="L2253" s="121">
        <v>0</v>
      </c>
      <c r="M2253" s="121">
        <v>0</v>
      </c>
      <c r="N2253" s="109"/>
      <c r="O2253" s="121">
        <v>294</v>
      </c>
      <c r="P2253" s="121">
        <v>0</v>
      </c>
      <c r="Q2253" s="109"/>
      <c r="R2253" s="121">
        <v>653</v>
      </c>
      <c r="S2253" s="121">
        <v>99</v>
      </c>
      <c r="T2253" s="109"/>
      <c r="U2253" s="121">
        <v>1589</v>
      </c>
      <c r="V2253" s="121">
        <v>99</v>
      </c>
    </row>
    <row r="2254" spans="1:22" x14ac:dyDescent="0.3">
      <c r="A2254" s="122" t="s">
        <v>808</v>
      </c>
      <c r="B2254" s="35" t="str">
        <f>VLOOKUP(A2254,'Planning Periods'!$E$2:$N$540,10,FALSE)</f>
        <v>01/31/2015 - 01/31/2023</v>
      </c>
      <c r="C2254" s="121">
        <v>2014</v>
      </c>
      <c r="D2254" s="121" t="str">
        <f t="shared" si="33"/>
        <v>Vacaville 2014</v>
      </c>
      <c r="E2254" s="121"/>
      <c r="F2254" s="120"/>
      <c r="G2254" s="121"/>
      <c r="H2254" s="121"/>
      <c r="I2254" s="109"/>
      <c r="J2254" s="121"/>
      <c r="K2254" s="120"/>
      <c r="L2254" s="121"/>
      <c r="M2254" s="121"/>
      <c r="N2254" s="109"/>
      <c r="O2254" s="121"/>
      <c r="P2254" s="121"/>
      <c r="Q2254" s="109"/>
      <c r="R2254" s="121"/>
      <c r="S2254" s="121"/>
      <c r="T2254" s="109"/>
      <c r="U2254" s="121"/>
      <c r="V2254" s="121"/>
    </row>
    <row r="2255" spans="1:22" x14ac:dyDescent="0.3">
      <c r="A2255" s="122" t="s">
        <v>808</v>
      </c>
      <c r="B2255" s="35" t="str">
        <f>VLOOKUP(A2255,'Planning Periods'!$E$2:$N$540,10,FALSE)</f>
        <v>01/31/2015 - 01/31/2023</v>
      </c>
      <c r="C2255" s="121">
        <v>2015</v>
      </c>
      <c r="D2255" s="121" t="str">
        <f t="shared" si="33"/>
        <v>Vacaville 2015</v>
      </c>
      <c r="E2255" s="121">
        <v>287</v>
      </c>
      <c r="F2255" s="120">
        <v>0</v>
      </c>
      <c r="G2255" s="121">
        <v>0</v>
      </c>
      <c r="H2255" s="121">
        <v>0</v>
      </c>
      <c r="I2255" s="109"/>
      <c r="J2255" s="121">
        <v>134</v>
      </c>
      <c r="K2255" s="120">
        <v>0</v>
      </c>
      <c r="L2255" s="121">
        <v>0</v>
      </c>
      <c r="M2255" s="121">
        <v>0</v>
      </c>
      <c r="N2255" s="109"/>
      <c r="O2255" s="121">
        <v>173</v>
      </c>
      <c r="P2255" s="121">
        <v>158</v>
      </c>
      <c r="Q2255" s="109"/>
      <c r="R2255" s="121">
        <v>490</v>
      </c>
      <c r="S2255" s="121">
        <v>212</v>
      </c>
      <c r="T2255" s="109"/>
      <c r="U2255" s="121">
        <v>1084</v>
      </c>
      <c r="V2255" s="121">
        <v>370</v>
      </c>
    </row>
    <row r="2256" spans="1:22" x14ac:dyDescent="0.3">
      <c r="A2256" s="122" t="s">
        <v>808</v>
      </c>
      <c r="B2256" s="35" t="str">
        <f>VLOOKUP(A2256,'Planning Periods'!$E$2:$N$540,10,FALSE)</f>
        <v>01/31/2015 - 01/31/2023</v>
      </c>
      <c r="C2256" s="121">
        <v>2016</v>
      </c>
      <c r="D2256" s="121" t="str">
        <f t="shared" si="33"/>
        <v>Vacaville 2016</v>
      </c>
      <c r="E2256" s="121">
        <v>287</v>
      </c>
      <c r="F2256" s="120">
        <v>0</v>
      </c>
      <c r="G2256" s="121">
        <v>0</v>
      </c>
      <c r="H2256" s="121">
        <v>0</v>
      </c>
      <c r="I2256" s="109"/>
      <c r="J2256" s="121">
        <v>134</v>
      </c>
      <c r="K2256" s="120">
        <v>0</v>
      </c>
      <c r="L2256" s="121">
        <v>0</v>
      </c>
      <c r="M2256" s="121">
        <v>0</v>
      </c>
      <c r="N2256" s="109"/>
      <c r="O2256" s="121">
        <v>173</v>
      </c>
      <c r="P2256" s="121">
        <v>160</v>
      </c>
      <c r="Q2256" s="109"/>
      <c r="R2256" s="121">
        <v>490</v>
      </c>
      <c r="S2256" s="121">
        <v>177</v>
      </c>
      <c r="T2256" s="109"/>
      <c r="U2256" s="121">
        <v>1084</v>
      </c>
      <c r="V2256" s="121">
        <v>337</v>
      </c>
    </row>
    <row r="2257" spans="1:22" x14ac:dyDescent="0.3">
      <c r="A2257" s="122" t="s">
        <v>808</v>
      </c>
      <c r="B2257" s="35" t="str">
        <f>VLOOKUP(A2257,'Planning Periods'!$E$2:$N$540,10,FALSE)</f>
        <v>01/31/2015 - 01/31/2023</v>
      </c>
      <c r="C2257" s="121">
        <v>2017</v>
      </c>
      <c r="D2257" s="121" t="str">
        <f t="shared" si="33"/>
        <v>Vacaville 2017</v>
      </c>
      <c r="E2257" s="121">
        <v>287</v>
      </c>
      <c r="F2257" s="120">
        <v>14</v>
      </c>
      <c r="G2257" s="121">
        <v>14</v>
      </c>
      <c r="H2257" s="121">
        <v>0</v>
      </c>
      <c r="I2257" s="109"/>
      <c r="J2257" s="121">
        <v>134</v>
      </c>
      <c r="K2257" s="120">
        <v>26</v>
      </c>
      <c r="L2257" s="121">
        <v>24</v>
      </c>
      <c r="M2257" s="121">
        <v>2</v>
      </c>
      <c r="N2257" s="109"/>
      <c r="O2257" s="121">
        <v>173</v>
      </c>
      <c r="P2257" s="121">
        <v>214</v>
      </c>
      <c r="Q2257" s="109"/>
      <c r="R2257" s="121">
        <v>490</v>
      </c>
      <c r="S2257" s="121">
        <v>63</v>
      </c>
      <c r="T2257" s="109"/>
      <c r="U2257" s="121">
        <v>1084</v>
      </c>
      <c r="V2257" s="121">
        <v>317</v>
      </c>
    </row>
    <row r="2258" spans="1:22" x14ac:dyDescent="0.3">
      <c r="A2258" s="122" t="s">
        <v>806</v>
      </c>
      <c r="B2258" s="35" t="str">
        <f>VLOOKUP(A2258,'Planning Periods'!$E$2:$N$540,10,FALSE)</f>
        <v>01/31/2015 - 01/31/2023</v>
      </c>
      <c r="C2258" s="121">
        <v>2014</v>
      </c>
      <c r="D2258" s="121" t="str">
        <f t="shared" si="33"/>
        <v>Vallejo 2014</v>
      </c>
      <c r="E2258" s="121"/>
      <c r="F2258" s="120"/>
      <c r="G2258" s="121"/>
      <c r="H2258" s="121"/>
      <c r="I2258" s="109"/>
      <c r="J2258" s="121"/>
      <c r="K2258" s="120"/>
      <c r="L2258" s="121"/>
      <c r="M2258" s="121"/>
      <c r="N2258" s="109"/>
      <c r="O2258" s="121"/>
      <c r="P2258" s="121"/>
      <c r="Q2258" s="109"/>
      <c r="R2258" s="121"/>
      <c r="S2258" s="121"/>
      <c r="T2258" s="109"/>
      <c r="U2258" s="121"/>
      <c r="V2258" s="121"/>
    </row>
    <row r="2259" spans="1:22" x14ac:dyDescent="0.3">
      <c r="A2259" s="122" t="s">
        <v>806</v>
      </c>
      <c r="B2259" s="35" t="str">
        <f>VLOOKUP(A2259,'Planning Periods'!$E$2:$N$540,10,FALSE)</f>
        <v>01/31/2015 - 01/31/2023</v>
      </c>
      <c r="C2259" s="121">
        <v>2015</v>
      </c>
      <c r="D2259" s="121" t="str">
        <f t="shared" si="33"/>
        <v>Vallejo 2015</v>
      </c>
      <c r="E2259" s="121"/>
      <c r="F2259" s="120"/>
      <c r="G2259" s="121"/>
      <c r="H2259" s="121"/>
      <c r="I2259" s="109"/>
      <c r="J2259" s="121"/>
      <c r="K2259" s="120"/>
      <c r="L2259" s="121"/>
      <c r="M2259" s="121"/>
      <c r="N2259" s="109"/>
      <c r="O2259" s="121"/>
      <c r="P2259" s="121"/>
      <c r="Q2259" s="109"/>
      <c r="R2259" s="121"/>
      <c r="S2259" s="121"/>
      <c r="T2259" s="109"/>
      <c r="U2259" s="121"/>
      <c r="V2259" s="121"/>
    </row>
    <row r="2260" spans="1:22" x14ac:dyDescent="0.3">
      <c r="A2260" s="122" t="s">
        <v>806</v>
      </c>
      <c r="B2260" s="35" t="str">
        <f>VLOOKUP(A2260,'Planning Periods'!$E$2:$N$540,10,FALSE)</f>
        <v>01/31/2015 - 01/31/2023</v>
      </c>
      <c r="C2260" s="121">
        <v>2016</v>
      </c>
      <c r="D2260" s="121" t="str">
        <f t="shared" si="33"/>
        <v>Vallejo 2016</v>
      </c>
      <c r="E2260" s="121">
        <v>283</v>
      </c>
      <c r="F2260" s="120">
        <v>0</v>
      </c>
      <c r="G2260" s="121">
        <v>0</v>
      </c>
      <c r="H2260" s="121">
        <v>0</v>
      </c>
      <c r="I2260" s="109"/>
      <c r="J2260" s="121">
        <v>178</v>
      </c>
      <c r="K2260" s="120">
        <v>0</v>
      </c>
      <c r="L2260" s="121">
        <v>0</v>
      </c>
      <c r="M2260" s="121">
        <v>0</v>
      </c>
      <c r="N2260" s="109"/>
      <c r="O2260" s="121">
        <v>211</v>
      </c>
      <c r="P2260" s="121">
        <v>0</v>
      </c>
      <c r="Q2260" s="109"/>
      <c r="R2260" s="121">
        <v>690</v>
      </c>
      <c r="S2260" s="121">
        <v>47</v>
      </c>
      <c r="T2260" s="109"/>
      <c r="U2260" s="121">
        <v>1362</v>
      </c>
      <c r="V2260" s="121">
        <v>47</v>
      </c>
    </row>
    <row r="2261" spans="1:22" x14ac:dyDescent="0.3">
      <c r="A2261" s="122" t="s">
        <v>806</v>
      </c>
      <c r="B2261" s="35" t="str">
        <f>VLOOKUP(A2261,'Planning Periods'!$E$2:$N$540,10,FALSE)</f>
        <v>01/31/2015 - 01/31/2023</v>
      </c>
      <c r="C2261" s="121">
        <v>2017</v>
      </c>
      <c r="D2261" s="121" t="str">
        <f t="shared" si="33"/>
        <v>Vallejo 2017</v>
      </c>
      <c r="E2261" s="121">
        <v>283</v>
      </c>
      <c r="F2261" s="120">
        <v>0</v>
      </c>
      <c r="G2261" s="121">
        <v>0</v>
      </c>
      <c r="H2261" s="121">
        <v>0</v>
      </c>
      <c r="I2261" s="109"/>
      <c r="J2261" s="121">
        <v>178</v>
      </c>
      <c r="K2261" s="120">
        <v>0</v>
      </c>
      <c r="L2261" s="121">
        <v>0</v>
      </c>
      <c r="M2261" s="121">
        <v>0</v>
      </c>
      <c r="N2261" s="109"/>
      <c r="O2261" s="121">
        <v>211</v>
      </c>
      <c r="P2261" s="121">
        <v>0</v>
      </c>
      <c r="Q2261" s="109"/>
      <c r="R2261" s="121">
        <v>690</v>
      </c>
      <c r="S2261" s="121">
        <v>44</v>
      </c>
      <c r="T2261" s="109"/>
      <c r="U2261" s="121">
        <v>1362</v>
      </c>
      <c r="V2261" s="121">
        <v>44</v>
      </c>
    </row>
    <row r="2262" spans="1:22" x14ac:dyDescent="0.3">
      <c r="A2262" s="122" t="s">
        <v>151</v>
      </c>
      <c r="B2262" s="35"/>
      <c r="C2262" s="121">
        <v>2013</v>
      </c>
      <c r="D2262" s="121" t="str">
        <f t="shared" si="33"/>
        <v>Ventura County - Unincorporated 2013</v>
      </c>
      <c r="E2262" s="121"/>
      <c r="F2262" s="120"/>
      <c r="G2262" s="121"/>
      <c r="H2262" s="121"/>
      <c r="I2262" s="109"/>
      <c r="J2262" s="121"/>
      <c r="K2262" s="120"/>
      <c r="L2262" s="121"/>
      <c r="M2262" s="121"/>
      <c r="N2262" s="109"/>
      <c r="O2262" s="121"/>
      <c r="P2262" s="121"/>
      <c r="Q2262" s="109"/>
      <c r="R2262" s="121"/>
      <c r="S2262" s="121"/>
      <c r="T2262" s="109"/>
      <c r="U2262" s="121"/>
      <c r="V2262" s="121"/>
    </row>
    <row r="2263" spans="1:22" ht="15.75" customHeight="1" x14ac:dyDescent="0.3">
      <c r="A2263" s="122" t="s">
        <v>151</v>
      </c>
      <c r="B2263" s="35" t="str">
        <f>VLOOKUP(A2263,'Planning Periods'!$E$2:$N$540,10,FALSE)</f>
        <v>10/15/2013 - 10/15/2021</v>
      </c>
      <c r="C2263" s="121">
        <v>2014</v>
      </c>
      <c r="D2263" s="121" t="str">
        <f t="shared" si="33"/>
        <v>Ventura County - Unincorporated 2014</v>
      </c>
      <c r="E2263" s="121">
        <v>246</v>
      </c>
      <c r="F2263" s="120">
        <v>7</v>
      </c>
      <c r="G2263" s="121">
        <v>0</v>
      </c>
      <c r="H2263" s="121">
        <v>7</v>
      </c>
      <c r="I2263" s="109"/>
      <c r="J2263" s="121">
        <v>168</v>
      </c>
      <c r="K2263" s="120">
        <v>9</v>
      </c>
      <c r="L2263" s="121">
        <v>0</v>
      </c>
      <c r="M2263" s="121">
        <v>9</v>
      </c>
      <c r="N2263" s="109"/>
      <c r="O2263" s="121">
        <v>189</v>
      </c>
      <c r="P2263" s="121">
        <v>9</v>
      </c>
      <c r="Q2263" s="109"/>
      <c r="R2263" s="121">
        <v>412</v>
      </c>
      <c r="S2263" s="121">
        <v>30</v>
      </c>
      <c r="T2263" s="109"/>
      <c r="U2263" s="121">
        <v>1015</v>
      </c>
      <c r="V2263" s="121">
        <v>55</v>
      </c>
    </row>
    <row r="2264" spans="1:22" x14ac:dyDescent="0.3">
      <c r="A2264" s="122" t="s">
        <v>151</v>
      </c>
      <c r="B2264" s="35" t="str">
        <f>VLOOKUP(A2264,'Planning Periods'!$E$2:$N$540,10,FALSE)</f>
        <v>10/15/2013 - 10/15/2021</v>
      </c>
      <c r="C2264" s="121">
        <v>2015</v>
      </c>
      <c r="D2264" s="121" t="str">
        <f t="shared" si="33"/>
        <v>Ventura County - Unincorporated 2015</v>
      </c>
      <c r="E2264" s="121">
        <v>246</v>
      </c>
      <c r="F2264" s="120">
        <v>4</v>
      </c>
      <c r="G2264" s="121">
        <v>0</v>
      </c>
      <c r="H2264" s="121">
        <v>4</v>
      </c>
      <c r="I2264" s="109"/>
      <c r="J2264" s="121">
        <v>168</v>
      </c>
      <c r="K2264" s="120">
        <v>12</v>
      </c>
      <c r="L2264" s="121">
        <v>0</v>
      </c>
      <c r="M2264" s="121">
        <v>12</v>
      </c>
      <c r="N2264" s="109"/>
      <c r="O2264" s="121">
        <v>189</v>
      </c>
      <c r="P2264" s="121">
        <v>20</v>
      </c>
      <c r="Q2264" s="109"/>
      <c r="R2264" s="121">
        <v>412</v>
      </c>
      <c r="S2264" s="121">
        <v>29</v>
      </c>
      <c r="T2264" s="109"/>
      <c r="U2264" s="121">
        <v>1015</v>
      </c>
      <c r="V2264" s="121">
        <v>65</v>
      </c>
    </row>
    <row r="2265" spans="1:22" x14ac:dyDescent="0.3">
      <c r="A2265" s="122" t="s">
        <v>151</v>
      </c>
      <c r="B2265" s="35" t="str">
        <f>VLOOKUP(A2265,'Planning Periods'!$E$2:$N$540,10,FALSE)</f>
        <v>10/15/2013 - 10/15/2021</v>
      </c>
      <c r="C2265" s="121">
        <v>2016</v>
      </c>
      <c r="D2265" s="121" t="str">
        <f t="shared" si="33"/>
        <v>Ventura County - Unincorporated 2016</v>
      </c>
      <c r="E2265" s="121">
        <v>246</v>
      </c>
      <c r="F2265" s="120">
        <v>7</v>
      </c>
      <c r="G2265" s="121">
        <v>0</v>
      </c>
      <c r="H2265" s="121">
        <v>7</v>
      </c>
      <c r="I2265" s="109"/>
      <c r="J2265" s="121">
        <v>168</v>
      </c>
      <c r="K2265" s="120">
        <v>13</v>
      </c>
      <c r="L2265" s="121">
        <v>0</v>
      </c>
      <c r="M2265" s="121">
        <v>13</v>
      </c>
      <c r="N2265" s="109"/>
      <c r="O2265" s="121">
        <v>189</v>
      </c>
      <c r="P2265" s="121">
        <v>7</v>
      </c>
      <c r="Q2265" s="109"/>
      <c r="R2265" s="121">
        <v>412</v>
      </c>
      <c r="S2265" s="121">
        <v>30</v>
      </c>
      <c r="T2265" s="109"/>
      <c r="U2265" s="121">
        <v>1015</v>
      </c>
      <c r="V2265" s="121">
        <v>57</v>
      </c>
    </row>
    <row r="2266" spans="1:22" x14ac:dyDescent="0.3">
      <c r="A2266" s="122" t="s">
        <v>151</v>
      </c>
      <c r="B2266" s="35" t="str">
        <f>VLOOKUP(A2266,'Planning Periods'!$E$2:$N$540,10,FALSE)</f>
        <v>10/15/2013 - 10/15/2021</v>
      </c>
      <c r="C2266" s="121">
        <v>2017</v>
      </c>
      <c r="D2266" s="121" t="str">
        <f t="shared" si="33"/>
        <v>Ventura County - Unincorporated 2017</v>
      </c>
      <c r="E2266" s="121">
        <v>246</v>
      </c>
      <c r="F2266" s="120">
        <v>8</v>
      </c>
      <c r="G2266" s="121">
        <v>0</v>
      </c>
      <c r="H2266" s="121">
        <v>8</v>
      </c>
      <c r="I2266" s="109"/>
      <c r="J2266" s="121">
        <v>168</v>
      </c>
      <c r="K2266" s="120">
        <v>5</v>
      </c>
      <c r="L2266" s="121">
        <v>0</v>
      </c>
      <c r="M2266" s="121">
        <v>5</v>
      </c>
      <c r="N2266" s="109"/>
      <c r="O2266" s="121">
        <v>189</v>
      </c>
      <c r="P2266" s="121">
        <v>11</v>
      </c>
      <c r="Q2266" s="109"/>
      <c r="R2266" s="121">
        <v>412</v>
      </c>
      <c r="S2266" s="121">
        <v>28</v>
      </c>
      <c r="T2266" s="109"/>
      <c r="U2266" s="121">
        <v>1015</v>
      </c>
      <c r="V2266" s="121">
        <v>52</v>
      </c>
    </row>
    <row r="2267" spans="1:22" x14ac:dyDescent="0.3">
      <c r="A2267" t="s">
        <v>1052</v>
      </c>
      <c r="B2267" s="35"/>
      <c r="C2267" s="121">
        <v>2013</v>
      </c>
      <c r="D2267" s="121" t="str">
        <f t="shared" si="33"/>
        <v>Vernon 2013</v>
      </c>
      <c r="E2267" s="121"/>
      <c r="F2267" s="120"/>
      <c r="G2267" s="121"/>
      <c r="H2267" s="121"/>
      <c r="I2267" s="109"/>
      <c r="J2267" s="121"/>
      <c r="K2267" s="120"/>
      <c r="L2267" s="121"/>
      <c r="M2267" s="121"/>
      <c r="N2267" s="109"/>
      <c r="O2267" s="121"/>
      <c r="P2267" s="121"/>
      <c r="Q2267" s="109"/>
      <c r="R2267" s="121"/>
      <c r="S2267" s="121"/>
      <c r="T2267" s="109"/>
      <c r="U2267" s="121"/>
      <c r="V2267" s="121"/>
    </row>
    <row r="2268" spans="1:22" x14ac:dyDescent="0.3">
      <c r="A2268" t="s">
        <v>1052</v>
      </c>
      <c r="B2268" s="35" t="str">
        <f>VLOOKUP(A2268,'Planning Periods'!$E$2:$N$540,10,FALSE)</f>
        <v>10/15/2013 - 10/15/2021</v>
      </c>
      <c r="C2268" s="121">
        <v>2014</v>
      </c>
      <c r="D2268" s="121" t="str">
        <f t="shared" si="33"/>
        <v>Vernon 2014</v>
      </c>
      <c r="E2268" s="120">
        <v>0</v>
      </c>
      <c r="F2268" s="120">
        <v>0</v>
      </c>
      <c r="G2268" s="120">
        <v>0</v>
      </c>
      <c r="H2268" s="120">
        <v>0</v>
      </c>
      <c r="I2268" s="120">
        <v>0</v>
      </c>
      <c r="J2268" s="120">
        <v>0</v>
      </c>
      <c r="K2268" s="120">
        <v>0</v>
      </c>
      <c r="L2268" s="120">
        <v>0</v>
      </c>
      <c r="M2268" s="120">
        <v>0</v>
      </c>
      <c r="N2268" s="120">
        <v>0</v>
      </c>
      <c r="O2268" s="120">
        <v>0</v>
      </c>
      <c r="P2268" s="120">
        <v>0</v>
      </c>
      <c r="Q2268" s="120">
        <v>0</v>
      </c>
      <c r="R2268" s="120">
        <v>0</v>
      </c>
      <c r="S2268" s="120">
        <v>0</v>
      </c>
      <c r="T2268" s="120">
        <v>0</v>
      </c>
      <c r="U2268" s="120">
        <v>0</v>
      </c>
      <c r="V2268" s="120">
        <v>0</v>
      </c>
    </row>
    <row r="2269" spans="1:22" x14ac:dyDescent="0.3">
      <c r="A2269" t="s">
        <v>1052</v>
      </c>
      <c r="B2269" s="35" t="str">
        <f>VLOOKUP(A2269,'Planning Periods'!$E$2:$N$540,10,FALSE)</f>
        <v>10/15/2013 - 10/15/2021</v>
      </c>
      <c r="C2269" s="121">
        <v>2015</v>
      </c>
      <c r="D2269" s="121" t="str">
        <f t="shared" si="33"/>
        <v>Vernon 2015</v>
      </c>
    </row>
    <row r="2270" spans="1:22" x14ac:dyDescent="0.3">
      <c r="A2270" t="s">
        <v>1052</v>
      </c>
      <c r="B2270" s="35" t="str">
        <f>VLOOKUP(A2270,'Planning Periods'!$E$2:$N$540,10,FALSE)</f>
        <v>10/15/2013 - 10/15/2021</v>
      </c>
      <c r="C2270" s="121">
        <v>2016</v>
      </c>
      <c r="D2270" s="121" t="str">
        <f t="shared" si="33"/>
        <v>Vernon 2016</v>
      </c>
    </row>
    <row r="2271" spans="1:22" x14ac:dyDescent="0.3">
      <c r="A2271" t="s">
        <v>1052</v>
      </c>
      <c r="B2271" s="35" t="str">
        <f>VLOOKUP(A2271,'Planning Periods'!$E$2:$N$540,10,FALSE)</f>
        <v>10/15/2013 - 10/15/2021</v>
      </c>
      <c r="C2271" s="121">
        <v>2017</v>
      </c>
      <c r="D2271" s="121" t="str">
        <f t="shared" si="33"/>
        <v>Vernon 2017</v>
      </c>
    </row>
    <row r="2272" spans="1:22" x14ac:dyDescent="0.3">
      <c r="A2272" t="s">
        <v>907</v>
      </c>
      <c r="B2272" s="35"/>
      <c r="C2272" s="121">
        <v>2013</v>
      </c>
      <c r="D2272" s="121" t="str">
        <f t="shared" si="33"/>
        <v>Victorville 2013</v>
      </c>
    </row>
    <row r="2273" spans="1:22" x14ac:dyDescent="0.3">
      <c r="A2273" t="s">
        <v>907</v>
      </c>
      <c r="B2273" s="35" t="str">
        <f>VLOOKUP(A2273,'Planning Periods'!$E$2:$N$540,10,FALSE)</f>
        <v>10/15/2013 - 10/15/2021</v>
      </c>
      <c r="C2273" s="121">
        <v>2014</v>
      </c>
      <c r="D2273" s="121" t="str">
        <f t="shared" si="33"/>
        <v>Victorville 2014</v>
      </c>
      <c r="E2273" s="120">
        <v>0</v>
      </c>
      <c r="F2273" s="120">
        <v>0</v>
      </c>
      <c r="G2273" s="120">
        <v>0</v>
      </c>
      <c r="H2273" s="120">
        <v>0</v>
      </c>
      <c r="I2273" s="120">
        <v>0</v>
      </c>
      <c r="J2273" s="120">
        <v>0</v>
      </c>
      <c r="K2273" s="120">
        <v>0</v>
      </c>
      <c r="L2273" s="120">
        <v>0</v>
      </c>
      <c r="M2273" s="120">
        <v>0</v>
      </c>
      <c r="N2273" s="120">
        <v>0</v>
      </c>
      <c r="O2273" s="120">
        <v>0</v>
      </c>
      <c r="P2273" s="120">
        <v>0</v>
      </c>
      <c r="Q2273" s="120">
        <v>0</v>
      </c>
      <c r="R2273" s="120">
        <v>0</v>
      </c>
      <c r="S2273" s="120">
        <v>0</v>
      </c>
      <c r="T2273" s="120">
        <v>0</v>
      </c>
      <c r="U2273" s="120">
        <v>0</v>
      </c>
      <c r="V2273" s="120">
        <v>0</v>
      </c>
    </row>
    <row r="2274" spans="1:22" x14ac:dyDescent="0.3">
      <c r="A2274" t="s">
        <v>907</v>
      </c>
      <c r="B2274" s="35" t="str">
        <f>VLOOKUP(A2274,'Planning Periods'!$E$2:$N$540,10,FALSE)</f>
        <v>10/15/2013 - 10/15/2021</v>
      </c>
      <c r="C2274" s="121">
        <v>2015</v>
      </c>
      <c r="D2274" s="121" t="str">
        <f t="shared" si="33"/>
        <v>Victorville 2015</v>
      </c>
    </row>
    <row r="2275" spans="1:22" x14ac:dyDescent="0.3">
      <c r="A2275" t="s">
        <v>907</v>
      </c>
      <c r="B2275" s="35" t="str">
        <f>VLOOKUP(A2275,'Planning Periods'!$E$2:$N$540,10,FALSE)</f>
        <v>10/15/2013 - 10/15/2021</v>
      </c>
      <c r="C2275" s="121">
        <v>2016</v>
      </c>
      <c r="D2275" s="121" t="str">
        <f t="shared" si="33"/>
        <v>Victorville 2016</v>
      </c>
    </row>
    <row r="2276" spans="1:22" x14ac:dyDescent="0.3">
      <c r="A2276" t="s">
        <v>907</v>
      </c>
      <c r="B2276" s="35" t="str">
        <f>VLOOKUP(A2276,'Planning Periods'!$E$2:$N$540,10,FALSE)</f>
        <v>10/15/2013 - 10/15/2021</v>
      </c>
      <c r="C2276" s="121">
        <v>2017</v>
      </c>
      <c r="D2276" s="121" t="str">
        <f t="shared" si="33"/>
        <v>Victorville 2017</v>
      </c>
    </row>
    <row r="2277" spans="1:22" x14ac:dyDescent="0.3">
      <c r="A2277" s="122" t="s">
        <v>972</v>
      </c>
      <c r="B2277" s="35"/>
      <c r="C2277" s="121">
        <v>2013</v>
      </c>
      <c r="D2277" s="121" t="str">
        <f t="shared" si="33"/>
        <v>Villa Park 2013</v>
      </c>
    </row>
    <row r="2278" spans="1:22" x14ac:dyDescent="0.3">
      <c r="A2278" s="122" t="s">
        <v>972</v>
      </c>
      <c r="B2278" s="35" t="str">
        <f>VLOOKUP(A2278,'Planning Periods'!$E$2:$N$540,10,FALSE)</f>
        <v>10/15/2013 - 10/15/2021</v>
      </c>
      <c r="C2278" s="121">
        <v>2014</v>
      </c>
      <c r="D2278" s="121" t="str">
        <f t="shared" si="33"/>
        <v>Villa Park 2014</v>
      </c>
      <c r="E2278" s="121"/>
      <c r="F2278" s="120"/>
      <c r="G2278" s="121"/>
      <c r="H2278" s="121"/>
      <c r="I2278" s="109"/>
      <c r="J2278" s="121"/>
      <c r="K2278" s="120"/>
      <c r="L2278" s="121"/>
      <c r="M2278" s="121"/>
      <c r="N2278" s="109"/>
      <c r="O2278" s="121"/>
      <c r="P2278" s="121"/>
      <c r="Q2278" s="109"/>
      <c r="R2278" s="121"/>
      <c r="S2278" s="121"/>
      <c r="T2278" s="109"/>
      <c r="U2278" s="121"/>
      <c r="V2278" s="121"/>
    </row>
    <row r="2279" spans="1:22" x14ac:dyDescent="0.3">
      <c r="A2279" s="122" t="s">
        <v>972</v>
      </c>
      <c r="B2279" s="35" t="str">
        <f>VLOOKUP(A2279,'Planning Periods'!$E$2:$N$540,10,FALSE)</f>
        <v>10/15/2013 - 10/15/2021</v>
      </c>
      <c r="C2279" s="121">
        <v>2015</v>
      </c>
      <c r="D2279" s="121" t="str">
        <f t="shared" si="33"/>
        <v>Villa Park 2015</v>
      </c>
      <c r="E2279" s="121"/>
      <c r="F2279" s="120"/>
      <c r="G2279" s="121"/>
      <c r="H2279" s="121"/>
      <c r="I2279" s="109"/>
      <c r="J2279" s="121"/>
      <c r="K2279" s="120"/>
      <c r="L2279" s="121"/>
      <c r="M2279" s="121"/>
      <c r="N2279" s="109"/>
      <c r="O2279" s="121"/>
      <c r="P2279" s="121"/>
      <c r="Q2279" s="109"/>
      <c r="R2279" s="121"/>
      <c r="S2279" s="121"/>
      <c r="T2279" s="109"/>
      <c r="U2279" s="121"/>
      <c r="V2279" s="121"/>
    </row>
    <row r="2280" spans="1:22" x14ac:dyDescent="0.3">
      <c r="A2280" s="122" t="s">
        <v>972</v>
      </c>
      <c r="B2280" s="35" t="str">
        <f>VLOOKUP(A2280,'Planning Periods'!$E$2:$N$540,10,FALSE)</f>
        <v>10/15/2013 - 10/15/2021</v>
      </c>
      <c r="C2280" s="121">
        <v>2016</v>
      </c>
      <c r="D2280" s="121" t="str">
        <f t="shared" si="33"/>
        <v>Villa Park 2016</v>
      </c>
      <c r="E2280" s="121"/>
      <c r="F2280" s="120"/>
      <c r="G2280" s="121"/>
      <c r="H2280" s="121"/>
      <c r="I2280" s="109"/>
      <c r="J2280" s="121"/>
      <c r="K2280" s="120"/>
      <c r="L2280" s="121"/>
      <c r="M2280" s="121"/>
      <c r="N2280" s="109"/>
      <c r="O2280" s="121"/>
      <c r="P2280" s="121"/>
      <c r="Q2280" s="109"/>
      <c r="R2280" s="121"/>
      <c r="S2280" s="121"/>
      <c r="T2280" s="109"/>
      <c r="U2280" s="121"/>
      <c r="V2280" s="121"/>
    </row>
    <row r="2281" spans="1:22" x14ac:dyDescent="0.3">
      <c r="A2281" s="122" t="s">
        <v>972</v>
      </c>
      <c r="B2281" s="35" t="str">
        <f>VLOOKUP(A2281,'Planning Periods'!$E$2:$N$540,10,FALSE)</f>
        <v>10/15/2013 - 10/15/2021</v>
      </c>
      <c r="C2281" s="121">
        <v>2017</v>
      </c>
      <c r="D2281" s="121" t="str">
        <f t="shared" si="33"/>
        <v>Villa Park 2017</v>
      </c>
      <c r="E2281" s="121">
        <v>3</v>
      </c>
      <c r="F2281" s="120">
        <v>0</v>
      </c>
      <c r="G2281" s="121">
        <v>0</v>
      </c>
      <c r="H2281" s="121">
        <v>0</v>
      </c>
      <c r="I2281" s="109"/>
      <c r="J2281" s="121">
        <v>2</v>
      </c>
      <c r="K2281" s="120">
        <v>0</v>
      </c>
      <c r="L2281" s="121">
        <v>0</v>
      </c>
      <c r="M2281" s="121">
        <v>0</v>
      </c>
      <c r="N2281" s="109"/>
      <c r="O2281" s="121">
        <v>3</v>
      </c>
      <c r="P2281" s="121">
        <v>0</v>
      </c>
      <c r="Q2281" s="109"/>
      <c r="R2281" s="121">
        <v>6</v>
      </c>
      <c r="S2281" s="121">
        <v>1</v>
      </c>
      <c r="T2281" s="109"/>
      <c r="U2281" s="121">
        <v>14</v>
      </c>
      <c r="V2281" s="121">
        <v>1</v>
      </c>
    </row>
    <row r="2282" spans="1:22" x14ac:dyDescent="0.3">
      <c r="A2282" s="122" t="s">
        <v>776</v>
      </c>
      <c r="B2282" s="35" t="str">
        <f>VLOOKUP(A2282,'Planning Periods'!$E$2:$N$540,10,FALSE)</f>
        <v>12/31/2015 - 12/31/2023</v>
      </c>
      <c r="C2282" s="121">
        <v>2014</v>
      </c>
      <c r="D2282" s="121" t="str">
        <f t="shared" si="33"/>
        <v>Visalia 2014</v>
      </c>
      <c r="E2282" s="121"/>
      <c r="F2282" s="120"/>
      <c r="G2282" s="121"/>
      <c r="H2282" s="121"/>
      <c r="I2282" s="109"/>
      <c r="J2282" s="121"/>
      <c r="K2282" s="120"/>
      <c r="L2282" s="121"/>
      <c r="M2282" s="121"/>
      <c r="N2282" s="109"/>
      <c r="O2282" s="121"/>
      <c r="P2282" s="121"/>
      <c r="Q2282" s="109"/>
      <c r="R2282" s="121"/>
      <c r="S2282" s="121"/>
      <c r="T2282" s="109"/>
      <c r="U2282" s="121"/>
      <c r="V2282" s="121"/>
    </row>
    <row r="2283" spans="1:22" x14ac:dyDescent="0.3">
      <c r="A2283" s="122" t="s">
        <v>776</v>
      </c>
      <c r="B2283" s="35" t="str">
        <f>VLOOKUP(A2283,'Planning Periods'!$E$2:$N$540,10,FALSE)</f>
        <v>12/31/2015 - 12/31/2023</v>
      </c>
      <c r="C2283" s="121">
        <v>2015</v>
      </c>
      <c r="D2283" s="121" t="str">
        <f t="shared" si="33"/>
        <v>Visalia 2015</v>
      </c>
      <c r="E2283" s="121">
        <v>2616</v>
      </c>
      <c r="F2283" s="120">
        <v>9</v>
      </c>
      <c r="G2283" s="121">
        <v>9</v>
      </c>
      <c r="H2283" s="121">
        <v>0</v>
      </c>
      <c r="I2283" s="109"/>
      <c r="J2283" s="121">
        <v>1931</v>
      </c>
      <c r="K2283" s="120">
        <v>106</v>
      </c>
      <c r="L2283" s="121">
        <v>106</v>
      </c>
      <c r="M2283" s="121">
        <v>0</v>
      </c>
      <c r="N2283" s="109"/>
      <c r="O2283" s="121">
        <v>1802</v>
      </c>
      <c r="P2283" s="121">
        <v>132</v>
      </c>
      <c r="Q2283" s="109"/>
      <c r="R2283" s="121">
        <v>3672</v>
      </c>
      <c r="S2283" s="121">
        <v>367</v>
      </c>
      <c r="T2283" s="109"/>
      <c r="U2283" s="121">
        <v>10021</v>
      </c>
      <c r="V2283" s="121">
        <v>614</v>
      </c>
    </row>
    <row r="2284" spans="1:22" x14ac:dyDescent="0.3">
      <c r="A2284" s="122" t="s">
        <v>776</v>
      </c>
      <c r="B2284" s="35" t="str">
        <f>VLOOKUP(A2284,'Planning Periods'!$E$2:$N$540,10,FALSE)</f>
        <v>12/31/2015 - 12/31/2023</v>
      </c>
      <c r="C2284" s="121">
        <v>2016</v>
      </c>
      <c r="D2284" s="121" t="str">
        <f t="shared" si="33"/>
        <v>Visalia 2016</v>
      </c>
      <c r="E2284" s="121">
        <v>2616</v>
      </c>
      <c r="F2284" s="120">
        <v>78</v>
      </c>
      <c r="G2284" s="121">
        <v>36</v>
      </c>
      <c r="H2284" s="121">
        <v>42</v>
      </c>
      <c r="I2284" s="109"/>
      <c r="J2284" s="121">
        <v>1931</v>
      </c>
      <c r="K2284" s="120">
        <v>118</v>
      </c>
      <c r="L2284" s="121">
        <v>0</v>
      </c>
      <c r="M2284" s="121">
        <v>118</v>
      </c>
      <c r="N2284" s="109"/>
      <c r="O2284" s="121">
        <v>1802</v>
      </c>
      <c r="P2284" s="121">
        <v>279</v>
      </c>
      <c r="Q2284" s="109"/>
      <c r="R2284" s="121">
        <v>3672</v>
      </c>
      <c r="S2284" s="121">
        <v>246</v>
      </c>
      <c r="T2284" s="109"/>
      <c r="U2284" s="121">
        <v>10021</v>
      </c>
      <c r="V2284" s="121">
        <v>721</v>
      </c>
    </row>
    <row r="2285" spans="1:22" ht="16.5" customHeight="1" x14ac:dyDescent="0.3">
      <c r="A2285" s="122" t="s">
        <v>776</v>
      </c>
      <c r="B2285" s="35" t="str">
        <f>VLOOKUP(A2285,'Planning Periods'!$E$2:$N$540,10,FALSE)</f>
        <v>12/31/2015 - 12/31/2023</v>
      </c>
      <c r="C2285" s="121">
        <v>2017</v>
      </c>
      <c r="D2285" s="121" t="str">
        <f t="shared" si="33"/>
        <v>Visalia 2017</v>
      </c>
      <c r="E2285" s="121">
        <v>2616</v>
      </c>
      <c r="F2285" s="120">
        <v>2</v>
      </c>
      <c r="G2285" s="121">
        <v>2</v>
      </c>
      <c r="H2285" s="121">
        <v>0</v>
      </c>
      <c r="I2285" s="109"/>
      <c r="J2285" s="121">
        <v>1931</v>
      </c>
      <c r="K2285" s="120">
        <v>72</v>
      </c>
      <c r="L2285" s="121">
        <v>72</v>
      </c>
      <c r="M2285" s="121">
        <v>0</v>
      </c>
      <c r="N2285" s="109"/>
      <c r="O2285" s="121">
        <v>1802</v>
      </c>
      <c r="P2285" s="121">
        <v>29</v>
      </c>
      <c r="Q2285" s="109"/>
      <c r="R2285" s="121">
        <v>3672</v>
      </c>
      <c r="S2285" s="121">
        <v>403</v>
      </c>
      <c r="T2285" s="109"/>
      <c r="U2285" s="121">
        <v>10021</v>
      </c>
      <c r="V2285" s="121">
        <v>506</v>
      </c>
    </row>
    <row r="2286" spans="1:22" x14ac:dyDescent="0.3">
      <c r="A2286" s="122" t="s">
        <v>886</v>
      </c>
      <c r="B2286" s="35" t="str">
        <f>VLOOKUP(A2286,'Planning Periods'!$E$2:$N$540,10,FALSE)</f>
        <v>04/30/2013 - 04/30/2021</v>
      </c>
      <c r="C2286" s="121">
        <v>2013</v>
      </c>
      <c r="D2286" s="121" t="str">
        <f t="shared" si="33"/>
        <v>Vista 2013</v>
      </c>
      <c r="E2286" s="121">
        <v>343</v>
      </c>
      <c r="F2286" s="120">
        <v>48</v>
      </c>
      <c r="G2286" s="121">
        <v>48</v>
      </c>
      <c r="H2286" s="121">
        <v>0</v>
      </c>
      <c r="I2286" s="109"/>
      <c r="J2286" s="121">
        <v>260</v>
      </c>
      <c r="K2286" s="120">
        <v>36</v>
      </c>
      <c r="L2286" s="121">
        <v>36</v>
      </c>
      <c r="M2286" s="121">
        <v>0</v>
      </c>
      <c r="N2286" s="109"/>
      <c r="O2286" s="121">
        <v>241</v>
      </c>
      <c r="P2286" s="121">
        <v>1</v>
      </c>
      <c r="Q2286" s="109"/>
      <c r="R2286" s="121">
        <v>530</v>
      </c>
      <c r="S2286" s="121">
        <v>252</v>
      </c>
      <c r="T2286" s="109"/>
      <c r="U2286" s="121">
        <v>1374</v>
      </c>
      <c r="V2286" s="121">
        <v>337</v>
      </c>
    </row>
    <row r="2287" spans="1:22" x14ac:dyDescent="0.3">
      <c r="A2287" s="122" t="s">
        <v>886</v>
      </c>
      <c r="B2287" s="35" t="str">
        <f>VLOOKUP(A2287,'Planning Periods'!$E$2:$N$540,10,FALSE)</f>
        <v>04/30/2013 - 04/30/2021</v>
      </c>
      <c r="C2287" s="121">
        <v>2014</v>
      </c>
      <c r="D2287" s="121" t="str">
        <f t="shared" si="33"/>
        <v>Vista 2014</v>
      </c>
      <c r="E2287" s="121">
        <v>343</v>
      </c>
      <c r="F2287" s="120">
        <v>48</v>
      </c>
      <c r="G2287" s="121">
        <v>48</v>
      </c>
      <c r="H2287" s="121">
        <v>0</v>
      </c>
      <c r="I2287" s="109"/>
      <c r="J2287" s="121">
        <v>260</v>
      </c>
      <c r="K2287" s="120">
        <v>18</v>
      </c>
      <c r="L2287" s="121">
        <v>18</v>
      </c>
      <c r="M2287" s="121">
        <v>0</v>
      </c>
      <c r="N2287" s="109"/>
      <c r="O2287" s="121">
        <v>241</v>
      </c>
      <c r="P2287" s="121">
        <v>0</v>
      </c>
      <c r="Q2287" s="109"/>
      <c r="R2287" s="121">
        <v>530</v>
      </c>
      <c r="S2287" s="121">
        <v>691</v>
      </c>
      <c r="T2287" s="109"/>
      <c r="U2287" s="121">
        <v>1374</v>
      </c>
      <c r="V2287" s="121">
        <v>757</v>
      </c>
    </row>
    <row r="2288" spans="1:22" x14ac:dyDescent="0.3">
      <c r="A2288" s="122" t="s">
        <v>886</v>
      </c>
      <c r="B2288" s="35" t="str">
        <f>VLOOKUP(A2288,'Planning Periods'!$E$2:$N$540,10,FALSE)</f>
        <v>04/30/2013 - 04/30/2021</v>
      </c>
      <c r="C2288" s="121">
        <v>2015</v>
      </c>
      <c r="D2288" s="121" t="str">
        <f t="shared" si="33"/>
        <v>Vista 2015</v>
      </c>
      <c r="E2288" s="121">
        <v>343</v>
      </c>
      <c r="F2288" s="120">
        <v>0</v>
      </c>
      <c r="G2288" s="121">
        <v>0</v>
      </c>
      <c r="H2288" s="121">
        <v>0</v>
      </c>
      <c r="I2288" s="109"/>
      <c r="J2288" s="121">
        <v>260</v>
      </c>
      <c r="K2288" s="120">
        <v>0</v>
      </c>
      <c r="L2288" s="121">
        <v>0</v>
      </c>
      <c r="M2288" s="121">
        <v>0</v>
      </c>
      <c r="N2288" s="109"/>
      <c r="O2288" s="121">
        <v>241</v>
      </c>
      <c r="P2288" s="121">
        <v>0</v>
      </c>
      <c r="Q2288" s="109"/>
      <c r="R2288" s="121">
        <v>530</v>
      </c>
      <c r="S2288" s="121">
        <v>415</v>
      </c>
      <c r="T2288" s="109"/>
      <c r="U2288" s="121">
        <v>1374</v>
      </c>
      <c r="V2288" s="121">
        <v>415</v>
      </c>
    </row>
    <row r="2289" spans="1:22" x14ac:dyDescent="0.3">
      <c r="A2289" s="122" t="s">
        <v>886</v>
      </c>
      <c r="B2289" s="35" t="str">
        <f>VLOOKUP(A2289,'Planning Periods'!$E$2:$N$540,10,FALSE)</f>
        <v>04/30/2013 - 04/30/2021</v>
      </c>
      <c r="C2289" s="121">
        <v>2016</v>
      </c>
      <c r="D2289" s="121" t="str">
        <f t="shared" si="33"/>
        <v>Vista 2016</v>
      </c>
      <c r="E2289" s="121">
        <v>343</v>
      </c>
      <c r="F2289" s="120">
        <v>0</v>
      </c>
      <c r="G2289" s="121">
        <v>0</v>
      </c>
      <c r="H2289" s="121">
        <v>0</v>
      </c>
      <c r="I2289" s="109"/>
      <c r="J2289" s="121">
        <v>260</v>
      </c>
      <c r="K2289" s="120">
        <v>0</v>
      </c>
      <c r="L2289" s="121">
        <v>0</v>
      </c>
      <c r="M2289" s="121">
        <v>0</v>
      </c>
      <c r="N2289" s="109"/>
      <c r="O2289" s="121">
        <v>241</v>
      </c>
      <c r="P2289" s="121">
        <v>0</v>
      </c>
      <c r="Q2289" s="109"/>
      <c r="R2289" s="121">
        <v>530</v>
      </c>
      <c r="S2289" s="121">
        <v>35</v>
      </c>
      <c r="T2289" s="109"/>
      <c r="U2289" s="121">
        <v>1374</v>
      </c>
      <c r="V2289" s="121">
        <v>35</v>
      </c>
    </row>
    <row r="2290" spans="1:22" x14ac:dyDescent="0.3">
      <c r="A2290" s="122" t="s">
        <v>886</v>
      </c>
      <c r="B2290" s="35" t="str">
        <f>VLOOKUP(A2290,'Planning Periods'!$E$2:$N$540,10,FALSE)</f>
        <v>04/30/2013 - 04/30/2021</v>
      </c>
      <c r="C2290" s="121">
        <v>2017</v>
      </c>
      <c r="D2290" s="121" t="str">
        <f t="shared" si="33"/>
        <v>Vista 2017</v>
      </c>
      <c r="E2290" s="121">
        <v>343</v>
      </c>
      <c r="F2290" s="120">
        <v>0</v>
      </c>
      <c r="G2290" s="121">
        <v>0</v>
      </c>
      <c r="H2290" s="121">
        <v>0</v>
      </c>
      <c r="I2290" s="109"/>
      <c r="J2290" s="121">
        <v>260</v>
      </c>
      <c r="K2290" s="120">
        <v>0</v>
      </c>
      <c r="L2290" s="121">
        <v>0</v>
      </c>
      <c r="M2290" s="121">
        <v>0</v>
      </c>
      <c r="N2290" s="109"/>
      <c r="O2290" s="121">
        <v>241</v>
      </c>
      <c r="P2290" s="121">
        <v>0</v>
      </c>
      <c r="Q2290" s="109"/>
      <c r="R2290" s="121">
        <v>530</v>
      </c>
      <c r="S2290" s="121">
        <v>154</v>
      </c>
      <c r="T2290" s="109"/>
      <c r="U2290" s="121">
        <v>1374</v>
      </c>
      <c r="V2290" s="121">
        <v>154</v>
      </c>
    </row>
    <row r="2291" spans="1:22" x14ac:dyDescent="0.3">
      <c r="A2291" s="122" t="s">
        <v>1051</v>
      </c>
      <c r="B2291" s="35"/>
      <c r="C2291" s="121">
        <v>2013</v>
      </c>
      <c r="D2291" s="121" t="str">
        <f t="shared" si="33"/>
        <v>Walnut 2013</v>
      </c>
      <c r="E2291" s="121"/>
      <c r="F2291" s="120"/>
      <c r="G2291" s="121"/>
      <c r="H2291" s="121"/>
      <c r="I2291" s="109"/>
      <c r="J2291" s="121"/>
      <c r="K2291" s="120"/>
      <c r="L2291" s="121"/>
      <c r="M2291" s="121"/>
      <c r="N2291" s="109"/>
      <c r="O2291" s="121"/>
      <c r="P2291" s="121"/>
      <c r="Q2291" s="109"/>
      <c r="R2291" s="121"/>
      <c r="S2291" s="121"/>
      <c r="T2291" s="109"/>
      <c r="U2291" s="121"/>
      <c r="V2291" s="121"/>
    </row>
    <row r="2292" spans="1:22" x14ac:dyDescent="0.3">
      <c r="A2292" s="122" t="s">
        <v>1051</v>
      </c>
      <c r="B2292" s="35" t="str">
        <f>VLOOKUP(A2292,'Planning Periods'!$E$2:$N$540,10,FALSE)</f>
        <v>10/15/2013 - 10/15/2021</v>
      </c>
      <c r="C2292" s="121">
        <v>2014</v>
      </c>
      <c r="D2292" s="121" t="str">
        <f t="shared" si="33"/>
        <v>Walnut 2014</v>
      </c>
      <c r="E2292" s="121">
        <v>246</v>
      </c>
      <c r="F2292" s="120">
        <v>0</v>
      </c>
      <c r="G2292" s="121">
        <v>0</v>
      </c>
      <c r="H2292" s="121">
        <v>0</v>
      </c>
      <c r="I2292" s="109"/>
      <c r="J2292" s="121">
        <v>144</v>
      </c>
      <c r="K2292" s="120">
        <v>0</v>
      </c>
      <c r="L2292" s="121">
        <v>0</v>
      </c>
      <c r="M2292" s="121">
        <v>0</v>
      </c>
      <c r="N2292" s="109"/>
      <c r="O2292" s="121">
        <v>155</v>
      </c>
      <c r="P2292" s="121">
        <v>1</v>
      </c>
      <c r="Q2292" s="109"/>
      <c r="R2292" s="121">
        <v>363</v>
      </c>
      <c r="S2292" s="121">
        <v>325</v>
      </c>
      <c r="T2292" s="109"/>
      <c r="U2292" s="121">
        <v>908</v>
      </c>
      <c r="V2292" s="121">
        <v>326</v>
      </c>
    </row>
    <row r="2293" spans="1:22" x14ac:dyDescent="0.3">
      <c r="A2293" s="122" t="s">
        <v>1051</v>
      </c>
      <c r="B2293" s="35" t="str">
        <f>VLOOKUP(A2293,'Planning Periods'!$E$2:$N$540,10,FALSE)</f>
        <v>10/15/2013 - 10/15/2021</v>
      </c>
      <c r="C2293" s="121">
        <v>2015</v>
      </c>
      <c r="D2293" s="121" t="str">
        <f t="shared" si="33"/>
        <v>Walnut 2015</v>
      </c>
      <c r="E2293" s="121"/>
      <c r="F2293" s="120"/>
      <c r="G2293" s="121"/>
      <c r="H2293" s="121"/>
      <c r="I2293" s="109"/>
      <c r="J2293" s="121"/>
      <c r="K2293" s="120"/>
      <c r="L2293" s="121"/>
      <c r="M2293" s="121"/>
      <c r="N2293" s="109"/>
      <c r="O2293" s="121"/>
      <c r="P2293" s="121"/>
      <c r="Q2293" s="109"/>
      <c r="R2293" s="121"/>
      <c r="S2293" s="121"/>
      <c r="T2293" s="109"/>
      <c r="U2293" s="121"/>
      <c r="V2293" s="121"/>
    </row>
    <row r="2294" spans="1:22" x14ac:dyDescent="0.3">
      <c r="A2294" s="122" t="s">
        <v>1051</v>
      </c>
      <c r="B2294" s="35" t="str">
        <f>VLOOKUP(A2294,'Planning Periods'!$E$2:$N$540,10,FALSE)</f>
        <v>10/15/2013 - 10/15/2021</v>
      </c>
      <c r="C2294" s="121">
        <v>2016</v>
      </c>
      <c r="D2294" s="121" t="str">
        <f t="shared" si="33"/>
        <v>Walnut 2016</v>
      </c>
      <c r="E2294" s="121">
        <v>246</v>
      </c>
      <c r="F2294" s="120">
        <v>0</v>
      </c>
      <c r="G2294" s="121">
        <v>0</v>
      </c>
      <c r="H2294" s="121">
        <v>0</v>
      </c>
      <c r="I2294" s="109"/>
      <c r="J2294" s="121">
        <v>144</v>
      </c>
      <c r="K2294" s="120">
        <v>0</v>
      </c>
      <c r="L2294" s="121">
        <v>0</v>
      </c>
      <c r="M2294" s="121">
        <v>0</v>
      </c>
      <c r="N2294" s="109"/>
      <c r="O2294" s="121">
        <v>155</v>
      </c>
      <c r="P2294" s="121">
        <v>0</v>
      </c>
      <c r="Q2294" s="109"/>
      <c r="R2294" s="121">
        <v>363</v>
      </c>
      <c r="S2294" s="121">
        <v>12</v>
      </c>
      <c r="T2294" s="109"/>
      <c r="U2294" s="121">
        <v>908</v>
      </c>
      <c r="V2294" s="121">
        <v>12</v>
      </c>
    </row>
    <row r="2295" spans="1:22" x14ac:dyDescent="0.3">
      <c r="A2295" s="122" t="s">
        <v>1051</v>
      </c>
      <c r="B2295" s="35" t="str">
        <f>VLOOKUP(A2295,'Planning Periods'!$E$2:$N$540,10,FALSE)</f>
        <v>10/15/2013 - 10/15/2021</v>
      </c>
      <c r="C2295" s="121">
        <v>2017</v>
      </c>
      <c r="D2295" s="121" t="str">
        <f t="shared" si="33"/>
        <v>Walnut 2017</v>
      </c>
      <c r="E2295" s="121">
        <v>246</v>
      </c>
      <c r="F2295" s="120">
        <v>0</v>
      </c>
      <c r="G2295" s="121">
        <v>0</v>
      </c>
      <c r="H2295" s="121">
        <v>0</v>
      </c>
      <c r="I2295" s="109"/>
      <c r="J2295" s="121">
        <v>144</v>
      </c>
      <c r="K2295" s="120">
        <v>0</v>
      </c>
      <c r="L2295" s="121">
        <v>0</v>
      </c>
      <c r="M2295" s="121">
        <v>0</v>
      </c>
      <c r="N2295" s="109"/>
      <c r="O2295" s="121">
        <v>155</v>
      </c>
      <c r="P2295" s="121">
        <v>0</v>
      </c>
      <c r="Q2295" s="109"/>
      <c r="R2295" s="121">
        <v>363</v>
      </c>
      <c r="S2295" s="121">
        <v>87</v>
      </c>
      <c r="T2295" s="109"/>
      <c r="U2295" s="121">
        <v>908</v>
      </c>
      <c r="V2295" s="121">
        <v>87</v>
      </c>
    </row>
    <row r="2296" spans="1:22" x14ac:dyDescent="0.3">
      <c r="A2296" s="122" t="s">
        <v>1196</v>
      </c>
      <c r="B2296" s="35" t="str">
        <f>VLOOKUP(A2296,'Planning Periods'!$E$2:$N$540,10,FALSE)</f>
        <v>01/31/2015 - 01/31/2023</v>
      </c>
      <c r="C2296" s="121">
        <v>2014</v>
      </c>
      <c r="D2296" s="121" t="str">
        <f t="shared" si="33"/>
        <v>Walnut Creek 2014</v>
      </c>
      <c r="E2296" s="121"/>
      <c r="F2296" s="120"/>
      <c r="G2296" s="121"/>
      <c r="H2296" s="121"/>
      <c r="I2296" s="109"/>
      <c r="J2296" s="121"/>
      <c r="K2296" s="120"/>
      <c r="L2296" s="121"/>
      <c r="M2296" s="121"/>
      <c r="N2296" s="109"/>
      <c r="O2296" s="121"/>
      <c r="P2296" s="121"/>
      <c r="Q2296" s="109"/>
      <c r="R2296" s="121"/>
      <c r="S2296" s="121"/>
      <c r="T2296" s="109"/>
      <c r="U2296" s="121"/>
      <c r="V2296" s="121"/>
    </row>
    <row r="2297" spans="1:22" x14ac:dyDescent="0.3">
      <c r="A2297" s="122" t="s">
        <v>1196</v>
      </c>
      <c r="B2297" s="35" t="str">
        <f>VLOOKUP(A2297,'Planning Periods'!$E$2:$N$540,10,FALSE)</f>
        <v>01/31/2015 - 01/31/2023</v>
      </c>
      <c r="C2297" s="121">
        <v>2015</v>
      </c>
      <c r="D2297" s="121" t="str">
        <f t="shared" si="33"/>
        <v>Walnut Creek 2015</v>
      </c>
      <c r="E2297" s="121"/>
      <c r="F2297" s="120"/>
      <c r="G2297" s="121"/>
      <c r="H2297" s="121"/>
      <c r="I2297" s="109"/>
      <c r="J2297" s="121"/>
      <c r="K2297" s="120"/>
      <c r="L2297" s="121"/>
      <c r="M2297" s="121"/>
      <c r="N2297" s="109"/>
      <c r="O2297" s="121"/>
      <c r="P2297" s="121"/>
      <c r="Q2297" s="109"/>
      <c r="R2297" s="121"/>
      <c r="S2297" s="121"/>
      <c r="T2297" s="109"/>
      <c r="U2297" s="121"/>
      <c r="V2297" s="121"/>
    </row>
    <row r="2298" spans="1:22" x14ac:dyDescent="0.3">
      <c r="A2298" s="122" t="s">
        <v>1196</v>
      </c>
      <c r="B2298" s="35" t="str">
        <f>VLOOKUP(A2298,'Planning Periods'!$E$2:$N$540,10,FALSE)</f>
        <v>01/31/2015 - 01/31/2023</v>
      </c>
      <c r="C2298" s="121">
        <v>2016</v>
      </c>
      <c r="D2298" s="121" t="str">
        <f t="shared" si="33"/>
        <v>Walnut Creek 2016</v>
      </c>
      <c r="E2298" s="121">
        <v>604</v>
      </c>
      <c r="F2298" s="120">
        <v>42</v>
      </c>
      <c r="G2298" s="121">
        <v>42</v>
      </c>
      <c r="H2298" s="121">
        <v>0</v>
      </c>
      <c r="I2298" s="109"/>
      <c r="J2298" s="121">
        <v>355</v>
      </c>
      <c r="K2298" s="120">
        <v>16</v>
      </c>
      <c r="L2298" s="121">
        <v>16</v>
      </c>
      <c r="M2298" s="121">
        <v>0</v>
      </c>
      <c r="N2298" s="109"/>
      <c r="O2298" s="121">
        <v>381</v>
      </c>
      <c r="P2298" s="121">
        <v>12</v>
      </c>
      <c r="Q2298" s="109"/>
      <c r="R2298" s="121">
        <v>895</v>
      </c>
      <c r="S2298" s="121">
        <v>392</v>
      </c>
      <c r="T2298" s="109"/>
      <c r="U2298" s="121">
        <v>2235</v>
      </c>
      <c r="V2298" s="121">
        <v>462</v>
      </c>
    </row>
    <row r="2299" spans="1:22" x14ac:dyDescent="0.3">
      <c r="A2299" s="122" t="s">
        <v>1196</v>
      </c>
      <c r="B2299" s="35" t="str">
        <f>VLOOKUP(A2299,'Planning Periods'!$E$2:$N$540,10,FALSE)</f>
        <v>01/31/2015 - 01/31/2023</v>
      </c>
      <c r="C2299" s="121">
        <v>2017</v>
      </c>
      <c r="D2299" s="121" t="str">
        <f t="shared" si="33"/>
        <v>Walnut Creek 2017</v>
      </c>
      <c r="E2299" s="121">
        <v>604</v>
      </c>
      <c r="F2299" s="120">
        <v>0</v>
      </c>
      <c r="G2299" s="121">
        <v>0</v>
      </c>
      <c r="H2299" s="121">
        <v>0</v>
      </c>
      <c r="I2299" s="109"/>
      <c r="J2299" s="121">
        <v>355</v>
      </c>
      <c r="K2299" s="120">
        <v>0</v>
      </c>
      <c r="L2299" s="121">
        <v>0</v>
      </c>
      <c r="M2299" s="121">
        <v>0</v>
      </c>
      <c r="N2299" s="109"/>
      <c r="O2299" s="121">
        <v>381</v>
      </c>
      <c r="P2299" s="121">
        <v>6</v>
      </c>
      <c r="Q2299" s="109"/>
      <c r="R2299" s="121">
        <v>895</v>
      </c>
      <c r="S2299" s="121">
        <v>119</v>
      </c>
      <c r="T2299" s="109"/>
      <c r="U2299" s="121">
        <v>2235</v>
      </c>
      <c r="V2299" s="121">
        <v>125</v>
      </c>
    </row>
    <row r="2300" spans="1:22" x14ac:dyDescent="0.3">
      <c r="A2300" s="122" t="s">
        <v>1144</v>
      </c>
      <c r="B2300" s="35" t="str">
        <f>VLOOKUP(A2300,'Planning Periods'!$E$2:$N$540,10,FALSE)</f>
        <v>12/31/2015 - 12/31/2023</v>
      </c>
      <c r="C2300" s="121">
        <v>2013</v>
      </c>
      <c r="D2300" s="121" t="str">
        <f t="shared" ref="D2300:D2370" si="34">CONCATENATE(A2300," ",C2300)</f>
        <v>Wasco 2013</v>
      </c>
      <c r="E2300" s="121"/>
      <c r="F2300" s="120"/>
      <c r="G2300" s="121"/>
      <c r="H2300" s="121"/>
      <c r="I2300" s="109"/>
      <c r="J2300" s="121"/>
      <c r="K2300" s="120"/>
      <c r="L2300" s="121"/>
      <c r="M2300" s="121"/>
      <c r="N2300" s="109"/>
      <c r="O2300" s="121"/>
      <c r="P2300" s="121"/>
      <c r="Q2300" s="109"/>
      <c r="R2300" s="121"/>
      <c r="S2300" s="121"/>
      <c r="T2300" s="109"/>
      <c r="U2300" s="121"/>
      <c r="V2300" s="121"/>
    </row>
    <row r="2301" spans="1:22" x14ac:dyDescent="0.3">
      <c r="A2301" s="122" t="s">
        <v>1144</v>
      </c>
      <c r="B2301" s="35" t="str">
        <f>VLOOKUP(A2301,'Planning Periods'!$E$2:$N$540,10,FALSE)</f>
        <v>12/31/2015 - 12/31/2023</v>
      </c>
      <c r="C2301" s="121">
        <v>2014</v>
      </c>
      <c r="D2301" s="121" t="str">
        <f t="shared" si="34"/>
        <v>Wasco 2014</v>
      </c>
      <c r="E2301" s="121"/>
      <c r="F2301" s="120"/>
      <c r="G2301" s="121"/>
      <c r="H2301" s="121"/>
      <c r="I2301" s="109"/>
      <c r="J2301" s="121"/>
      <c r="K2301" s="120"/>
      <c r="L2301" s="121"/>
      <c r="M2301" s="121"/>
      <c r="N2301" s="109"/>
      <c r="O2301" s="121"/>
      <c r="P2301" s="121"/>
      <c r="Q2301" s="109"/>
      <c r="R2301" s="121"/>
      <c r="S2301" s="121"/>
      <c r="T2301" s="109"/>
      <c r="U2301" s="121"/>
      <c r="V2301" s="121"/>
    </row>
    <row r="2302" spans="1:22" x14ac:dyDescent="0.3">
      <c r="A2302" s="122" t="s">
        <v>1144</v>
      </c>
      <c r="B2302" s="35" t="str">
        <f>VLOOKUP(A2302,'Planning Periods'!$E$2:$N$540,10,FALSE)</f>
        <v>12/31/2015 - 12/31/2023</v>
      </c>
      <c r="C2302" s="121">
        <v>2015</v>
      </c>
      <c r="D2302" s="121" t="str">
        <f t="shared" si="34"/>
        <v>Wasco 2015</v>
      </c>
      <c r="E2302" s="121">
        <v>350</v>
      </c>
      <c r="F2302" s="120">
        <v>0</v>
      </c>
      <c r="G2302" s="121">
        <v>0</v>
      </c>
      <c r="H2302" s="121">
        <v>0</v>
      </c>
      <c r="I2302" s="109"/>
      <c r="J2302" s="121">
        <v>275</v>
      </c>
      <c r="K2302" s="120">
        <v>8</v>
      </c>
      <c r="L2302" s="121">
        <v>0</v>
      </c>
      <c r="M2302" s="121">
        <v>8</v>
      </c>
      <c r="N2302" s="109"/>
      <c r="O2302" s="121">
        <v>280</v>
      </c>
      <c r="P2302" s="121">
        <v>0</v>
      </c>
      <c r="Q2302" s="109"/>
      <c r="R2302" s="121">
        <v>521</v>
      </c>
      <c r="S2302" s="121">
        <v>37</v>
      </c>
      <c r="T2302" s="109"/>
      <c r="U2302" s="121">
        <v>1426</v>
      </c>
      <c r="V2302" s="121">
        <v>45</v>
      </c>
    </row>
    <row r="2303" spans="1:22" x14ac:dyDescent="0.3">
      <c r="A2303" s="122" t="s">
        <v>1144</v>
      </c>
      <c r="B2303" s="35" t="str">
        <f>VLOOKUP(A2303,'Planning Periods'!$E$2:$N$540,10,FALSE)</f>
        <v>12/31/2015 - 12/31/2023</v>
      </c>
      <c r="C2303" s="121">
        <v>2016</v>
      </c>
      <c r="D2303" s="121" t="str">
        <f t="shared" si="34"/>
        <v>Wasco 2016</v>
      </c>
      <c r="E2303" s="121">
        <v>350</v>
      </c>
      <c r="F2303" s="120">
        <v>0</v>
      </c>
      <c r="G2303" s="121">
        <v>0</v>
      </c>
      <c r="H2303" s="121">
        <v>0</v>
      </c>
      <c r="I2303" s="109"/>
      <c r="J2303" s="121">
        <v>275</v>
      </c>
      <c r="K2303" s="120">
        <v>16</v>
      </c>
      <c r="L2303" s="121">
        <v>0</v>
      </c>
      <c r="M2303" s="121">
        <v>16</v>
      </c>
      <c r="N2303" s="109"/>
      <c r="O2303" s="121">
        <v>280</v>
      </c>
      <c r="P2303" s="121">
        <v>3</v>
      </c>
      <c r="Q2303" s="109"/>
      <c r="R2303" s="121">
        <v>521</v>
      </c>
      <c r="S2303" s="121">
        <v>85</v>
      </c>
      <c r="T2303" s="109"/>
      <c r="U2303" s="121">
        <v>1426</v>
      </c>
      <c r="V2303" s="121">
        <v>104</v>
      </c>
    </row>
    <row r="2304" spans="1:22" x14ac:dyDescent="0.3">
      <c r="A2304" s="122" t="s">
        <v>1144</v>
      </c>
      <c r="B2304" s="35" t="str">
        <f>VLOOKUP(A2304,'Planning Periods'!$E$2:$N$540,10,FALSE)</f>
        <v>12/31/2015 - 12/31/2023</v>
      </c>
      <c r="C2304" s="121">
        <v>2017</v>
      </c>
      <c r="D2304" s="121" t="str">
        <f t="shared" si="34"/>
        <v>Wasco 2017</v>
      </c>
      <c r="E2304" s="121">
        <v>350</v>
      </c>
      <c r="F2304" s="120">
        <v>0</v>
      </c>
      <c r="G2304" s="121">
        <v>0</v>
      </c>
      <c r="H2304" s="121">
        <v>0</v>
      </c>
      <c r="I2304" s="109"/>
      <c r="J2304" s="121">
        <v>275</v>
      </c>
      <c r="K2304" s="120">
        <v>37</v>
      </c>
      <c r="L2304" s="121">
        <v>0</v>
      </c>
      <c r="M2304" s="121">
        <v>37</v>
      </c>
      <c r="N2304" s="109"/>
      <c r="O2304" s="121">
        <v>280</v>
      </c>
      <c r="P2304" s="121">
        <v>1</v>
      </c>
      <c r="Q2304" s="109"/>
      <c r="R2304" s="121">
        <v>521</v>
      </c>
      <c r="S2304" s="121">
        <v>82</v>
      </c>
      <c r="T2304" s="109"/>
      <c r="U2304" s="121">
        <v>1426</v>
      </c>
      <c r="V2304" s="121">
        <v>120</v>
      </c>
    </row>
    <row r="2305" spans="1:22" x14ac:dyDescent="0.3">
      <c r="A2305" t="s">
        <v>788</v>
      </c>
      <c r="B2305" s="35" t="str">
        <f>VLOOKUP(A2305,'Planning Periods'!$E$2:$N$540,10,FALSE)</f>
        <v>12/31/2015 - 12/31/2023</v>
      </c>
      <c r="C2305" s="121">
        <v>2014</v>
      </c>
      <c r="D2305" s="121" t="str">
        <f t="shared" si="34"/>
        <v>Waterford 2014</v>
      </c>
      <c r="E2305" s="120">
        <v>0</v>
      </c>
      <c r="F2305" s="120">
        <v>0</v>
      </c>
      <c r="G2305" s="120">
        <v>0</v>
      </c>
      <c r="H2305" s="120">
        <v>0</v>
      </c>
      <c r="I2305" s="120">
        <v>0</v>
      </c>
      <c r="J2305" s="120">
        <v>0</v>
      </c>
      <c r="K2305" s="120">
        <v>0</v>
      </c>
      <c r="L2305" s="120">
        <v>0</v>
      </c>
      <c r="M2305" s="120">
        <v>0</v>
      </c>
      <c r="N2305" s="120">
        <v>0</v>
      </c>
      <c r="O2305" s="120">
        <v>0</v>
      </c>
      <c r="P2305" s="120">
        <v>0</v>
      </c>
      <c r="Q2305" s="120">
        <v>0</v>
      </c>
      <c r="R2305" s="120">
        <v>0</v>
      </c>
      <c r="S2305" s="120">
        <v>0</v>
      </c>
      <c r="T2305" s="120">
        <v>0</v>
      </c>
      <c r="U2305" s="120">
        <v>0</v>
      </c>
      <c r="V2305" s="120">
        <v>0</v>
      </c>
    </row>
    <row r="2306" spans="1:22" x14ac:dyDescent="0.3">
      <c r="A2306" t="s">
        <v>788</v>
      </c>
      <c r="B2306" s="35" t="str">
        <f>VLOOKUP(A2306,'Planning Periods'!$E$2:$N$540,10,FALSE)</f>
        <v>12/31/2015 - 12/31/2023</v>
      </c>
      <c r="C2306" s="121">
        <v>2015</v>
      </c>
      <c r="D2306" s="121" t="str">
        <f t="shared" si="34"/>
        <v>Waterford 2015</v>
      </c>
    </row>
    <row r="2307" spans="1:22" x14ac:dyDescent="0.3">
      <c r="A2307" t="s">
        <v>788</v>
      </c>
      <c r="B2307" s="35" t="str">
        <f>VLOOKUP(A2307,'Planning Periods'!$E$2:$N$540,10,FALSE)</f>
        <v>12/31/2015 - 12/31/2023</v>
      </c>
      <c r="C2307" s="121">
        <v>2016</v>
      </c>
      <c r="D2307" s="121" t="str">
        <f t="shared" si="34"/>
        <v>Waterford 2016</v>
      </c>
    </row>
    <row r="2308" spans="1:22" x14ac:dyDescent="0.3">
      <c r="A2308" t="s">
        <v>788</v>
      </c>
      <c r="B2308" s="35" t="str">
        <f>VLOOKUP(A2308,'Planning Periods'!$E$2:$N$540,10,FALSE)</f>
        <v>12/31/2015 - 12/31/2023</v>
      </c>
      <c r="C2308" s="121">
        <v>2017</v>
      </c>
      <c r="D2308" s="121" t="str">
        <f t="shared" si="34"/>
        <v>Waterford 2017</v>
      </c>
    </row>
    <row r="2309" spans="1:22" x14ac:dyDescent="0.3">
      <c r="A2309" s="122" t="s">
        <v>830</v>
      </c>
      <c r="B2309" s="35" t="str">
        <f>VLOOKUP(A2309,'Planning Periods'!$E$2:$N$540,10,FALSE)</f>
        <v>12/31/2015 - 12/31/2023</v>
      </c>
      <c r="C2309" s="121">
        <v>2014</v>
      </c>
      <c r="D2309" s="121" t="str">
        <f t="shared" si="34"/>
        <v>Watsonville 2014</v>
      </c>
    </row>
    <row r="2310" spans="1:22" x14ac:dyDescent="0.3">
      <c r="A2310" s="122" t="s">
        <v>830</v>
      </c>
      <c r="B2310" s="35" t="str">
        <f>VLOOKUP(A2310,'Planning Periods'!$E$2:$N$540,10,FALSE)</f>
        <v>12/31/2015 - 12/31/2023</v>
      </c>
      <c r="C2310" s="121">
        <v>2015</v>
      </c>
      <c r="D2310" s="121" t="str">
        <f t="shared" si="34"/>
        <v>Watsonville 2015</v>
      </c>
    </row>
    <row r="2311" spans="1:22" x14ac:dyDescent="0.3">
      <c r="A2311" s="122" t="s">
        <v>830</v>
      </c>
      <c r="B2311" s="35" t="str">
        <f>VLOOKUP(A2311,'Planning Periods'!$E$2:$N$540,10,FALSE)</f>
        <v>12/31/2015 - 12/31/2023</v>
      </c>
      <c r="C2311" s="121">
        <v>2016</v>
      </c>
      <c r="D2311" s="121" t="str">
        <f t="shared" si="34"/>
        <v>Watsonville 2016</v>
      </c>
      <c r="E2311" s="121">
        <v>169</v>
      </c>
      <c r="F2311" s="120">
        <v>20</v>
      </c>
      <c r="G2311" s="121">
        <v>20</v>
      </c>
      <c r="H2311" s="121">
        <v>0</v>
      </c>
      <c r="I2311" s="109"/>
      <c r="J2311" s="121">
        <v>110</v>
      </c>
      <c r="K2311" s="120">
        <v>2</v>
      </c>
      <c r="L2311" s="121">
        <v>2</v>
      </c>
      <c r="M2311" s="121">
        <v>0</v>
      </c>
      <c r="N2311" s="109"/>
      <c r="O2311" s="121">
        <v>128</v>
      </c>
      <c r="P2311" s="121">
        <v>4</v>
      </c>
      <c r="Q2311" s="109"/>
      <c r="R2311" s="121">
        <v>293</v>
      </c>
      <c r="S2311" s="121">
        <v>27</v>
      </c>
      <c r="T2311" s="109"/>
      <c r="U2311" s="121">
        <v>700</v>
      </c>
      <c r="V2311" s="121">
        <v>53</v>
      </c>
    </row>
    <row r="2312" spans="1:22" x14ac:dyDescent="0.3">
      <c r="A2312" s="122" t="s">
        <v>830</v>
      </c>
      <c r="B2312" s="35" t="str">
        <f>VLOOKUP(A2312,'Planning Periods'!$E$2:$N$540,10,FALSE)</f>
        <v>12/31/2015 - 12/31/2023</v>
      </c>
      <c r="C2312" s="121">
        <v>2017</v>
      </c>
      <c r="D2312" s="121" t="str">
        <f t="shared" si="34"/>
        <v>Watsonville 2017</v>
      </c>
      <c r="E2312" s="121">
        <v>169</v>
      </c>
      <c r="F2312" s="120">
        <v>1</v>
      </c>
      <c r="G2312" s="121">
        <v>1</v>
      </c>
      <c r="H2312" s="121">
        <v>0</v>
      </c>
      <c r="I2312" s="109"/>
      <c r="J2312" s="121">
        <v>110</v>
      </c>
      <c r="K2312" s="120">
        <v>3</v>
      </c>
      <c r="L2312" s="121">
        <v>3</v>
      </c>
      <c r="M2312" s="121">
        <v>0</v>
      </c>
      <c r="N2312" s="109"/>
      <c r="O2312" s="121">
        <v>128</v>
      </c>
      <c r="P2312" s="121">
        <v>7</v>
      </c>
      <c r="Q2312" s="109"/>
      <c r="R2312" s="121">
        <v>293</v>
      </c>
      <c r="S2312" s="121">
        <v>103</v>
      </c>
      <c r="T2312" s="109"/>
      <c r="U2312" s="121">
        <v>700</v>
      </c>
      <c r="V2312" s="121">
        <v>114</v>
      </c>
    </row>
    <row r="2313" spans="1:22" x14ac:dyDescent="0.3">
      <c r="A2313" t="s">
        <v>816</v>
      </c>
      <c r="B2313" s="35" t="str">
        <f>VLOOKUP(A2313,'Planning Periods'!$E$2:$N$540,10,FALSE)</f>
        <v>06/30/2014 - 06/30/2019</v>
      </c>
      <c r="C2313" s="121">
        <v>2014</v>
      </c>
      <c r="D2313" s="121" t="str">
        <f t="shared" si="34"/>
        <v>Weed 2014</v>
      </c>
      <c r="E2313" s="120">
        <v>0</v>
      </c>
      <c r="F2313" s="120">
        <v>0</v>
      </c>
      <c r="G2313" s="120">
        <v>0</v>
      </c>
      <c r="H2313" s="120">
        <v>0</v>
      </c>
      <c r="I2313" s="120">
        <v>0</v>
      </c>
      <c r="J2313" s="120">
        <v>0</v>
      </c>
      <c r="K2313" s="120">
        <v>0</v>
      </c>
      <c r="L2313" s="120">
        <v>0</v>
      </c>
      <c r="M2313" s="120">
        <v>0</v>
      </c>
      <c r="N2313" s="120">
        <v>0</v>
      </c>
      <c r="O2313" s="120">
        <v>0</v>
      </c>
      <c r="P2313" s="120">
        <v>0</v>
      </c>
      <c r="Q2313" s="120">
        <v>0</v>
      </c>
      <c r="R2313" s="120">
        <v>0</v>
      </c>
      <c r="S2313" s="120">
        <v>0</v>
      </c>
      <c r="T2313" s="120">
        <v>0</v>
      </c>
      <c r="U2313" s="120">
        <v>0</v>
      </c>
      <c r="V2313" s="120">
        <v>0</v>
      </c>
    </row>
    <row r="2314" spans="1:22" x14ac:dyDescent="0.3">
      <c r="A2314" t="s">
        <v>816</v>
      </c>
      <c r="B2314" s="35" t="str">
        <f>VLOOKUP(A2314,'Planning Periods'!$E$2:$N$540,10,FALSE)</f>
        <v>06/30/2014 - 06/30/2019</v>
      </c>
      <c r="C2314" s="121">
        <v>2015</v>
      </c>
      <c r="D2314" s="121" t="str">
        <f t="shared" si="34"/>
        <v>Weed 2015</v>
      </c>
    </row>
    <row r="2315" spans="1:22" x14ac:dyDescent="0.3">
      <c r="A2315" t="s">
        <v>816</v>
      </c>
      <c r="B2315" s="35" t="str">
        <f>VLOOKUP(A2315,'Planning Periods'!$E$2:$N$540,10,FALSE)</f>
        <v>06/30/2014 - 06/30/2019</v>
      </c>
      <c r="C2315" s="121">
        <v>2016</v>
      </c>
      <c r="D2315" s="121" t="str">
        <f t="shared" si="34"/>
        <v>Weed 2016</v>
      </c>
    </row>
    <row r="2316" spans="1:22" x14ac:dyDescent="0.3">
      <c r="A2316" t="s">
        <v>816</v>
      </c>
      <c r="B2316" s="35" t="str">
        <f>VLOOKUP(A2316,'Planning Periods'!$E$2:$N$540,10,FALSE)</f>
        <v>06/30/2014 - 06/30/2019</v>
      </c>
      <c r="C2316" s="121">
        <v>2017</v>
      </c>
      <c r="D2316" s="121" t="str">
        <f t="shared" si="34"/>
        <v>Weed 2017</v>
      </c>
    </row>
    <row r="2317" spans="1:22" x14ac:dyDescent="0.3">
      <c r="A2317" s="122" t="s">
        <v>1050</v>
      </c>
      <c r="B2317" s="35"/>
      <c r="C2317" s="121">
        <v>2013</v>
      </c>
      <c r="D2317" s="121" t="str">
        <f t="shared" si="34"/>
        <v>West Covina 2013</v>
      </c>
    </row>
    <row r="2318" spans="1:22" x14ac:dyDescent="0.3">
      <c r="A2318" s="122" t="s">
        <v>1050</v>
      </c>
      <c r="B2318" s="35" t="str">
        <f>VLOOKUP(A2318,'Planning Periods'!$E$2:$N$540,10,FALSE)</f>
        <v>10/15/2013 - 10/15/2021</v>
      </c>
      <c r="C2318" s="121">
        <v>2014</v>
      </c>
      <c r="D2318" s="121" t="str">
        <f t="shared" si="34"/>
        <v>West Covina 2014</v>
      </c>
      <c r="E2318" s="121">
        <v>217</v>
      </c>
      <c r="F2318" s="120">
        <v>0</v>
      </c>
      <c r="G2318" s="121">
        <v>0</v>
      </c>
      <c r="H2318" s="121">
        <v>0</v>
      </c>
      <c r="I2318" s="109"/>
      <c r="J2318" s="121">
        <v>129</v>
      </c>
      <c r="K2318" s="120">
        <v>0</v>
      </c>
      <c r="L2318" s="121">
        <v>0</v>
      </c>
      <c r="M2318" s="121">
        <v>0</v>
      </c>
      <c r="N2318" s="109"/>
      <c r="O2318" s="121">
        <v>138</v>
      </c>
      <c r="P2318" s="121">
        <v>0</v>
      </c>
      <c r="Q2318" s="109"/>
      <c r="R2318" s="121">
        <v>347</v>
      </c>
      <c r="S2318" s="121">
        <v>481</v>
      </c>
      <c r="T2318" s="109"/>
      <c r="U2318" s="121">
        <v>831</v>
      </c>
      <c r="V2318" s="121">
        <v>481</v>
      </c>
    </row>
    <row r="2319" spans="1:22" x14ac:dyDescent="0.3">
      <c r="A2319" s="122" t="s">
        <v>1050</v>
      </c>
      <c r="B2319" s="35" t="str">
        <f>VLOOKUP(A2319,'Planning Periods'!$E$2:$N$540,10,FALSE)</f>
        <v>10/15/2013 - 10/15/2021</v>
      </c>
      <c r="C2319" s="121">
        <v>2015</v>
      </c>
      <c r="D2319" s="121" t="str">
        <f t="shared" si="34"/>
        <v>West Covina 2015</v>
      </c>
      <c r="E2319" s="121">
        <v>217</v>
      </c>
      <c r="F2319" s="120">
        <v>0</v>
      </c>
      <c r="G2319" s="121">
        <v>0</v>
      </c>
      <c r="H2319" s="121">
        <v>0</v>
      </c>
      <c r="I2319" s="109"/>
      <c r="J2319" s="121">
        <v>129</v>
      </c>
      <c r="K2319" s="120">
        <v>0</v>
      </c>
      <c r="L2319" s="121">
        <v>0</v>
      </c>
      <c r="M2319" s="121">
        <v>0</v>
      </c>
      <c r="N2319" s="109"/>
      <c r="O2319" s="121">
        <v>138</v>
      </c>
      <c r="P2319" s="121">
        <v>0</v>
      </c>
      <c r="Q2319" s="109"/>
      <c r="R2319" s="121">
        <v>347</v>
      </c>
      <c r="S2319" s="121">
        <v>140</v>
      </c>
      <c r="T2319" s="109"/>
      <c r="U2319" s="121">
        <v>831</v>
      </c>
      <c r="V2319" s="121">
        <v>140</v>
      </c>
    </row>
    <row r="2320" spans="1:22" x14ac:dyDescent="0.3">
      <c r="A2320" s="122" t="s">
        <v>1050</v>
      </c>
      <c r="B2320" s="35" t="str">
        <f>VLOOKUP(A2320,'Planning Periods'!$E$2:$N$540,10,FALSE)</f>
        <v>10/15/2013 - 10/15/2021</v>
      </c>
      <c r="C2320" s="121">
        <v>2016</v>
      </c>
      <c r="D2320" s="121" t="str">
        <f t="shared" si="34"/>
        <v>West Covina 2016</v>
      </c>
      <c r="E2320" s="121">
        <v>217</v>
      </c>
      <c r="F2320" s="120">
        <v>0</v>
      </c>
      <c r="G2320" s="121">
        <v>0</v>
      </c>
      <c r="H2320" s="121">
        <v>0</v>
      </c>
      <c r="I2320" s="109"/>
      <c r="J2320" s="121">
        <v>129</v>
      </c>
      <c r="K2320" s="120">
        <v>0</v>
      </c>
      <c r="L2320" s="121">
        <v>0</v>
      </c>
      <c r="M2320" s="121">
        <v>0</v>
      </c>
      <c r="N2320" s="109"/>
      <c r="O2320" s="121">
        <v>138</v>
      </c>
      <c r="P2320" s="121">
        <v>0</v>
      </c>
      <c r="Q2320" s="109"/>
      <c r="R2320" s="121">
        <v>347</v>
      </c>
      <c r="S2320" s="121">
        <v>37</v>
      </c>
      <c r="T2320" s="109"/>
      <c r="U2320" s="121">
        <v>831</v>
      </c>
      <c r="V2320" s="121">
        <v>37</v>
      </c>
    </row>
    <row r="2321" spans="1:22" x14ac:dyDescent="0.3">
      <c r="A2321" s="122" t="s">
        <v>1050</v>
      </c>
      <c r="B2321" s="35" t="str">
        <f>VLOOKUP(A2321,'Planning Periods'!$E$2:$N$540,10,FALSE)</f>
        <v>10/15/2013 - 10/15/2021</v>
      </c>
      <c r="C2321" s="121">
        <v>2017</v>
      </c>
      <c r="D2321" s="121" t="str">
        <f t="shared" si="34"/>
        <v>West Covina 2017</v>
      </c>
      <c r="E2321" s="121">
        <v>217</v>
      </c>
      <c r="F2321" s="120">
        <v>0</v>
      </c>
      <c r="G2321" s="121">
        <v>0</v>
      </c>
      <c r="H2321" s="121">
        <v>0</v>
      </c>
      <c r="I2321" s="109"/>
      <c r="J2321" s="121">
        <v>129</v>
      </c>
      <c r="K2321" s="120">
        <v>0</v>
      </c>
      <c r="L2321" s="121">
        <v>0</v>
      </c>
      <c r="M2321" s="121">
        <v>0</v>
      </c>
      <c r="N2321" s="109"/>
      <c r="O2321" s="121">
        <v>138</v>
      </c>
      <c r="P2321" s="121">
        <v>0</v>
      </c>
      <c r="Q2321" s="109"/>
      <c r="R2321" s="121">
        <v>347</v>
      </c>
      <c r="S2321" s="121">
        <v>2</v>
      </c>
      <c r="T2321" s="109"/>
      <c r="U2321" s="121">
        <v>831</v>
      </c>
      <c r="V2321" s="121">
        <v>2</v>
      </c>
    </row>
    <row r="2322" spans="1:22" x14ac:dyDescent="0.3">
      <c r="A2322" s="122" t="s">
        <v>1049</v>
      </c>
      <c r="B2322" s="35"/>
      <c r="C2322" s="121">
        <v>2013</v>
      </c>
      <c r="D2322" s="121" t="str">
        <f t="shared" si="34"/>
        <v>West Hollywood 2013</v>
      </c>
      <c r="E2322" s="121"/>
      <c r="F2322" s="120"/>
      <c r="G2322" s="121"/>
      <c r="H2322" s="121"/>
      <c r="I2322" s="109"/>
      <c r="J2322" s="121"/>
      <c r="K2322" s="120"/>
      <c r="L2322" s="121"/>
      <c r="M2322" s="121"/>
      <c r="N2322" s="109"/>
      <c r="O2322" s="121"/>
      <c r="P2322" s="121"/>
      <c r="Q2322" s="109"/>
      <c r="R2322" s="121"/>
      <c r="S2322" s="121"/>
      <c r="T2322" s="109"/>
      <c r="U2322" s="121"/>
      <c r="V2322" s="121"/>
    </row>
    <row r="2323" spans="1:22" x14ac:dyDescent="0.3">
      <c r="A2323" s="122" t="s">
        <v>1049</v>
      </c>
      <c r="B2323" s="35" t="str">
        <f>VLOOKUP(A2323,'Planning Periods'!$E$2:$N$540,10,FALSE)</f>
        <v>10/15/2013 - 10/15/2021</v>
      </c>
      <c r="C2323" s="121">
        <v>2014</v>
      </c>
      <c r="D2323" s="121" t="str">
        <f t="shared" si="34"/>
        <v>West Hollywood 2014</v>
      </c>
      <c r="E2323" s="121">
        <v>19</v>
      </c>
      <c r="F2323" s="120">
        <v>0</v>
      </c>
      <c r="G2323" s="121">
        <v>0</v>
      </c>
      <c r="H2323" s="121">
        <v>0</v>
      </c>
      <c r="I2323" s="109"/>
      <c r="J2323" s="121">
        <v>12</v>
      </c>
      <c r="K2323" s="120">
        <v>18</v>
      </c>
      <c r="L2323" s="121">
        <v>18</v>
      </c>
      <c r="M2323" s="121">
        <v>0</v>
      </c>
      <c r="N2323" s="109"/>
      <c r="O2323" s="121">
        <v>13</v>
      </c>
      <c r="P2323" s="121">
        <v>19</v>
      </c>
      <c r="Q2323" s="109"/>
      <c r="R2323" s="121">
        <v>33</v>
      </c>
      <c r="S2323" s="121">
        <v>233</v>
      </c>
      <c r="T2323" s="109"/>
      <c r="U2323" s="121">
        <v>77</v>
      </c>
      <c r="V2323" s="121">
        <v>270</v>
      </c>
    </row>
    <row r="2324" spans="1:22" x14ac:dyDescent="0.3">
      <c r="A2324" s="122" t="s">
        <v>1049</v>
      </c>
      <c r="B2324" s="35" t="str">
        <f>VLOOKUP(A2324,'Planning Periods'!$E$2:$N$540,10,FALSE)</f>
        <v>10/15/2013 - 10/15/2021</v>
      </c>
      <c r="C2324" s="121">
        <v>2015</v>
      </c>
      <c r="D2324" s="121" t="str">
        <f t="shared" si="34"/>
        <v>West Hollywood 2015</v>
      </c>
      <c r="E2324" s="121">
        <v>19</v>
      </c>
      <c r="F2324" s="120">
        <v>42</v>
      </c>
      <c r="G2324" s="121">
        <v>42</v>
      </c>
      <c r="H2324" s="121">
        <v>0</v>
      </c>
      <c r="I2324" s="109"/>
      <c r="J2324" s="121">
        <v>12</v>
      </c>
      <c r="K2324" s="120">
        <v>43</v>
      </c>
      <c r="L2324" s="121">
        <v>43</v>
      </c>
      <c r="M2324" s="121">
        <v>0</v>
      </c>
      <c r="N2324" s="109"/>
      <c r="O2324" s="121">
        <v>13</v>
      </c>
      <c r="P2324" s="121">
        <v>0</v>
      </c>
      <c r="Q2324" s="109"/>
      <c r="R2324" s="121">
        <v>33</v>
      </c>
      <c r="S2324" s="121">
        <v>390</v>
      </c>
      <c r="T2324" s="109"/>
      <c r="U2324" s="121">
        <v>77</v>
      </c>
      <c r="V2324" s="121">
        <v>475</v>
      </c>
    </row>
    <row r="2325" spans="1:22" x14ac:dyDescent="0.3">
      <c r="A2325" s="122" t="s">
        <v>1049</v>
      </c>
      <c r="B2325" s="35" t="str">
        <f>VLOOKUP(A2325,'Planning Periods'!$E$2:$N$540,10,FALSE)</f>
        <v>10/15/2013 - 10/15/2021</v>
      </c>
      <c r="C2325" s="121">
        <v>2016</v>
      </c>
      <c r="D2325" s="121" t="str">
        <f t="shared" si="34"/>
        <v>West Hollywood 2016</v>
      </c>
      <c r="E2325" s="121">
        <v>19</v>
      </c>
      <c r="F2325" s="120">
        <v>27</v>
      </c>
      <c r="G2325" s="121">
        <v>27</v>
      </c>
      <c r="H2325" s="121">
        <v>0</v>
      </c>
      <c r="I2325" s="109"/>
      <c r="J2325" s="121">
        <v>12</v>
      </c>
      <c r="K2325" s="120">
        <v>13</v>
      </c>
      <c r="L2325" s="121">
        <v>13</v>
      </c>
      <c r="M2325" s="121">
        <v>0</v>
      </c>
      <c r="N2325" s="109"/>
      <c r="O2325" s="121">
        <v>13</v>
      </c>
      <c r="P2325" s="121">
        <v>20</v>
      </c>
      <c r="Q2325" s="109"/>
      <c r="R2325" s="121">
        <v>33</v>
      </c>
      <c r="S2325" s="121">
        <v>589</v>
      </c>
      <c r="T2325" s="109"/>
      <c r="U2325" s="121">
        <v>77</v>
      </c>
      <c r="V2325" s="121">
        <v>649</v>
      </c>
    </row>
    <row r="2326" spans="1:22" x14ac:dyDescent="0.3">
      <c r="A2326" s="122" t="s">
        <v>1049</v>
      </c>
      <c r="B2326" s="35" t="str">
        <f>VLOOKUP(A2326,'Planning Periods'!$E$2:$N$540,10,FALSE)</f>
        <v>10/15/2013 - 10/15/2021</v>
      </c>
      <c r="C2326" s="121">
        <v>2017</v>
      </c>
      <c r="D2326" s="121" t="str">
        <f t="shared" si="34"/>
        <v>West Hollywood 2017</v>
      </c>
      <c r="E2326" s="121">
        <v>19</v>
      </c>
      <c r="F2326" s="120">
        <v>0</v>
      </c>
      <c r="G2326" s="121">
        <v>0</v>
      </c>
      <c r="H2326" s="121">
        <v>0</v>
      </c>
      <c r="I2326" s="109"/>
      <c r="J2326" s="121">
        <v>12</v>
      </c>
      <c r="K2326" s="120">
        <v>15</v>
      </c>
      <c r="L2326" s="121">
        <v>15</v>
      </c>
      <c r="M2326" s="121">
        <v>0</v>
      </c>
      <c r="N2326" s="109"/>
      <c r="O2326" s="121">
        <v>13</v>
      </c>
      <c r="P2326" s="121">
        <v>8</v>
      </c>
      <c r="Q2326" s="109"/>
      <c r="R2326" s="121">
        <v>33</v>
      </c>
      <c r="S2326" s="121">
        <v>161</v>
      </c>
      <c r="T2326" s="109"/>
      <c r="U2326" s="121">
        <v>77</v>
      </c>
      <c r="V2326" s="121">
        <v>184</v>
      </c>
    </row>
    <row r="2327" spans="1:22" x14ac:dyDescent="0.3">
      <c r="A2327" s="122" t="s">
        <v>759</v>
      </c>
      <c r="B2327" s="35" t="str">
        <f>VLOOKUP(A2327,'Planning Periods'!$E$2:$N$540,10,FALSE)</f>
        <v>10/31/2013 - 10/31/2021</v>
      </c>
      <c r="C2327" s="121">
        <v>2013</v>
      </c>
      <c r="D2327" s="121" t="str">
        <f t="shared" si="34"/>
        <v>West Sacramento 2013</v>
      </c>
      <c r="E2327" s="121">
        <v>1316</v>
      </c>
      <c r="F2327" s="120">
        <v>69</v>
      </c>
      <c r="G2327" s="121">
        <v>69</v>
      </c>
      <c r="H2327" s="121">
        <v>0</v>
      </c>
      <c r="I2327" s="109"/>
      <c r="J2327" s="121">
        <v>923</v>
      </c>
      <c r="K2327" s="120">
        <v>0</v>
      </c>
      <c r="L2327" s="121">
        <v>0</v>
      </c>
      <c r="M2327" s="121">
        <v>0</v>
      </c>
      <c r="N2327" s="109"/>
      <c r="O2327" s="121">
        <v>1111</v>
      </c>
      <c r="P2327" s="121">
        <v>437</v>
      </c>
      <c r="Q2327" s="109"/>
      <c r="R2327" s="121">
        <v>2627</v>
      </c>
      <c r="S2327" s="121">
        <v>76</v>
      </c>
      <c r="T2327" s="109"/>
      <c r="U2327" s="121">
        <v>5977</v>
      </c>
      <c r="V2327" s="121">
        <v>582</v>
      </c>
    </row>
    <row r="2328" spans="1:22" x14ac:dyDescent="0.3">
      <c r="A2328" s="122" t="s">
        <v>759</v>
      </c>
      <c r="B2328" s="35" t="str">
        <f>VLOOKUP(A2328,'Planning Periods'!$E$2:$N$540,10,FALSE)</f>
        <v>10/31/2013 - 10/31/2021</v>
      </c>
      <c r="C2328" s="121">
        <v>2014</v>
      </c>
      <c r="D2328" s="121" t="str">
        <f t="shared" si="34"/>
        <v>West Sacramento 2014</v>
      </c>
      <c r="E2328" s="121">
        <v>1316</v>
      </c>
      <c r="F2328" s="120">
        <v>0</v>
      </c>
      <c r="G2328" s="121">
        <v>0</v>
      </c>
      <c r="H2328" s="121">
        <v>0</v>
      </c>
      <c r="I2328" s="109"/>
      <c r="J2328" s="121">
        <v>923</v>
      </c>
      <c r="K2328" s="120">
        <v>0</v>
      </c>
      <c r="L2328" s="121">
        <v>0</v>
      </c>
      <c r="M2328" s="121">
        <v>0</v>
      </c>
      <c r="N2328" s="109"/>
      <c r="O2328" s="121">
        <v>1111</v>
      </c>
      <c r="P2328" s="121">
        <v>42</v>
      </c>
      <c r="Q2328" s="109"/>
      <c r="R2328" s="121">
        <v>2627</v>
      </c>
      <c r="S2328" s="121">
        <v>20</v>
      </c>
      <c r="T2328" s="109"/>
      <c r="U2328" s="121">
        <v>5977</v>
      </c>
      <c r="V2328" s="121">
        <v>62</v>
      </c>
    </row>
    <row r="2329" spans="1:22" x14ac:dyDescent="0.3">
      <c r="A2329" s="122" t="s">
        <v>759</v>
      </c>
      <c r="B2329" s="35" t="str">
        <f>VLOOKUP(A2329,'Planning Periods'!$E$2:$N$540,10,FALSE)</f>
        <v>10/31/2013 - 10/31/2021</v>
      </c>
      <c r="C2329" s="121">
        <v>2015</v>
      </c>
      <c r="D2329" s="121" t="str">
        <f t="shared" si="34"/>
        <v>West Sacramento 2015</v>
      </c>
      <c r="E2329" s="121">
        <v>1316</v>
      </c>
      <c r="F2329" s="120">
        <v>58</v>
      </c>
      <c r="G2329" s="121">
        <v>58</v>
      </c>
      <c r="H2329" s="121">
        <v>0</v>
      </c>
      <c r="I2329" s="109"/>
      <c r="J2329" s="121">
        <v>923</v>
      </c>
      <c r="K2329" s="120">
        <v>18</v>
      </c>
      <c r="L2329" s="121">
        <v>18</v>
      </c>
      <c r="M2329" s="121">
        <v>0</v>
      </c>
      <c r="N2329" s="109"/>
      <c r="O2329" s="121">
        <v>1111</v>
      </c>
      <c r="P2329" s="121">
        <v>42</v>
      </c>
      <c r="Q2329" s="109"/>
      <c r="R2329" s="121">
        <v>2627</v>
      </c>
      <c r="S2329" s="121">
        <v>19</v>
      </c>
      <c r="T2329" s="109"/>
      <c r="U2329" s="121">
        <v>5977</v>
      </c>
      <c r="V2329" s="121">
        <v>137</v>
      </c>
    </row>
    <row r="2330" spans="1:22" x14ac:dyDescent="0.3">
      <c r="A2330" s="122" t="s">
        <v>759</v>
      </c>
      <c r="B2330" s="35" t="str">
        <f>VLOOKUP(A2330,'Planning Periods'!$E$2:$N$540,10,FALSE)</f>
        <v>10/31/2013 - 10/31/2021</v>
      </c>
      <c r="C2330" s="121">
        <v>2016</v>
      </c>
      <c r="D2330" s="121" t="str">
        <f t="shared" si="34"/>
        <v>West Sacramento 2016</v>
      </c>
      <c r="E2330" s="121">
        <v>1316</v>
      </c>
      <c r="F2330" s="120">
        <v>0</v>
      </c>
      <c r="G2330" s="121">
        <v>0</v>
      </c>
      <c r="H2330" s="121">
        <v>0</v>
      </c>
      <c r="I2330" s="109"/>
      <c r="J2330" s="121">
        <v>923</v>
      </c>
      <c r="K2330" s="120">
        <v>0</v>
      </c>
      <c r="L2330" s="121">
        <v>0</v>
      </c>
      <c r="M2330" s="121">
        <v>0</v>
      </c>
      <c r="N2330" s="109"/>
      <c r="O2330" s="121">
        <v>1111</v>
      </c>
      <c r="P2330" s="121">
        <v>83</v>
      </c>
      <c r="Q2330" s="109"/>
      <c r="R2330" s="121">
        <v>2627</v>
      </c>
      <c r="S2330" s="121">
        <v>20</v>
      </c>
      <c r="T2330" s="109"/>
      <c r="U2330" s="121">
        <v>5977</v>
      </c>
      <c r="V2330" s="121">
        <v>103</v>
      </c>
    </row>
    <row r="2331" spans="1:22" x14ac:dyDescent="0.3">
      <c r="A2331" s="122" t="s">
        <v>759</v>
      </c>
      <c r="B2331" s="35" t="str">
        <f>VLOOKUP(A2331,'Planning Periods'!$E$2:$N$540,10,FALSE)</f>
        <v>10/31/2013 - 10/31/2021</v>
      </c>
      <c r="C2331" s="121">
        <v>2017</v>
      </c>
      <c r="D2331" s="121" t="str">
        <f t="shared" si="34"/>
        <v>West Sacramento 2017</v>
      </c>
      <c r="E2331" s="121">
        <v>1316</v>
      </c>
      <c r="F2331" s="120">
        <v>0</v>
      </c>
      <c r="G2331" s="121">
        <v>0</v>
      </c>
      <c r="H2331" s="121">
        <v>0</v>
      </c>
      <c r="I2331" s="109"/>
      <c r="J2331" s="121">
        <v>923</v>
      </c>
      <c r="K2331" s="120">
        <v>0</v>
      </c>
      <c r="L2331" s="121">
        <v>0</v>
      </c>
      <c r="M2331" s="121">
        <v>0</v>
      </c>
      <c r="N2331" s="109"/>
      <c r="O2331" s="121">
        <v>1111</v>
      </c>
      <c r="P2331" s="121">
        <v>125</v>
      </c>
      <c r="Q2331" s="109"/>
      <c r="R2331" s="121">
        <v>2627</v>
      </c>
      <c r="S2331" s="121">
        <v>12</v>
      </c>
      <c r="T2331" s="109"/>
      <c r="U2331" s="121">
        <v>5977</v>
      </c>
      <c r="V2331" s="121">
        <v>137</v>
      </c>
    </row>
    <row r="2332" spans="1:22" x14ac:dyDescent="0.3">
      <c r="A2332" s="122" t="s">
        <v>1048</v>
      </c>
      <c r="B2332" s="35"/>
      <c r="C2332" s="121">
        <v>2013</v>
      </c>
      <c r="D2332" s="121" t="str">
        <f t="shared" si="34"/>
        <v>Westlake Village 2013</v>
      </c>
      <c r="E2332" s="121"/>
      <c r="F2332" s="120"/>
      <c r="G2332" s="121"/>
      <c r="H2332" s="121"/>
      <c r="I2332" s="109"/>
      <c r="J2332" s="121"/>
      <c r="K2332" s="120"/>
      <c r="L2332" s="121"/>
      <c r="M2332" s="121"/>
      <c r="N2332" s="109"/>
      <c r="O2332" s="121"/>
      <c r="P2332" s="121"/>
      <c r="Q2332" s="109"/>
      <c r="R2332" s="121"/>
      <c r="S2332" s="121"/>
      <c r="T2332" s="109"/>
      <c r="U2332" s="121"/>
      <c r="V2332" s="121"/>
    </row>
    <row r="2333" spans="1:22" x14ac:dyDescent="0.3">
      <c r="A2333" s="122" t="s">
        <v>1048</v>
      </c>
      <c r="B2333" s="35" t="str">
        <f>VLOOKUP(A2333,'Planning Periods'!$E$2:$N$540,10,FALSE)</f>
        <v>10/15/2013 - 10/15/2021</v>
      </c>
      <c r="C2333" s="121">
        <v>2014</v>
      </c>
      <c r="D2333" s="121" t="str">
        <f t="shared" si="34"/>
        <v>Westlake Village 2014</v>
      </c>
      <c r="E2333" s="121"/>
      <c r="F2333" s="120"/>
      <c r="G2333" s="121"/>
      <c r="H2333" s="121"/>
      <c r="I2333" s="109"/>
      <c r="J2333" s="121"/>
      <c r="K2333" s="120"/>
      <c r="L2333" s="121"/>
      <c r="M2333" s="121"/>
      <c r="N2333" s="109"/>
      <c r="O2333" s="121"/>
      <c r="P2333" s="121"/>
      <c r="Q2333" s="109"/>
      <c r="R2333" s="121"/>
      <c r="S2333" s="121"/>
      <c r="T2333" s="109"/>
      <c r="U2333" s="121"/>
      <c r="V2333" s="121"/>
    </row>
    <row r="2334" spans="1:22" x14ac:dyDescent="0.3">
      <c r="A2334" s="122" t="s">
        <v>1048</v>
      </c>
      <c r="B2334" s="35" t="str">
        <f>VLOOKUP(A2334,'Planning Periods'!$E$2:$N$540,10,FALSE)</f>
        <v>10/15/2013 - 10/15/2021</v>
      </c>
      <c r="C2334" s="121">
        <v>2015</v>
      </c>
      <c r="D2334" s="121" t="str">
        <f t="shared" si="34"/>
        <v>Westlake Village 2015</v>
      </c>
      <c r="E2334" s="121"/>
      <c r="F2334" s="120"/>
      <c r="G2334" s="121"/>
      <c r="H2334" s="121"/>
      <c r="I2334" s="109"/>
      <c r="J2334" s="121"/>
      <c r="K2334" s="120"/>
      <c r="L2334" s="121"/>
      <c r="M2334" s="121"/>
      <c r="N2334" s="109"/>
      <c r="O2334" s="121"/>
      <c r="P2334" s="121"/>
      <c r="Q2334" s="109"/>
      <c r="R2334" s="121"/>
      <c r="S2334" s="121"/>
      <c r="T2334" s="109"/>
      <c r="U2334" s="121"/>
      <c r="V2334" s="121"/>
    </row>
    <row r="2335" spans="1:22" x14ac:dyDescent="0.3">
      <c r="A2335" s="122" t="s">
        <v>1048</v>
      </c>
      <c r="B2335" s="35" t="str">
        <f>VLOOKUP(A2335,'Planning Periods'!$E$2:$N$540,10,FALSE)</f>
        <v>10/15/2013 - 10/15/2021</v>
      </c>
      <c r="C2335" s="121">
        <v>2016</v>
      </c>
      <c r="D2335" s="121" t="str">
        <f t="shared" si="34"/>
        <v>Westlake Village 2016</v>
      </c>
      <c r="E2335" s="121"/>
      <c r="F2335" s="120"/>
      <c r="G2335" s="121"/>
      <c r="H2335" s="121"/>
      <c r="I2335" s="109"/>
      <c r="J2335" s="121"/>
      <c r="K2335" s="120"/>
      <c r="L2335" s="121"/>
      <c r="M2335" s="121"/>
      <c r="N2335" s="109"/>
      <c r="O2335" s="121"/>
      <c r="P2335" s="121"/>
      <c r="Q2335" s="109"/>
      <c r="R2335" s="121"/>
      <c r="S2335" s="121"/>
      <c r="T2335" s="109"/>
      <c r="U2335" s="121"/>
      <c r="V2335" s="121"/>
    </row>
    <row r="2336" spans="1:22" x14ac:dyDescent="0.3">
      <c r="A2336" s="122" t="s">
        <v>1048</v>
      </c>
      <c r="B2336" s="35" t="str">
        <f>VLOOKUP(A2336,'Planning Periods'!$E$2:$N$540,10,FALSE)</f>
        <v>10/15/2013 - 10/15/2021</v>
      </c>
      <c r="C2336" s="121">
        <v>2017</v>
      </c>
      <c r="D2336" s="121" t="str">
        <f t="shared" si="34"/>
        <v>Westlake Village 2017</v>
      </c>
      <c r="E2336" s="121">
        <v>26</v>
      </c>
      <c r="F2336" s="120">
        <v>0</v>
      </c>
      <c r="G2336" s="121">
        <v>0</v>
      </c>
      <c r="H2336" s="121">
        <v>0</v>
      </c>
      <c r="I2336" s="109"/>
      <c r="J2336" s="121">
        <v>16</v>
      </c>
      <c r="K2336" s="120">
        <v>0</v>
      </c>
      <c r="L2336" s="121">
        <v>0</v>
      </c>
      <c r="M2336" s="121">
        <v>0</v>
      </c>
      <c r="N2336" s="109"/>
      <c r="O2336" s="121">
        <v>17</v>
      </c>
      <c r="P2336" s="121">
        <v>0</v>
      </c>
      <c r="Q2336" s="109"/>
      <c r="R2336" s="121">
        <v>38</v>
      </c>
      <c r="S2336" s="121">
        <v>0</v>
      </c>
      <c r="T2336" s="109"/>
      <c r="U2336" s="121">
        <v>97</v>
      </c>
      <c r="V2336" s="121">
        <v>0</v>
      </c>
    </row>
    <row r="2337" spans="1:22" x14ac:dyDescent="0.3">
      <c r="A2337" s="122" t="s">
        <v>971</v>
      </c>
      <c r="B2337" s="35"/>
      <c r="C2337" s="121">
        <v>2013</v>
      </c>
      <c r="D2337" s="121" t="str">
        <f t="shared" si="34"/>
        <v>Westminster 2013</v>
      </c>
      <c r="E2337" s="121"/>
      <c r="F2337" s="120"/>
      <c r="G2337" s="121"/>
      <c r="H2337" s="121"/>
      <c r="I2337" s="109"/>
      <c r="J2337" s="121"/>
      <c r="K2337" s="120"/>
      <c r="L2337" s="121"/>
      <c r="M2337" s="121"/>
      <c r="N2337" s="109"/>
      <c r="O2337" s="121"/>
      <c r="P2337" s="121"/>
      <c r="Q2337" s="109"/>
      <c r="R2337" s="121"/>
      <c r="S2337" s="121"/>
      <c r="T2337" s="109"/>
      <c r="U2337" s="121"/>
      <c r="V2337" s="121"/>
    </row>
    <row r="2338" spans="1:22" x14ac:dyDescent="0.3">
      <c r="A2338" s="122" t="s">
        <v>971</v>
      </c>
      <c r="B2338" s="35" t="str">
        <f>VLOOKUP(A2338,'Planning Periods'!$E$2:$N$540,10,FALSE)</f>
        <v>10/15/2013 - 10/15/2021</v>
      </c>
      <c r="C2338" s="121">
        <v>2014</v>
      </c>
      <c r="D2338" s="121" t="str">
        <f t="shared" si="34"/>
        <v>Westminster 2014</v>
      </c>
      <c r="E2338" s="121">
        <v>1</v>
      </c>
      <c r="F2338" s="120">
        <v>0</v>
      </c>
      <c r="G2338" s="121">
        <v>0</v>
      </c>
      <c r="H2338" s="121">
        <v>0</v>
      </c>
      <c r="I2338" s="109"/>
      <c r="J2338" s="121">
        <v>1</v>
      </c>
      <c r="K2338" s="120">
        <v>0</v>
      </c>
      <c r="L2338" s="121">
        <v>0</v>
      </c>
      <c r="M2338" s="121">
        <v>0</v>
      </c>
      <c r="N2338" s="109"/>
      <c r="O2338" s="121">
        <v>0</v>
      </c>
      <c r="P2338" s="121">
        <v>0</v>
      </c>
      <c r="Q2338" s="109"/>
      <c r="R2338" s="121">
        <v>0</v>
      </c>
      <c r="S2338" s="121">
        <v>18</v>
      </c>
      <c r="T2338" s="109"/>
      <c r="U2338" s="121">
        <v>2</v>
      </c>
      <c r="V2338" s="121">
        <v>18</v>
      </c>
    </row>
    <row r="2339" spans="1:22" x14ac:dyDescent="0.3">
      <c r="A2339" s="122" t="s">
        <v>971</v>
      </c>
      <c r="B2339" s="35" t="str">
        <f>VLOOKUP(A2339,'Planning Periods'!$E$2:$N$540,10,FALSE)</f>
        <v>10/15/2013 - 10/15/2021</v>
      </c>
      <c r="C2339" s="121">
        <v>2015</v>
      </c>
      <c r="D2339" s="121" t="str">
        <f t="shared" si="34"/>
        <v>Westminster 2015</v>
      </c>
      <c r="E2339" s="121">
        <v>1</v>
      </c>
      <c r="F2339" s="120">
        <v>0</v>
      </c>
      <c r="G2339" s="121">
        <v>0</v>
      </c>
      <c r="H2339" s="121">
        <v>0</v>
      </c>
      <c r="I2339" s="109"/>
      <c r="J2339" s="121">
        <v>1</v>
      </c>
      <c r="K2339" s="120">
        <v>0</v>
      </c>
      <c r="L2339" s="121">
        <v>0</v>
      </c>
      <c r="M2339" s="121">
        <v>0</v>
      </c>
      <c r="N2339" s="109"/>
      <c r="O2339" s="121">
        <v>0</v>
      </c>
      <c r="P2339" s="121">
        <v>0</v>
      </c>
      <c r="Q2339" s="109"/>
      <c r="R2339" s="121">
        <v>0</v>
      </c>
      <c r="S2339" s="121">
        <v>81</v>
      </c>
      <c r="T2339" s="109"/>
      <c r="U2339" s="121">
        <v>2</v>
      </c>
      <c r="V2339" s="121">
        <v>81</v>
      </c>
    </row>
    <row r="2340" spans="1:22" x14ac:dyDescent="0.3">
      <c r="A2340" s="122" t="s">
        <v>971</v>
      </c>
      <c r="B2340" s="35" t="str">
        <f>VLOOKUP(A2340,'Planning Periods'!$E$2:$N$540,10,FALSE)</f>
        <v>10/15/2013 - 10/15/2021</v>
      </c>
      <c r="C2340" s="121">
        <v>2016</v>
      </c>
      <c r="D2340" s="121" t="str">
        <f t="shared" si="34"/>
        <v>Westminster 2016</v>
      </c>
      <c r="E2340" s="121">
        <v>1</v>
      </c>
      <c r="F2340" s="120">
        <v>0</v>
      </c>
      <c r="G2340" s="121">
        <v>0</v>
      </c>
      <c r="H2340" s="121">
        <v>0</v>
      </c>
      <c r="I2340" s="109"/>
      <c r="J2340" s="121">
        <v>1</v>
      </c>
      <c r="K2340" s="120">
        <v>0</v>
      </c>
      <c r="L2340" s="121">
        <v>0</v>
      </c>
      <c r="M2340" s="121">
        <v>0</v>
      </c>
      <c r="N2340" s="109"/>
      <c r="O2340" s="121">
        <v>0</v>
      </c>
      <c r="P2340" s="121">
        <v>0</v>
      </c>
      <c r="Q2340" s="109"/>
      <c r="R2340" s="121">
        <v>0</v>
      </c>
      <c r="S2340" s="121">
        <v>9</v>
      </c>
      <c r="T2340" s="109"/>
      <c r="U2340" s="121">
        <v>2</v>
      </c>
      <c r="V2340" s="121">
        <v>9</v>
      </c>
    </row>
    <row r="2341" spans="1:22" x14ac:dyDescent="0.3">
      <c r="A2341" s="122" t="s">
        <v>971</v>
      </c>
      <c r="B2341" s="35" t="str">
        <f>VLOOKUP(A2341,'Planning Periods'!$E$2:$N$540,10,FALSE)</f>
        <v>10/15/2013 - 10/15/2021</v>
      </c>
      <c r="C2341" s="121">
        <v>2017</v>
      </c>
      <c r="D2341" s="121" t="str">
        <f t="shared" si="34"/>
        <v>Westminster 2017</v>
      </c>
      <c r="E2341" s="121">
        <v>1</v>
      </c>
      <c r="F2341" s="120">
        <v>0</v>
      </c>
      <c r="G2341" s="121">
        <v>0</v>
      </c>
      <c r="H2341" s="121">
        <v>0</v>
      </c>
      <c r="I2341" s="109"/>
      <c r="J2341" s="121">
        <v>1</v>
      </c>
      <c r="K2341" s="120">
        <v>0</v>
      </c>
      <c r="L2341" s="121">
        <v>0</v>
      </c>
      <c r="M2341" s="121">
        <v>0</v>
      </c>
      <c r="N2341" s="109"/>
      <c r="O2341" s="121">
        <v>0</v>
      </c>
      <c r="P2341" s="121">
        <v>0</v>
      </c>
      <c r="Q2341" s="109"/>
      <c r="R2341" s="121">
        <v>0</v>
      </c>
      <c r="S2341" s="121">
        <v>80</v>
      </c>
      <c r="T2341" s="109"/>
      <c r="U2341" s="121">
        <v>2</v>
      </c>
      <c r="V2341" s="121">
        <v>80</v>
      </c>
    </row>
    <row r="2342" spans="1:22" x14ac:dyDescent="0.3">
      <c r="A2342" s="122" t="s">
        <v>1159</v>
      </c>
      <c r="B2342" s="35"/>
      <c r="C2342" s="121">
        <v>2013</v>
      </c>
      <c r="D2342" s="121" t="str">
        <f t="shared" si="34"/>
        <v>Westmorland 2013</v>
      </c>
      <c r="E2342" s="121"/>
      <c r="F2342" s="120"/>
      <c r="G2342" s="121"/>
      <c r="H2342" s="121"/>
      <c r="I2342" s="109"/>
      <c r="J2342" s="121"/>
      <c r="K2342" s="120"/>
      <c r="L2342" s="121"/>
      <c r="M2342" s="121"/>
      <c r="N2342" s="109"/>
      <c r="O2342" s="121"/>
      <c r="P2342" s="121"/>
      <c r="Q2342" s="109"/>
      <c r="R2342" s="121"/>
      <c r="S2342" s="121"/>
      <c r="T2342" s="109"/>
      <c r="U2342" s="121"/>
      <c r="V2342" s="121"/>
    </row>
    <row r="2343" spans="1:22" x14ac:dyDescent="0.3">
      <c r="A2343" s="122" t="s">
        <v>1159</v>
      </c>
      <c r="B2343" s="35" t="str">
        <f>VLOOKUP(A2343,'Planning Periods'!$E$2:$N$540,10,FALSE)</f>
        <v>10/15/2013 - 10/15/2021</v>
      </c>
      <c r="C2343" s="121">
        <v>2014</v>
      </c>
      <c r="D2343" s="121" t="str">
        <f t="shared" si="34"/>
        <v>Westmorland 2014</v>
      </c>
      <c r="E2343" s="121">
        <v>57</v>
      </c>
      <c r="F2343" s="120">
        <v>0</v>
      </c>
      <c r="G2343" s="121">
        <v>0</v>
      </c>
      <c r="H2343" s="121">
        <v>0</v>
      </c>
      <c r="I2343" s="109"/>
      <c r="J2343" s="121">
        <v>35</v>
      </c>
      <c r="K2343" s="120">
        <v>0</v>
      </c>
      <c r="L2343" s="121">
        <v>0</v>
      </c>
      <c r="M2343" s="121">
        <v>0</v>
      </c>
      <c r="N2343" s="109"/>
      <c r="O2343" s="121">
        <v>36</v>
      </c>
      <c r="P2343" s="121">
        <v>0</v>
      </c>
      <c r="Q2343" s="109"/>
      <c r="R2343" s="121">
        <v>105</v>
      </c>
      <c r="S2343" s="121">
        <v>0</v>
      </c>
      <c r="T2343" s="109"/>
      <c r="U2343" s="121">
        <v>233</v>
      </c>
      <c r="V2343" s="121">
        <v>0</v>
      </c>
    </row>
    <row r="2344" spans="1:22" x14ac:dyDescent="0.3">
      <c r="A2344" s="122" t="s">
        <v>1159</v>
      </c>
      <c r="B2344" s="35" t="str">
        <f>VLOOKUP(A2344,'Planning Periods'!$E$2:$N$540,10,FALSE)</f>
        <v>10/15/2013 - 10/15/2021</v>
      </c>
      <c r="C2344" s="121">
        <v>2015</v>
      </c>
      <c r="D2344" s="121" t="str">
        <f t="shared" si="34"/>
        <v>Westmorland 2015</v>
      </c>
      <c r="E2344" s="121">
        <v>57</v>
      </c>
      <c r="F2344" s="120">
        <v>0</v>
      </c>
      <c r="G2344" s="121">
        <v>0</v>
      </c>
      <c r="H2344" s="121">
        <v>0</v>
      </c>
      <c r="I2344" s="109"/>
      <c r="J2344" s="121">
        <v>35</v>
      </c>
      <c r="K2344" s="120">
        <v>0</v>
      </c>
      <c r="L2344" s="121">
        <v>0</v>
      </c>
      <c r="M2344" s="121">
        <v>0</v>
      </c>
      <c r="N2344" s="109"/>
      <c r="O2344" s="121">
        <v>36</v>
      </c>
      <c r="P2344" s="121">
        <v>0</v>
      </c>
      <c r="Q2344" s="109"/>
      <c r="R2344" s="121">
        <v>105</v>
      </c>
      <c r="S2344" s="121">
        <v>0</v>
      </c>
      <c r="T2344" s="109"/>
      <c r="U2344" s="121">
        <v>233</v>
      </c>
      <c r="V2344" s="121">
        <v>0</v>
      </c>
    </row>
    <row r="2345" spans="1:22" x14ac:dyDescent="0.3">
      <c r="A2345" s="122" t="s">
        <v>1159</v>
      </c>
      <c r="B2345" s="35" t="str">
        <f>VLOOKUP(A2345,'Planning Periods'!$E$2:$N$540,10,FALSE)</f>
        <v>10/15/2013 - 10/15/2021</v>
      </c>
      <c r="C2345" s="121">
        <v>2016</v>
      </c>
      <c r="D2345" s="121" t="str">
        <f t="shared" si="34"/>
        <v>Westmorland 2016</v>
      </c>
      <c r="E2345" s="121">
        <v>57</v>
      </c>
      <c r="F2345" s="120">
        <v>0</v>
      </c>
      <c r="G2345" s="121">
        <v>0</v>
      </c>
      <c r="H2345" s="121">
        <v>0</v>
      </c>
      <c r="I2345" s="109"/>
      <c r="J2345" s="121">
        <v>35</v>
      </c>
      <c r="K2345" s="120">
        <v>0</v>
      </c>
      <c r="L2345" s="121">
        <v>0</v>
      </c>
      <c r="M2345" s="121">
        <v>0</v>
      </c>
      <c r="N2345" s="109"/>
      <c r="O2345" s="121">
        <v>36</v>
      </c>
      <c r="P2345" s="121">
        <v>0</v>
      </c>
      <c r="Q2345" s="109"/>
      <c r="R2345" s="121">
        <v>105</v>
      </c>
      <c r="S2345" s="121">
        <v>0</v>
      </c>
      <c r="T2345" s="109"/>
      <c r="U2345" s="121">
        <v>233</v>
      </c>
      <c r="V2345" s="121">
        <v>0</v>
      </c>
    </row>
    <row r="2346" spans="1:22" x14ac:dyDescent="0.3">
      <c r="A2346" s="122" t="s">
        <v>1159</v>
      </c>
      <c r="B2346" s="35" t="str">
        <f>VLOOKUP(A2346,'Planning Periods'!$E$2:$N$540,10,FALSE)</f>
        <v>10/15/2013 - 10/15/2021</v>
      </c>
      <c r="C2346" s="121">
        <v>2017</v>
      </c>
      <c r="D2346" s="121" t="str">
        <f t="shared" si="34"/>
        <v>Westmorland 2017</v>
      </c>
      <c r="E2346" s="121">
        <v>57</v>
      </c>
      <c r="F2346" s="120">
        <v>0</v>
      </c>
      <c r="G2346" s="121">
        <v>0</v>
      </c>
      <c r="H2346" s="121">
        <v>0</v>
      </c>
      <c r="I2346" s="109"/>
      <c r="J2346" s="121">
        <v>35</v>
      </c>
      <c r="K2346" s="120">
        <v>0</v>
      </c>
      <c r="L2346" s="121">
        <v>0</v>
      </c>
      <c r="M2346" s="121">
        <v>0</v>
      </c>
      <c r="N2346" s="109"/>
      <c r="O2346" s="121">
        <v>36</v>
      </c>
      <c r="P2346" s="121">
        <v>0</v>
      </c>
      <c r="Q2346" s="109"/>
      <c r="R2346" s="121">
        <v>105</v>
      </c>
      <c r="S2346" s="121">
        <v>0</v>
      </c>
      <c r="T2346" s="109"/>
      <c r="U2346" s="121">
        <v>233</v>
      </c>
      <c r="V2346" s="121">
        <v>0</v>
      </c>
    </row>
    <row r="2347" spans="1:22" x14ac:dyDescent="0.3">
      <c r="A2347" s="122" t="s">
        <v>753</v>
      </c>
      <c r="B2347" s="35" t="str">
        <f>VLOOKUP(A2347,'Planning Periods'!$E$2:$N$540,10,FALSE)</f>
        <v>10/31/2013 - 10/31/2021</v>
      </c>
      <c r="C2347" s="121">
        <v>2013</v>
      </c>
      <c r="D2347" s="121" t="str">
        <f t="shared" si="34"/>
        <v>Wheatland 2013</v>
      </c>
      <c r="E2347" s="121"/>
      <c r="F2347" s="120"/>
      <c r="G2347" s="121"/>
      <c r="H2347" s="121"/>
      <c r="I2347" s="109"/>
      <c r="J2347" s="121"/>
      <c r="K2347" s="120"/>
      <c r="L2347" s="121"/>
      <c r="M2347" s="121"/>
      <c r="N2347" s="109"/>
      <c r="O2347" s="121"/>
      <c r="P2347" s="121"/>
      <c r="Q2347" s="109"/>
      <c r="R2347" s="121"/>
      <c r="S2347" s="121"/>
      <c r="T2347" s="109"/>
      <c r="U2347" s="121"/>
      <c r="V2347" s="121"/>
    </row>
    <row r="2348" spans="1:22" x14ac:dyDescent="0.3">
      <c r="A2348" s="122" t="s">
        <v>753</v>
      </c>
      <c r="B2348" s="35" t="str">
        <f>VLOOKUP(A2348,'Planning Periods'!$E$2:$N$540,10,FALSE)</f>
        <v>10/31/2013 - 10/31/2021</v>
      </c>
      <c r="C2348" s="121">
        <v>2014</v>
      </c>
      <c r="D2348" s="121" t="str">
        <f t="shared" si="34"/>
        <v>Wheatland 2014</v>
      </c>
      <c r="E2348" s="121"/>
      <c r="F2348" s="120"/>
      <c r="G2348" s="121"/>
      <c r="H2348" s="121"/>
      <c r="I2348" s="109"/>
      <c r="J2348" s="121"/>
      <c r="K2348" s="120"/>
      <c r="L2348" s="121"/>
      <c r="M2348" s="121"/>
      <c r="N2348" s="109"/>
      <c r="O2348" s="121"/>
      <c r="P2348" s="121"/>
      <c r="Q2348" s="109"/>
      <c r="R2348" s="121"/>
      <c r="S2348" s="121"/>
      <c r="T2348" s="109"/>
      <c r="U2348" s="121"/>
      <c r="V2348" s="121"/>
    </row>
    <row r="2349" spans="1:22" x14ac:dyDescent="0.3">
      <c r="A2349" s="122" t="s">
        <v>753</v>
      </c>
      <c r="B2349" s="35" t="str">
        <f>VLOOKUP(A2349,'Planning Periods'!$E$2:$N$540,10,FALSE)</f>
        <v>10/31/2013 - 10/31/2021</v>
      </c>
      <c r="C2349" s="121">
        <v>2015</v>
      </c>
      <c r="D2349" s="121" t="str">
        <f t="shared" si="34"/>
        <v>Wheatland 2015</v>
      </c>
      <c r="E2349" s="121"/>
      <c r="F2349" s="120"/>
      <c r="G2349" s="121"/>
      <c r="H2349" s="121"/>
      <c r="I2349" s="109"/>
      <c r="J2349" s="121"/>
      <c r="K2349" s="120"/>
      <c r="L2349" s="121"/>
      <c r="M2349" s="121"/>
      <c r="N2349" s="109"/>
      <c r="O2349" s="121"/>
      <c r="P2349" s="121"/>
      <c r="Q2349" s="109"/>
      <c r="R2349" s="121"/>
      <c r="S2349" s="121"/>
      <c r="T2349" s="109"/>
      <c r="U2349" s="121"/>
      <c r="V2349" s="121"/>
    </row>
    <row r="2350" spans="1:22" x14ac:dyDescent="0.3">
      <c r="A2350" s="122" t="s">
        <v>753</v>
      </c>
      <c r="B2350" s="35" t="str">
        <f>VLOOKUP(A2350,'Planning Periods'!$E$2:$N$540,10,FALSE)</f>
        <v>10/31/2013 - 10/31/2021</v>
      </c>
      <c r="C2350" s="121">
        <v>2016</v>
      </c>
      <c r="D2350" s="121" t="str">
        <f t="shared" si="34"/>
        <v>Wheatland 2016</v>
      </c>
      <c r="E2350" s="121"/>
      <c r="F2350" s="120"/>
      <c r="G2350" s="121"/>
      <c r="H2350" s="121"/>
      <c r="I2350" s="109"/>
      <c r="J2350" s="121"/>
      <c r="K2350" s="120"/>
      <c r="L2350" s="121"/>
      <c r="M2350" s="121"/>
      <c r="N2350" s="109"/>
      <c r="O2350" s="121"/>
      <c r="P2350" s="121"/>
      <c r="Q2350" s="109"/>
      <c r="R2350" s="121"/>
      <c r="S2350" s="121"/>
      <c r="T2350" s="109"/>
      <c r="U2350" s="121"/>
      <c r="V2350" s="121"/>
    </row>
    <row r="2351" spans="1:22" x14ac:dyDescent="0.3">
      <c r="A2351" s="122" t="s">
        <v>753</v>
      </c>
      <c r="B2351" s="35" t="str">
        <f>VLOOKUP(A2351,'Planning Periods'!$E$2:$N$540,10,FALSE)</f>
        <v>10/31/2013 - 10/31/2021</v>
      </c>
      <c r="C2351" s="121">
        <v>2017</v>
      </c>
      <c r="D2351" s="121" t="str">
        <f t="shared" si="34"/>
        <v>Wheatland 2017</v>
      </c>
      <c r="E2351" s="121">
        <v>110</v>
      </c>
      <c r="F2351" s="120">
        <v>0</v>
      </c>
      <c r="G2351" s="121">
        <v>0</v>
      </c>
      <c r="H2351" s="121">
        <v>0</v>
      </c>
      <c r="I2351" s="109"/>
      <c r="J2351" s="121">
        <v>76</v>
      </c>
      <c r="K2351" s="120">
        <v>0</v>
      </c>
      <c r="L2351" s="121">
        <v>0</v>
      </c>
      <c r="M2351" s="121">
        <v>0</v>
      </c>
      <c r="N2351" s="109"/>
      <c r="O2351" s="121">
        <v>90</v>
      </c>
      <c r="P2351" s="121">
        <v>0</v>
      </c>
      <c r="Q2351" s="109"/>
      <c r="R2351" s="121">
        <v>208</v>
      </c>
      <c r="S2351" s="121">
        <v>0</v>
      </c>
      <c r="T2351" s="109"/>
      <c r="U2351" s="121">
        <v>484</v>
      </c>
      <c r="V2351" s="121">
        <v>0</v>
      </c>
    </row>
    <row r="2352" spans="1:22" x14ac:dyDescent="0.3">
      <c r="A2352" s="122" t="s">
        <v>1046</v>
      </c>
      <c r="B2352" s="35"/>
      <c r="C2352" s="121">
        <v>2013</v>
      </c>
      <c r="D2352" s="121" t="str">
        <f t="shared" si="34"/>
        <v>Whittier 2013</v>
      </c>
      <c r="E2352" s="121"/>
      <c r="F2352" s="120"/>
      <c r="G2352" s="121"/>
      <c r="H2352" s="121"/>
      <c r="I2352" s="109"/>
      <c r="J2352" s="121"/>
      <c r="K2352" s="120"/>
      <c r="L2352" s="121"/>
      <c r="M2352" s="121"/>
      <c r="N2352" s="109"/>
      <c r="O2352" s="121"/>
      <c r="P2352" s="121"/>
      <c r="Q2352" s="109"/>
      <c r="R2352" s="121"/>
      <c r="S2352" s="121"/>
      <c r="T2352" s="109"/>
      <c r="U2352" s="121"/>
      <c r="V2352" s="121"/>
    </row>
    <row r="2353" spans="1:22" x14ac:dyDescent="0.3">
      <c r="A2353" s="122" t="s">
        <v>1046</v>
      </c>
      <c r="B2353" s="35" t="str">
        <f>VLOOKUP(A2353,'Planning Periods'!$E$2:$N$540,10,FALSE)</f>
        <v>10/15/2013 - 10/15/2021</v>
      </c>
      <c r="C2353" s="121">
        <v>2014</v>
      </c>
      <c r="D2353" s="121" t="str">
        <f t="shared" si="34"/>
        <v>Whittier 2014</v>
      </c>
      <c r="E2353" s="121">
        <v>228</v>
      </c>
      <c r="F2353" s="120">
        <v>0</v>
      </c>
      <c r="G2353" s="121">
        <v>0</v>
      </c>
      <c r="H2353" s="121">
        <v>0</v>
      </c>
      <c r="I2353" s="109"/>
      <c r="J2353" s="121">
        <v>135</v>
      </c>
      <c r="K2353" s="120">
        <v>0</v>
      </c>
      <c r="L2353" s="121">
        <v>0</v>
      </c>
      <c r="M2353" s="121">
        <v>0</v>
      </c>
      <c r="N2353" s="109"/>
      <c r="O2353" s="121">
        <v>146</v>
      </c>
      <c r="P2353" s="121">
        <v>71</v>
      </c>
      <c r="Q2353" s="109"/>
      <c r="R2353" s="121">
        <v>369</v>
      </c>
      <c r="S2353" s="121">
        <v>0</v>
      </c>
      <c r="T2353" s="109"/>
      <c r="U2353" s="121">
        <v>878</v>
      </c>
      <c r="V2353" s="121">
        <v>71</v>
      </c>
    </row>
    <row r="2354" spans="1:22" x14ac:dyDescent="0.3">
      <c r="A2354" s="122" t="s">
        <v>1046</v>
      </c>
      <c r="B2354" s="35" t="str">
        <f>VLOOKUP(A2354,'Planning Periods'!$E$2:$N$540,10,FALSE)</f>
        <v>10/15/2013 - 10/15/2021</v>
      </c>
      <c r="C2354" s="121">
        <v>2015</v>
      </c>
      <c r="D2354" s="121" t="str">
        <f t="shared" si="34"/>
        <v>Whittier 2015</v>
      </c>
      <c r="E2354" s="121">
        <v>228</v>
      </c>
      <c r="F2354" s="120">
        <v>0</v>
      </c>
      <c r="G2354" s="121">
        <v>0</v>
      </c>
      <c r="H2354" s="121">
        <v>0</v>
      </c>
      <c r="I2354" s="109"/>
      <c r="J2354" s="121">
        <v>135</v>
      </c>
      <c r="K2354" s="120">
        <v>0</v>
      </c>
      <c r="L2354" s="121">
        <v>0</v>
      </c>
      <c r="M2354" s="121">
        <v>0</v>
      </c>
      <c r="N2354" s="109"/>
      <c r="O2354" s="121">
        <v>146</v>
      </c>
      <c r="P2354" s="121">
        <v>78</v>
      </c>
      <c r="Q2354" s="109"/>
      <c r="R2354" s="121">
        <v>369</v>
      </c>
      <c r="S2354" s="121">
        <v>0</v>
      </c>
      <c r="T2354" s="109"/>
      <c r="U2354" s="121">
        <v>878</v>
      </c>
      <c r="V2354" s="121">
        <v>78</v>
      </c>
    </row>
    <row r="2355" spans="1:22" x14ac:dyDescent="0.3">
      <c r="A2355" s="122" t="s">
        <v>1046</v>
      </c>
      <c r="B2355" s="35" t="str">
        <f>VLOOKUP(A2355,'Planning Periods'!$E$2:$N$540,10,FALSE)</f>
        <v>10/15/2013 - 10/15/2021</v>
      </c>
      <c r="C2355" s="121">
        <v>2016</v>
      </c>
      <c r="D2355" s="121" t="str">
        <f t="shared" si="34"/>
        <v>Whittier 2016</v>
      </c>
      <c r="E2355" s="121">
        <v>228</v>
      </c>
      <c r="F2355" s="120">
        <v>0</v>
      </c>
      <c r="G2355" s="121">
        <v>0</v>
      </c>
      <c r="H2355" s="121">
        <v>0</v>
      </c>
      <c r="I2355" s="109"/>
      <c r="J2355" s="121">
        <v>135</v>
      </c>
      <c r="K2355" s="120">
        <v>0</v>
      </c>
      <c r="L2355" s="121">
        <v>0</v>
      </c>
      <c r="M2355" s="121">
        <v>0</v>
      </c>
      <c r="N2355" s="109"/>
      <c r="O2355" s="121">
        <v>146</v>
      </c>
      <c r="P2355" s="121">
        <v>13</v>
      </c>
      <c r="Q2355" s="109"/>
      <c r="R2355" s="121">
        <v>369</v>
      </c>
      <c r="S2355" s="121">
        <v>38</v>
      </c>
      <c r="T2355" s="109"/>
      <c r="U2355" s="121">
        <v>878</v>
      </c>
      <c r="V2355" s="121">
        <v>51</v>
      </c>
    </row>
    <row r="2356" spans="1:22" x14ac:dyDescent="0.3">
      <c r="A2356" s="122" t="s">
        <v>1046</v>
      </c>
      <c r="B2356" s="35" t="str">
        <f>VLOOKUP(A2356,'Planning Periods'!$E$2:$N$540,10,FALSE)</f>
        <v>10/15/2013 - 10/15/2021</v>
      </c>
      <c r="C2356" s="121">
        <v>2017</v>
      </c>
      <c r="D2356" s="121" t="str">
        <f t="shared" si="34"/>
        <v>Whittier 2017</v>
      </c>
      <c r="E2356" s="121">
        <v>228</v>
      </c>
      <c r="F2356" s="120">
        <v>0</v>
      </c>
      <c r="G2356" s="121">
        <v>0</v>
      </c>
      <c r="H2356" s="121">
        <v>0</v>
      </c>
      <c r="I2356" s="109"/>
      <c r="J2356" s="121">
        <v>135</v>
      </c>
      <c r="K2356" s="120">
        <v>0</v>
      </c>
      <c r="L2356" s="121">
        <v>0</v>
      </c>
      <c r="M2356" s="121">
        <v>0</v>
      </c>
      <c r="N2356" s="109"/>
      <c r="O2356" s="121">
        <v>146</v>
      </c>
      <c r="P2356" s="121">
        <v>52</v>
      </c>
      <c r="Q2356" s="109"/>
      <c r="R2356" s="121">
        <v>369</v>
      </c>
      <c r="S2356" s="121">
        <v>3</v>
      </c>
      <c r="T2356" s="109"/>
      <c r="U2356" s="121">
        <v>878</v>
      </c>
      <c r="V2356" s="121">
        <v>55</v>
      </c>
    </row>
    <row r="2357" spans="1:22" x14ac:dyDescent="0.3">
      <c r="A2357" s="122" t="s">
        <v>1329</v>
      </c>
      <c r="B2357" s="35"/>
      <c r="C2357" s="121">
        <v>2013</v>
      </c>
      <c r="D2357" s="121" t="str">
        <f t="shared" si="34"/>
        <v>Wildomar 2013</v>
      </c>
      <c r="E2357" s="121"/>
      <c r="F2357" s="120"/>
      <c r="G2357" s="121"/>
      <c r="H2357" s="121"/>
      <c r="I2357" s="109"/>
      <c r="J2357" s="121"/>
      <c r="K2357" s="120"/>
      <c r="L2357" s="121"/>
      <c r="M2357" s="121"/>
      <c r="N2357" s="109"/>
      <c r="O2357" s="121"/>
      <c r="P2357" s="121"/>
      <c r="Q2357" s="109"/>
      <c r="R2357" s="121"/>
      <c r="S2357" s="121"/>
      <c r="T2357" s="109"/>
      <c r="U2357" s="121"/>
      <c r="V2357" s="121"/>
    </row>
    <row r="2358" spans="1:22" x14ac:dyDescent="0.3">
      <c r="A2358" s="122" t="s">
        <v>1329</v>
      </c>
      <c r="B2358" s="35" t="str">
        <f>VLOOKUP(A2358,'Planning Periods'!$E$2:$N$540,10,FALSE)</f>
        <v>10/15/2013 - 10/15/2021</v>
      </c>
      <c r="C2358" s="121">
        <v>2014</v>
      </c>
      <c r="D2358" s="121" t="str">
        <f t="shared" si="34"/>
        <v>Wildomar 2014</v>
      </c>
      <c r="E2358" s="121">
        <v>621</v>
      </c>
      <c r="F2358" s="120">
        <v>0</v>
      </c>
      <c r="G2358" s="121">
        <v>0</v>
      </c>
      <c r="H2358" s="121">
        <v>0</v>
      </c>
      <c r="I2358" s="109"/>
      <c r="J2358" s="121">
        <v>415</v>
      </c>
      <c r="K2358" s="120">
        <v>0</v>
      </c>
      <c r="L2358" s="121">
        <v>0</v>
      </c>
      <c r="M2358" s="121">
        <v>0</v>
      </c>
      <c r="N2358" s="109"/>
      <c r="O2358" s="121">
        <v>461</v>
      </c>
      <c r="P2358" s="121">
        <v>4</v>
      </c>
      <c r="Q2358" s="109"/>
      <c r="R2358" s="121">
        <v>1038</v>
      </c>
      <c r="S2358" s="121">
        <v>307</v>
      </c>
      <c r="T2358" s="109"/>
      <c r="U2358" s="121">
        <v>2535</v>
      </c>
      <c r="V2358" s="121">
        <v>311</v>
      </c>
    </row>
    <row r="2359" spans="1:22" x14ac:dyDescent="0.3">
      <c r="A2359" s="122" t="s">
        <v>1329</v>
      </c>
      <c r="B2359" s="35" t="str">
        <f>VLOOKUP(A2359,'Planning Periods'!$E$2:$N$540,10,FALSE)</f>
        <v>10/15/2013 - 10/15/2021</v>
      </c>
      <c r="C2359" s="121">
        <v>2015</v>
      </c>
      <c r="D2359" s="121" t="str">
        <f t="shared" si="34"/>
        <v>Wildomar 2015</v>
      </c>
      <c r="E2359" s="121">
        <v>621</v>
      </c>
      <c r="F2359" s="120">
        <v>0</v>
      </c>
      <c r="G2359" s="121">
        <v>0</v>
      </c>
      <c r="H2359" s="121">
        <v>0</v>
      </c>
      <c r="I2359" s="109"/>
      <c r="J2359" s="121">
        <v>415</v>
      </c>
      <c r="K2359" s="120">
        <v>0</v>
      </c>
      <c r="L2359" s="121">
        <v>0</v>
      </c>
      <c r="M2359" s="121">
        <v>0</v>
      </c>
      <c r="N2359" s="109"/>
      <c r="O2359" s="121">
        <v>461</v>
      </c>
      <c r="P2359" s="121">
        <v>2</v>
      </c>
      <c r="Q2359" s="109"/>
      <c r="R2359" s="121">
        <v>1038</v>
      </c>
      <c r="S2359" s="121">
        <v>12</v>
      </c>
      <c r="T2359" s="109"/>
      <c r="U2359" s="121">
        <v>2535</v>
      </c>
      <c r="V2359" s="121">
        <v>14</v>
      </c>
    </row>
    <row r="2360" spans="1:22" x14ac:dyDescent="0.3">
      <c r="A2360" s="122" t="s">
        <v>1329</v>
      </c>
      <c r="B2360" s="35" t="str">
        <f>VLOOKUP(A2360,'Planning Periods'!$E$2:$N$540,10,FALSE)</f>
        <v>10/15/2013 - 10/15/2021</v>
      </c>
      <c r="C2360" s="121">
        <v>2016</v>
      </c>
      <c r="D2360" s="121" t="str">
        <f t="shared" si="34"/>
        <v>Wildomar 2016</v>
      </c>
      <c r="E2360" s="121">
        <v>621</v>
      </c>
      <c r="F2360" s="120">
        <v>0</v>
      </c>
      <c r="G2360" s="121">
        <v>0</v>
      </c>
      <c r="H2360" s="121">
        <v>0</v>
      </c>
      <c r="I2360" s="109"/>
      <c r="J2360" s="121">
        <v>415</v>
      </c>
      <c r="K2360" s="120">
        <v>0</v>
      </c>
      <c r="L2360" s="121">
        <v>0</v>
      </c>
      <c r="M2360" s="121">
        <v>0</v>
      </c>
      <c r="N2360" s="109"/>
      <c r="O2360" s="121">
        <v>461</v>
      </c>
      <c r="P2360" s="121">
        <v>9</v>
      </c>
      <c r="Q2360" s="109"/>
      <c r="R2360" s="121">
        <v>1038</v>
      </c>
      <c r="S2360" s="121">
        <v>141</v>
      </c>
      <c r="T2360" s="109"/>
      <c r="U2360" s="121">
        <v>2535</v>
      </c>
      <c r="V2360" s="121">
        <v>150</v>
      </c>
    </row>
    <row r="2361" spans="1:22" x14ac:dyDescent="0.3">
      <c r="A2361" s="122" t="s">
        <v>1329</v>
      </c>
      <c r="B2361" s="35" t="str">
        <f>VLOOKUP(A2361,'Planning Periods'!$E$2:$N$540,10,FALSE)</f>
        <v>10/15/2013 - 10/15/2021</v>
      </c>
      <c r="C2361" s="121">
        <v>2017</v>
      </c>
      <c r="D2361" s="121" t="str">
        <f t="shared" si="34"/>
        <v>Wildomar 2017</v>
      </c>
      <c r="E2361" s="121">
        <v>621</v>
      </c>
      <c r="F2361" s="120">
        <v>0</v>
      </c>
      <c r="G2361" s="121">
        <v>0</v>
      </c>
      <c r="H2361" s="121">
        <v>0</v>
      </c>
      <c r="I2361" s="109"/>
      <c r="J2361" s="121">
        <v>415</v>
      </c>
      <c r="K2361" s="120">
        <v>0</v>
      </c>
      <c r="L2361" s="121">
        <v>0</v>
      </c>
      <c r="M2361" s="121">
        <v>0</v>
      </c>
      <c r="N2361" s="109"/>
      <c r="O2361" s="121">
        <v>461</v>
      </c>
      <c r="P2361" s="121">
        <v>10</v>
      </c>
      <c r="Q2361" s="109"/>
      <c r="R2361" s="121">
        <v>1038</v>
      </c>
      <c r="S2361" s="121">
        <v>110</v>
      </c>
      <c r="T2361" s="109"/>
      <c r="U2361" s="121">
        <v>2535</v>
      </c>
      <c r="V2361" s="121">
        <v>120</v>
      </c>
    </row>
    <row r="2362" spans="1:22" x14ac:dyDescent="0.3">
      <c r="A2362" t="s">
        <v>1215</v>
      </c>
      <c r="B2362" s="35" t="str">
        <f>VLOOKUP(A2362,'Planning Periods'!$E$2:$N$540,10,FALSE)</f>
        <v>06/30/2014 - 06/30/2019</v>
      </c>
      <c r="C2362" s="121">
        <v>2014</v>
      </c>
      <c r="D2362" s="121" t="str">
        <f t="shared" si="34"/>
        <v>Williams 2014</v>
      </c>
      <c r="E2362" s="120">
        <v>0</v>
      </c>
      <c r="F2362" s="120">
        <v>0</v>
      </c>
      <c r="G2362" s="120">
        <v>0</v>
      </c>
      <c r="H2362" s="120">
        <v>0</v>
      </c>
      <c r="I2362" s="120">
        <v>0</v>
      </c>
      <c r="J2362" s="120">
        <v>0</v>
      </c>
      <c r="K2362" s="120">
        <v>0</v>
      </c>
      <c r="L2362" s="120">
        <v>0</v>
      </c>
      <c r="M2362" s="120">
        <v>0</v>
      </c>
      <c r="N2362" s="120">
        <v>0</v>
      </c>
      <c r="O2362" s="120">
        <v>0</v>
      </c>
      <c r="P2362" s="120">
        <v>0</v>
      </c>
      <c r="Q2362" s="120">
        <v>0</v>
      </c>
      <c r="R2362" s="120">
        <v>0</v>
      </c>
      <c r="S2362" s="120">
        <v>0</v>
      </c>
      <c r="T2362" s="120">
        <v>0</v>
      </c>
      <c r="U2362" s="120">
        <v>0</v>
      </c>
      <c r="V2362" s="120">
        <v>0</v>
      </c>
    </row>
    <row r="2363" spans="1:22" x14ac:dyDescent="0.3">
      <c r="A2363" t="s">
        <v>1215</v>
      </c>
      <c r="B2363" s="35" t="str">
        <f>VLOOKUP(A2363,'Planning Periods'!$E$2:$N$540,10,FALSE)</f>
        <v>06/30/2014 - 06/30/2019</v>
      </c>
      <c r="C2363" s="121">
        <v>2015</v>
      </c>
      <c r="D2363" s="121" t="str">
        <f t="shared" si="34"/>
        <v>Williams 2015</v>
      </c>
    </row>
    <row r="2364" spans="1:22" x14ac:dyDescent="0.3">
      <c r="A2364" t="s">
        <v>1215</v>
      </c>
      <c r="B2364" s="35" t="str">
        <f>VLOOKUP(A2364,'Planning Periods'!$E$2:$N$540,10,FALSE)</f>
        <v>06/30/2014 - 06/30/2019</v>
      </c>
      <c r="C2364" s="121">
        <v>2016</v>
      </c>
      <c r="D2364" s="121" t="str">
        <f t="shared" si="34"/>
        <v>Williams 2016</v>
      </c>
    </row>
    <row r="2365" spans="1:22" x14ac:dyDescent="0.3">
      <c r="A2365" t="s">
        <v>1215</v>
      </c>
      <c r="B2365" s="35" t="str">
        <f>VLOOKUP(A2365,'Planning Periods'!$E$2:$N$540,10,FALSE)</f>
        <v>06/30/2014 - 06/30/2019</v>
      </c>
      <c r="C2365" s="121">
        <v>2017</v>
      </c>
      <c r="D2365" s="121" t="str">
        <f t="shared" si="34"/>
        <v>Williams 2017</v>
      </c>
    </row>
    <row r="2366" spans="1:22" x14ac:dyDescent="0.3">
      <c r="A2366" t="s">
        <v>1032</v>
      </c>
      <c r="B2366" s="35" t="str">
        <f>VLOOKUP(A2366,'Planning Periods'!$E$2:$N$540,10,FALSE)</f>
        <v>06/30/2014 - 06/30/2019</v>
      </c>
      <c r="C2366" s="121">
        <v>2014</v>
      </c>
      <c r="D2366" s="121" t="str">
        <f t="shared" si="34"/>
        <v>Willits 2014</v>
      </c>
      <c r="E2366" s="120">
        <v>0</v>
      </c>
      <c r="F2366" s="120">
        <v>0</v>
      </c>
      <c r="G2366" s="120">
        <v>0</v>
      </c>
      <c r="H2366" s="120">
        <v>0</v>
      </c>
      <c r="I2366" s="120">
        <v>0</v>
      </c>
      <c r="J2366" s="120">
        <v>0</v>
      </c>
      <c r="K2366" s="120">
        <v>0</v>
      </c>
      <c r="L2366" s="120">
        <v>0</v>
      </c>
      <c r="M2366" s="120">
        <v>0</v>
      </c>
      <c r="N2366" s="120">
        <v>0</v>
      </c>
      <c r="O2366" s="120">
        <v>0</v>
      </c>
      <c r="P2366" s="120">
        <v>0</v>
      </c>
      <c r="Q2366" s="120">
        <v>0</v>
      </c>
      <c r="R2366" s="120">
        <v>0</v>
      </c>
      <c r="S2366" s="120">
        <v>0</v>
      </c>
      <c r="T2366" s="120">
        <v>0</v>
      </c>
      <c r="U2366" s="120">
        <v>0</v>
      </c>
      <c r="V2366" s="120">
        <v>0</v>
      </c>
    </row>
    <row r="2367" spans="1:22" x14ac:dyDescent="0.3">
      <c r="A2367" t="s">
        <v>1032</v>
      </c>
      <c r="B2367" s="35" t="str">
        <f>VLOOKUP(A2367,'Planning Periods'!$E$2:$N$540,10,FALSE)</f>
        <v>06/30/2014 - 06/30/2019</v>
      </c>
      <c r="C2367" s="121">
        <v>2015</v>
      </c>
      <c r="D2367" s="121" t="str">
        <f t="shared" si="34"/>
        <v>Willits 2015</v>
      </c>
    </row>
    <row r="2368" spans="1:22" x14ac:dyDescent="0.3">
      <c r="A2368" t="s">
        <v>1032</v>
      </c>
      <c r="B2368" s="35" t="str">
        <f>VLOOKUP(A2368,'Planning Periods'!$E$2:$N$540,10,FALSE)</f>
        <v>06/30/2014 - 06/30/2019</v>
      </c>
      <c r="C2368" s="121">
        <v>2016</v>
      </c>
      <c r="D2368" s="121" t="str">
        <f t="shared" si="34"/>
        <v>Willits 2016</v>
      </c>
    </row>
    <row r="2369" spans="1:22" x14ac:dyDescent="0.3">
      <c r="A2369" t="s">
        <v>1032</v>
      </c>
      <c r="B2369" s="35" t="str">
        <f>VLOOKUP(A2369,'Planning Periods'!$E$2:$N$540,10,FALSE)</f>
        <v>06/30/2014 - 06/30/2019</v>
      </c>
      <c r="C2369" s="121">
        <v>2017</v>
      </c>
      <c r="D2369" s="121" t="str">
        <f t="shared" si="34"/>
        <v>Willits 2017</v>
      </c>
    </row>
    <row r="2370" spans="1:22" x14ac:dyDescent="0.3">
      <c r="A2370" s="122" t="s">
        <v>1174</v>
      </c>
      <c r="B2370" s="35" t="str">
        <f>VLOOKUP(A2370,'Planning Periods'!$E$2:$N$540,10,FALSE)</f>
        <v>06/30/2014 - 06/30/2019</v>
      </c>
      <c r="C2370" s="121">
        <v>2014</v>
      </c>
      <c r="D2370" s="121" t="str">
        <f t="shared" si="34"/>
        <v>Willows 2014</v>
      </c>
      <c r="E2370" s="121">
        <v>15</v>
      </c>
      <c r="F2370" s="120">
        <v>0</v>
      </c>
      <c r="G2370" s="121">
        <v>0</v>
      </c>
      <c r="H2370" s="121">
        <v>0</v>
      </c>
      <c r="I2370" s="109"/>
      <c r="J2370" s="121">
        <v>11</v>
      </c>
      <c r="K2370" s="120">
        <v>0</v>
      </c>
      <c r="L2370" s="121">
        <v>0</v>
      </c>
      <c r="M2370" s="121">
        <v>0</v>
      </c>
      <c r="N2370" s="109"/>
      <c r="O2370" s="121">
        <v>11</v>
      </c>
      <c r="P2370" s="121">
        <v>0</v>
      </c>
      <c r="Q2370" s="109"/>
      <c r="R2370" s="121">
        <v>26</v>
      </c>
      <c r="S2370" s="121">
        <v>0</v>
      </c>
      <c r="T2370" s="109"/>
      <c r="U2370" s="121">
        <v>63</v>
      </c>
      <c r="V2370" s="121">
        <v>0</v>
      </c>
    </row>
    <row r="2371" spans="1:22" x14ac:dyDescent="0.3">
      <c r="A2371" s="122" t="s">
        <v>1174</v>
      </c>
      <c r="B2371" s="35" t="str">
        <f>VLOOKUP(A2371,'Planning Periods'!$E$2:$N$540,10,FALSE)</f>
        <v>06/30/2014 - 06/30/2019</v>
      </c>
      <c r="C2371" s="121">
        <v>2015</v>
      </c>
      <c r="D2371" s="121" t="str">
        <f t="shared" ref="D2371:D2433" si="35">CONCATENATE(A2371," ",C2371)</f>
        <v>Willows 2015</v>
      </c>
      <c r="E2371" s="121">
        <v>15</v>
      </c>
      <c r="F2371" s="120">
        <v>49</v>
      </c>
      <c r="G2371" s="121">
        <v>49</v>
      </c>
      <c r="H2371" s="121">
        <v>0</v>
      </c>
      <c r="I2371" s="109"/>
      <c r="J2371" s="121">
        <v>11</v>
      </c>
      <c r="K2371" s="120">
        <v>0</v>
      </c>
      <c r="L2371" s="121">
        <v>0</v>
      </c>
      <c r="M2371" s="121">
        <v>0</v>
      </c>
      <c r="N2371" s="109"/>
      <c r="O2371" s="121">
        <v>11</v>
      </c>
      <c r="P2371" s="121">
        <v>0</v>
      </c>
      <c r="Q2371" s="109"/>
      <c r="R2371" s="121">
        <v>26</v>
      </c>
      <c r="S2371" s="121">
        <v>0</v>
      </c>
      <c r="T2371" s="109"/>
      <c r="U2371" s="121">
        <v>63</v>
      </c>
      <c r="V2371" s="121">
        <v>49</v>
      </c>
    </row>
    <row r="2372" spans="1:22" x14ac:dyDescent="0.3">
      <c r="A2372" s="122" t="s">
        <v>1174</v>
      </c>
      <c r="B2372" s="35" t="str">
        <f>VLOOKUP(A2372,'Planning Periods'!$E$2:$N$540,10,FALSE)</f>
        <v>06/30/2014 - 06/30/2019</v>
      </c>
      <c r="C2372" s="121">
        <v>2016</v>
      </c>
      <c r="D2372" s="121" t="str">
        <f t="shared" si="35"/>
        <v>Willows 2016</v>
      </c>
      <c r="E2372" s="121">
        <v>15</v>
      </c>
      <c r="F2372" s="120">
        <v>0</v>
      </c>
      <c r="G2372" s="121">
        <v>0</v>
      </c>
      <c r="H2372" s="121">
        <v>0</v>
      </c>
      <c r="I2372" s="109"/>
      <c r="J2372" s="121">
        <v>11</v>
      </c>
      <c r="K2372" s="120">
        <v>2</v>
      </c>
      <c r="L2372" s="121">
        <v>2</v>
      </c>
      <c r="M2372" s="121">
        <v>0</v>
      </c>
      <c r="N2372" s="109"/>
      <c r="O2372" s="121">
        <v>11</v>
      </c>
      <c r="P2372" s="121">
        <v>1</v>
      </c>
      <c r="Q2372" s="109"/>
      <c r="R2372" s="121">
        <v>26</v>
      </c>
      <c r="S2372" s="121">
        <v>0</v>
      </c>
      <c r="T2372" s="109"/>
      <c r="U2372" s="121">
        <v>63</v>
      </c>
      <c r="V2372" s="121">
        <v>3</v>
      </c>
    </row>
    <row r="2373" spans="1:22" x14ac:dyDescent="0.3">
      <c r="A2373" s="122" t="s">
        <v>1174</v>
      </c>
      <c r="B2373" s="35" t="str">
        <f>VLOOKUP(A2373,'Planning Periods'!$E$2:$N$540,10,FALSE)</f>
        <v>06/30/2014 - 06/30/2019</v>
      </c>
      <c r="C2373" s="121">
        <v>2017</v>
      </c>
      <c r="D2373" s="121" t="str">
        <f t="shared" si="35"/>
        <v>Willows 2017</v>
      </c>
      <c r="E2373" s="121">
        <v>15</v>
      </c>
      <c r="F2373" s="120">
        <v>0</v>
      </c>
      <c r="G2373" s="121">
        <v>0</v>
      </c>
      <c r="H2373" s="121">
        <v>0</v>
      </c>
      <c r="I2373" s="109"/>
      <c r="J2373" s="121">
        <v>11</v>
      </c>
      <c r="K2373" s="120">
        <v>0</v>
      </c>
      <c r="L2373" s="121">
        <v>0</v>
      </c>
      <c r="M2373" s="121">
        <v>0</v>
      </c>
      <c r="N2373" s="109"/>
      <c r="O2373" s="121">
        <v>11</v>
      </c>
      <c r="P2373" s="121">
        <v>0</v>
      </c>
      <c r="Q2373" s="109"/>
      <c r="R2373" s="121">
        <v>26</v>
      </c>
      <c r="S2373" s="121">
        <v>2</v>
      </c>
      <c r="T2373" s="109"/>
      <c r="U2373" s="121">
        <v>63</v>
      </c>
      <c r="V2373" s="121">
        <v>2</v>
      </c>
    </row>
    <row r="2374" spans="1:22" x14ac:dyDescent="0.3">
      <c r="A2374" s="122" t="s">
        <v>1338</v>
      </c>
      <c r="B2374" s="35" t="str">
        <f>VLOOKUP(A2374,'Planning Periods'!$E$2:$N$540,10,FALSE)</f>
        <v>01/31/2015 - 01/31/2023</v>
      </c>
      <c r="C2374" s="121">
        <v>2014</v>
      </c>
      <c r="D2374" s="121" t="str">
        <f t="shared" si="35"/>
        <v>Windsor 2014</v>
      </c>
      <c r="E2374" s="121">
        <v>120</v>
      </c>
      <c r="F2374" s="120">
        <v>0</v>
      </c>
      <c r="G2374" s="121">
        <v>0</v>
      </c>
      <c r="H2374" s="121">
        <v>0</v>
      </c>
      <c r="I2374" s="109"/>
      <c r="J2374" s="121">
        <v>65</v>
      </c>
      <c r="K2374" s="120">
        <v>0</v>
      </c>
      <c r="L2374" s="121">
        <v>0</v>
      </c>
      <c r="M2374" s="121">
        <v>0</v>
      </c>
      <c r="N2374" s="109"/>
      <c r="O2374" s="121">
        <v>67</v>
      </c>
      <c r="P2374" s="121">
        <v>1</v>
      </c>
      <c r="Q2374" s="109"/>
      <c r="R2374" s="121">
        <v>188</v>
      </c>
      <c r="S2374" s="121">
        <v>9</v>
      </c>
      <c r="T2374" s="109"/>
      <c r="U2374" s="121">
        <v>440</v>
      </c>
      <c r="V2374" s="121">
        <v>10</v>
      </c>
    </row>
    <row r="2375" spans="1:22" x14ac:dyDescent="0.3">
      <c r="A2375" s="122" t="s">
        <v>1338</v>
      </c>
      <c r="B2375" s="35" t="str">
        <f>VLOOKUP(A2375,'Planning Periods'!$E$2:$N$540,10,FALSE)</f>
        <v>01/31/2015 - 01/31/2023</v>
      </c>
      <c r="C2375" s="121">
        <v>2015</v>
      </c>
      <c r="D2375" s="121" t="str">
        <f t="shared" si="35"/>
        <v>Windsor 2015</v>
      </c>
      <c r="E2375" s="121">
        <v>120</v>
      </c>
      <c r="F2375" s="120">
        <v>0</v>
      </c>
      <c r="G2375" s="121">
        <v>0</v>
      </c>
      <c r="H2375" s="121">
        <v>0</v>
      </c>
      <c r="I2375" s="109"/>
      <c r="J2375" s="121">
        <v>65</v>
      </c>
      <c r="K2375" s="120">
        <v>0</v>
      </c>
      <c r="L2375" s="121">
        <v>0</v>
      </c>
      <c r="M2375" s="121">
        <v>0</v>
      </c>
      <c r="N2375" s="109"/>
      <c r="O2375" s="121">
        <v>67</v>
      </c>
      <c r="P2375" s="121">
        <v>0</v>
      </c>
      <c r="Q2375" s="109"/>
      <c r="R2375" s="121">
        <v>188</v>
      </c>
      <c r="S2375" s="121">
        <v>55</v>
      </c>
      <c r="T2375" s="109"/>
      <c r="U2375" s="121">
        <v>440</v>
      </c>
      <c r="V2375" s="121">
        <v>55</v>
      </c>
    </row>
    <row r="2376" spans="1:22" x14ac:dyDescent="0.3">
      <c r="A2376" s="122" t="s">
        <v>1338</v>
      </c>
      <c r="B2376" s="35" t="str">
        <f>VLOOKUP(A2376,'Planning Periods'!$E$2:$N$540,10,FALSE)</f>
        <v>01/31/2015 - 01/31/2023</v>
      </c>
      <c r="C2376" s="121">
        <v>2016</v>
      </c>
      <c r="D2376" s="121" t="str">
        <f t="shared" si="35"/>
        <v>Windsor 2016</v>
      </c>
      <c r="E2376" s="121">
        <v>120</v>
      </c>
      <c r="F2376" s="120">
        <v>0</v>
      </c>
      <c r="G2376" s="121">
        <v>0</v>
      </c>
      <c r="H2376" s="121">
        <v>0</v>
      </c>
      <c r="I2376" s="109"/>
      <c r="J2376" s="121">
        <v>65</v>
      </c>
      <c r="K2376" s="120">
        <v>0</v>
      </c>
      <c r="L2376" s="121">
        <v>0</v>
      </c>
      <c r="M2376" s="121">
        <v>0</v>
      </c>
      <c r="N2376" s="109"/>
      <c r="O2376" s="121">
        <v>67</v>
      </c>
      <c r="P2376" s="121">
        <v>0</v>
      </c>
      <c r="Q2376" s="109"/>
      <c r="R2376" s="121">
        <v>188</v>
      </c>
      <c r="S2376" s="121">
        <v>3</v>
      </c>
      <c r="T2376" s="109"/>
      <c r="U2376" s="121">
        <v>440</v>
      </c>
      <c r="V2376" s="121">
        <v>3</v>
      </c>
    </row>
    <row r="2377" spans="1:22" x14ac:dyDescent="0.3">
      <c r="A2377" s="122" t="s">
        <v>1338</v>
      </c>
      <c r="B2377" s="35" t="str">
        <f>VLOOKUP(A2377,'Planning Periods'!$E$2:$N$540,10,FALSE)</f>
        <v>01/31/2015 - 01/31/2023</v>
      </c>
      <c r="C2377" s="121">
        <v>2017</v>
      </c>
      <c r="D2377" s="121" t="str">
        <f t="shared" si="35"/>
        <v>Windsor 2017</v>
      </c>
      <c r="E2377" s="121">
        <v>120</v>
      </c>
      <c r="F2377" s="120">
        <v>0</v>
      </c>
      <c r="G2377" s="121">
        <v>0</v>
      </c>
      <c r="H2377" s="121">
        <v>0</v>
      </c>
      <c r="I2377" s="109"/>
      <c r="J2377" s="121">
        <v>65</v>
      </c>
      <c r="K2377" s="120">
        <v>0</v>
      </c>
      <c r="L2377" s="121">
        <v>0</v>
      </c>
      <c r="M2377" s="121">
        <v>0</v>
      </c>
      <c r="N2377" s="109"/>
      <c r="O2377" s="121">
        <v>67</v>
      </c>
      <c r="P2377" s="121">
        <v>0</v>
      </c>
      <c r="Q2377" s="109"/>
      <c r="R2377" s="121">
        <v>188</v>
      </c>
      <c r="S2377" s="121">
        <v>5</v>
      </c>
      <c r="T2377" s="109"/>
      <c r="U2377" s="121">
        <v>440</v>
      </c>
      <c r="V2377" s="121">
        <v>5</v>
      </c>
    </row>
    <row r="2378" spans="1:22" x14ac:dyDescent="0.3">
      <c r="A2378" s="122" t="s">
        <v>758</v>
      </c>
      <c r="B2378" s="35" t="str">
        <f>VLOOKUP(A2378,'Planning Periods'!$E$2:$N$540,10,FALSE)</f>
        <v>10/31/2013 - 10/31/2021</v>
      </c>
      <c r="C2378" s="121">
        <v>2013</v>
      </c>
      <c r="D2378" s="121" t="str">
        <f t="shared" si="35"/>
        <v>Winters 2013</v>
      </c>
      <c r="E2378" s="121">
        <v>76</v>
      </c>
      <c r="F2378" s="120">
        <v>0</v>
      </c>
      <c r="G2378" s="121">
        <v>0</v>
      </c>
      <c r="H2378" s="121">
        <v>0</v>
      </c>
      <c r="I2378" s="109"/>
      <c r="J2378" s="121">
        <v>54</v>
      </c>
      <c r="K2378" s="120">
        <v>0</v>
      </c>
      <c r="L2378" s="121">
        <v>0</v>
      </c>
      <c r="M2378" s="121">
        <v>0</v>
      </c>
      <c r="N2378" s="109"/>
      <c r="O2378" s="121">
        <v>59</v>
      </c>
      <c r="P2378" s="121">
        <v>1</v>
      </c>
      <c r="Q2378" s="109"/>
      <c r="R2378" s="121">
        <v>130</v>
      </c>
      <c r="S2378" s="121">
        <v>0</v>
      </c>
      <c r="T2378" s="109"/>
      <c r="U2378" s="121">
        <v>319</v>
      </c>
      <c r="V2378" s="121">
        <v>1</v>
      </c>
    </row>
    <row r="2379" spans="1:22" x14ac:dyDescent="0.3">
      <c r="A2379" s="122" t="s">
        <v>758</v>
      </c>
      <c r="B2379" s="35" t="str">
        <f>VLOOKUP(A2379,'Planning Periods'!$E$2:$N$540,10,FALSE)</f>
        <v>10/31/2013 - 10/31/2021</v>
      </c>
      <c r="C2379" s="121">
        <v>2014</v>
      </c>
      <c r="D2379" s="121" t="str">
        <f t="shared" si="35"/>
        <v>Winters 2014</v>
      </c>
      <c r="E2379" s="121">
        <v>76</v>
      </c>
      <c r="F2379" s="120">
        <v>0</v>
      </c>
      <c r="G2379" s="121">
        <v>0</v>
      </c>
      <c r="H2379" s="121">
        <v>0</v>
      </c>
      <c r="I2379" s="109"/>
      <c r="J2379" s="121">
        <v>54</v>
      </c>
      <c r="K2379" s="120">
        <v>0</v>
      </c>
      <c r="L2379" s="121">
        <v>0</v>
      </c>
      <c r="M2379" s="121">
        <v>0</v>
      </c>
      <c r="N2379" s="109"/>
      <c r="O2379" s="121">
        <v>59</v>
      </c>
      <c r="P2379" s="121">
        <v>0</v>
      </c>
      <c r="Q2379" s="109"/>
      <c r="R2379" s="121">
        <v>130</v>
      </c>
      <c r="S2379" s="121">
        <v>0</v>
      </c>
      <c r="T2379" s="109"/>
      <c r="U2379" s="121">
        <v>319</v>
      </c>
      <c r="V2379" s="121">
        <v>0</v>
      </c>
    </row>
    <row r="2380" spans="1:22" x14ac:dyDescent="0.3">
      <c r="A2380" s="122" t="s">
        <v>758</v>
      </c>
      <c r="B2380" s="35" t="str">
        <f>VLOOKUP(A2380,'Planning Periods'!$E$2:$N$540,10,FALSE)</f>
        <v>10/31/2013 - 10/31/2021</v>
      </c>
      <c r="C2380" s="121">
        <v>2015</v>
      </c>
      <c r="D2380" s="121" t="str">
        <f t="shared" si="35"/>
        <v>Winters 2015</v>
      </c>
      <c r="E2380" s="121">
        <v>76</v>
      </c>
      <c r="F2380" s="120">
        <v>0</v>
      </c>
      <c r="G2380" s="121">
        <v>0</v>
      </c>
      <c r="H2380" s="121">
        <v>0</v>
      </c>
      <c r="I2380" s="109"/>
      <c r="J2380" s="121">
        <v>54</v>
      </c>
      <c r="K2380" s="120">
        <v>0</v>
      </c>
      <c r="L2380" s="121">
        <v>0</v>
      </c>
      <c r="M2380" s="121">
        <v>0</v>
      </c>
      <c r="N2380" s="109"/>
      <c r="O2380" s="121">
        <v>59</v>
      </c>
      <c r="P2380" s="121">
        <v>0</v>
      </c>
      <c r="Q2380" s="109"/>
      <c r="R2380" s="121">
        <v>130</v>
      </c>
      <c r="S2380" s="121">
        <v>32</v>
      </c>
      <c r="T2380" s="109"/>
      <c r="U2380" s="121">
        <v>319</v>
      </c>
      <c r="V2380" s="121">
        <v>32</v>
      </c>
    </row>
    <row r="2381" spans="1:22" x14ac:dyDescent="0.3">
      <c r="A2381" s="122" t="s">
        <v>758</v>
      </c>
      <c r="B2381" s="35" t="str">
        <f>VLOOKUP(A2381,'Planning Periods'!$E$2:$N$540,10,FALSE)</f>
        <v>10/31/2013 - 10/31/2021</v>
      </c>
      <c r="C2381" s="121">
        <v>2016</v>
      </c>
      <c r="D2381" s="121" t="str">
        <f t="shared" si="35"/>
        <v>Winters 2016</v>
      </c>
      <c r="E2381" s="121">
        <v>76</v>
      </c>
      <c r="F2381" s="120">
        <v>0</v>
      </c>
      <c r="G2381" s="121">
        <v>0</v>
      </c>
      <c r="H2381" s="121">
        <v>0</v>
      </c>
      <c r="I2381" s="109"/>
      <c r="J2381" s="121">
        <v>54</v>
      </c>
      <c r="K2381" s="120">
        <v>0</v>
      </c>
      <c r="L2381" s="121">
        <v>0</v>
      </c>
      <c r="M2381" s="121">
        <v>0</v>
      </c>
      <c r="N2381" s="109"/>
      <c r="O2381" s="121">
        <v>59</v>
      </c>
      <c r="P2381" s="121">
        <v>7</v>
      </c>
      <c r="Q2381" s="109"/>
      <c r="R2381" s="121">
        <v>130</v>
      </c>
      <c r="S2381" s="121">
        <v>26</v>
      </c>
      <c r="T2381" s="109"/>
      <c r="U2381" s="121">
        <v>319</v>
      </c>
      <c r="V2381" s="121">
        <v>33</v>
      </c>
    </row>
    <row r="2382" spans="1:22" x14ac:dyDescent="0.3">
      <c r="A2382" s="122" t="s">
        <v>758</v>
      </c>
      <c r="B2382" s="35" t="str">
        <f>VLOOKUP(A2382,'Planning Periods'!$E$2:$N$540,10,FALSE)</f>
        <v>10/31/2013 - 10/31/2021</v>
      </c>
      <c r="C2382" s="121">
        <v>2017</v>
      </c>
      <c r="D2382" s="121" t="str">
        <f t="shared" si="35"/>
        <v>Winters 2017</v>
      </c>
      <c r="E2382" s="121">
        <v>76</v>
      </c>
      <c r="F2382" s="120">
        <v>0</v>
      </c>
      <c r="G2382" s="121">
        <v>0</v>
      </c>
      <c r="H2382" s="121">
        <v>0</v>
      </c>
      <c r="I2382" s="109"/>
      <c r="J2382" s="121">
        <v>54</v>
      </c>
      <c r="K2382" s="120">
        <v>0</v>
      </c>
      <c r="L2382" s="121">
        <v>0</v>
      </c>
      <c r="M2382" s="121">
        <v>0</v>
      </c>
      <c r="N2382" s="109"/>
      <c r="O2382" s="121">
        <v>59</v>
      </c>
      <c r="P2382" s="121">
        <v>0</v>
      </c>
      <c r="Q2382" s="109"/>
      <c r="R2382" s="121">
        <v>130</v>
      </c>
      <c r="S2382" s="121">
        <v>11</v>
      </c>
      <c r="T2382" s="109"/>
      <c r="U2382" s="121">
        <v>319</v>
      </c>
      <c r="V2382" s="121">
        <v>11</v>
      </c>
    </row>
    <row r="2383" spans="1:22" x14ac:dyDescent="0.3">
      <c r="A2383" t="s">
        <v>774</v>
      </c>
      <c r="B2383" s="35" t="str">
        <f>VLOOKUP(A2383,'Planning Periods'!$E$2:$N$540,10,FALSE)</f>
        <v>12/31/2015 - 12/31/2023</v>
      </c>
      <c r="C2383" s="121">
        <v>2014</v>
      </c>
      <c r="D2383" s="121" t="str">
        <f t="shared" si="35"/>
        <v>Woodlake 2014</v>
      </c>
      <c r="E2383" s="120">
        <v>0</v>
      </c>
      <c r="F2383" s="120">
        <v>0</v>
      </c>
      <c r="G2383" s="120">
        <v>0</v>
      </c>
      <c r="H2383" s="120">
        <v>0</v>
      </c>
      <c r="I2383" s="120">
        <v>0</v>
      </c>
      <c r="J2383" s="120">
        <v>0</v>
      </c>
      <c r="K2383" s="120">
        <v>0</v>
      </c>
      <c r="L2383" s="120">
        <v>0</v>
      </c>
      <c r="M2383" s="120">
        <v>0</v>
      </c>
      <c r="N2383" s="120">
        <v>0</v>
      </c>
      <c r="O2383" s="120">
        <v>0</v>
      </c>
      <c r="P2383" s="120">
        <v>0</v>
      </c>
      <c r="Q2383" s="120">
        <v>0</v>
      </c>
      <c r="R2383" s="120">
        <v>0</v>
      </c>
      <c r="S2383" s="120">
        <v>0</v>
      </c>
      <c r="T2383" s="120">
        <v>0</v>
      </c>
      <c r="U2383" s="120">
        <v>0</v>
      </c>
      <c r="V2383" s="120">
        <v>0</v>
      </c>
    </row>
    <row r="2384" spans="1:22" x14ac:dyDescent="0.3">
      <c r="A2384" t="s">
        <v>774</v>
      </c>
      <c r="B2384" s="35" t="str">
        <f>VLOOKUP(A2384,'Planning Periods'!$E$2:$N$540,10,FALSE)</f>
        <v>12/31/2015 - 12/31/2023</v>
      </c>
      <c r="C2384" s="121">
        <v>2015</v>
      </c>
      <c r="D2384" s="121" t="str">
        <f t="shared" si="35"/>
        <v>Woodlake 2015</v>
      </c>
    </row>
    <row r="2385" spans="1:22" x14ac:dyDescent="0.3">
      <c r="A2385" t="s">
        <v>774</v>
      </c>
      <c r="B2385" s="35" t="str">
        <f>VLOOKUP(A2385,'Planning Periods'!$E$2:$N$540,10,FALSE)</f>
        <v>12/31/2015 - 12/31/2023</v>
      </c>
      <c r="C2385" s="121">
        <v>2016</v>
      </c>
      <c r="D2385" s="121" t="str">
        <f t="shared" si="35"/>
        <v>Woodlake 2016</v>
      </c>
    </row>
    <row r="2386" spans="1:22" x14ac:dyDescent="0.3">
      <c r="A2386" t="s">
        <v>774</v>
      </c>
      <c r="B2386" s="35" t="str">
        <f>VLOOKUP(A2386,'Planning Periods'!$E$2:$N$540,10,FALSE)</f>
        <v>12/31/2015 - 12/31/2023</v>
      </c>
      <c r="C2386" s="121">
        <v>2017</v>
      </c>
      <c r="D2386" s="121" t="str">
        <f t="shared" si="35"/>
        <v>Woodlake 2017</v>
      </c>
    </row>
    <row r="2387" spans="1:22" x14ac:dyDescent="0.3">
      <c r="A2387" s="122" t="s">
        <v>756</v>
      </c>
      <c r="B2387" s="35" t="str">
        <f>VLOOKUP(A2387,'Planning Periods'!$E$2:$N$540,10,FALSE)</f>
        <v>10/31/2013 - 10/31/2021</v>
      </c>
      <c r="C2387" s="121">
        <v>2013</v>
      </c>
      <c r="D2387" s="121" t="str">
        <f t="shared" si="35"/>
        <v>Woodland 2013</v>
      </c>
      <c r="E2387" s="121">
        <v>390</v>
      </c>
      <c r="F2387" s="120">
        <v>46</v>
      </c>
      <c r="G2387" s="121">
        <v>46</v>
      </c>
      <c r="H2387" s="121">
        <v>0</v>
      </c>
      <c r="I2387" s="109"/>
      <c r="J2387" s="121">
        <v>274</v>
      </c>
      <c r="K2387" s="120">
        <v>16</v>
      </c>
      <c r="L2387" s="121">
        <v>16</v>
      </c>
      <c r="M2387" s="121">
        <v>0</v>
      </c>
      <c r="N2387" s="109"/>
      <c r="O2387" s="121">
        <v>349</v>
      </c>
      <c r="P2387" s="121">
        <v>1</v>
      </c>
      <c r="Q2387" s="109"/>
      <c r="R2387" s="121">
        <v>864</v>
      </c>
      <c r="S2387" s="121">
        <v>97</v>
      </c>
      <c r="T2387" s="109"/>
      <c r="U2387" s="121">
        <v>1877</v>
      </c>
      <c r="V2387" s="121">
        <v>160</v>
      </c>
    </row>
    <row r="2388" spans="1:22" x14ac:dyDescent="0.3">
      <c r="A2388" s="122" t="s">
        <v>756</v>
      </c>
      <c r="B2388" s="35" t="str">
        <f>VLOOKUP(A2388,'Planning Periods'!$E$2:$N$540,10,FALSE)</f>
        <v>10/31/2013 - 10/31/2021</v>
      </c>
      <c r="C2388" s="121">
        <v>2014</v>
      </c>
      <c r="D2388" s="121" t="str">
        <f t="shared" si="35"/>
        <v>Woodland 2014</v>
      </c>
      <c r="E2388" s="121">
        <v>390</v>
      </c>
      <c r="F2388" s="120">
        <v>0</v>
      </c>
      <c r="G2388" s="121">
        <v>0</v>
      </c>
      <c r="H2388" s="121">
        <v>0</v>
      </c>
      <c r="I2388" s="109"/>
      <c r="J2388" s="121">
        <v>274</v>
      </c>
      <c r="K2388" s="120">
        <v>0</v>
      </c>
      <c r="L2388" s="121">
        <v>0</v>
      </c>
      <c r="M2388" s="121">
        <v>0</v>
      </c>
      <c r="N2388" s="109"/>
      <c r="O2388" s="121">
        <v>349</v>
      </c>
      <c r="P2388" s="121">
        <v>32</v>
      </c>
      <c r="Q2388" s="109"/>
      <c r="R2388" s="121">
        <v>864</v>
      </c>
      <c r="S2388" s="121">
        <v>96</v>
      </c>
      <c r="T2388" s="109"/>
      <c r="U2388" s="121">
        <v>1877</v>
      </c>
      <c r="V2388" s="121">
        <v>128</v>
      </c>
    </row>
    <row r="2389" spans="1:22" x14ac:dyDescent="0.3">
      <c r="A2389" s="122" t="s">
        <v>756</v>
      </c>
      <c r="B2389" s="35" t="str">
        <f>VLOOKUP(A2389,'Planning Periods'!$E$2:$N$540,10,FALSE)</f>
        <v>10/31/2013 - 10/31/2021</v>
      </c>
      <c r="C2389" s="121">
        <v>2015</v>
      </c>
      <c r="D2389" s="121" t="str">
        <f t="shared" si="35"/>
        <v>Woodland 2015</v>
      </c>
      <c r="E2389" s="121">
        <v>390</v>
      </c>
      <c r="F2389" s="120">
        <v>0</v>
      </c>
      <c r="G2389" s="121">
        <v>0</v>
      </c>
      <c r="H2389" s="121">
        <v>0</v>
      </c>
      <c r="I2389" s="109"/>
      <c r="J2389" s="121">
        <v>274</v>
      </c>
      <c r="K2389" s="120">
        <v>1</v>
      </c>
      <c r="L2389" s="121">
        <v>1</v>
      </c>
      <c r="M2389" s="121">
        <v>0</v>
      </c>
      <c r="N2389" s="109"/>
      <c r="O2389" s="121">
        <v>349</v>
      </c>
      <c r="P2389" s="121">
        <v>37</v>
      </c>
      <c r="Q2389" s="109"/>
      <c r="R2389" s="121">
        <v>864</v>
      </c>
      <c r="S2389" s="121">
        <v>114</v>
      </c>
      <c r="T2389" s="109"/>
      <c r="U2389" s="121">
        <v>1877</v>
      </c>
      <c r="V2389" s="121">
        <v>152</v>
      </c>
    </row>
    <row r="2390" spans="1:22" x14ac:dyDescent="0.3">
      <c r="A2390" s="122" t="s">
        <v>756</v>
      </c>
      <c r="B2390" s="35" t="str">
        <f>VLOOKUP(A2390,'Planning Periods'!$E$2:$N$540,10,FALSE)</f>
        <v>10/31/2013 - 10/31/2021</v>
      </c>
      <c r="C2390" s="121">
        <v>2016</v>
      </c>
      <c r="D2390" s="121" t="str">
        <f t="shared" si="35"/>
        <v>Woodland 2016</v>
      </c>
      <c r="E2390" s="121">
        <v>390</v>
      </c>
      <c r="F2390" s="120">
        <v>0</v>
      </c>
      <c r="G2390" s="121">
        <v>0</v>
      </c>
      <c r="H2390" s="121">
        <v>0</v>
      </c>
      <c r="I2390" s="109"/>
      <c r="J2390" s="121">
        <v>274</v>
      </c>
      <c r="K2390" s="120">
        <v>1</v>
      </c>
      <c r="L2390" s="121">
        <v>1</v>
      </c>
      <c r="M2390" s="121">
        <v>0</v>
      </c>
      <c r="N2390" s="109"/>
      <c r="O2390" s="121">
        <v>349</v>
      </c>
      <c r="P2390" s="121">
        <v>67</v>
      </c>
      <c r="Q2390" s="109"/>
      <c r="R2390" s="121">
        <v>864</v>
      </c>
      <c r="S2390" s="121">
        <v>199</v>
      </c>
      <c r="T2390" s="109"/>
      <c r="U2390" s="121">
        <v>1877</v>
      </c>
      <c r="V2390" s="121">
        <v>267</v>
      </c>
    </row>
    <row r="2391" spans="1:22" x14ac:dyDescent="0.3">
      <c r="A2391" s="122" t="s">
        <v>756</v>
      </c>
      <c r="B2391" s="35" t="str">
        <f>VLOOKUP(A2391,'Planning Periods'!$E$2:$N$540,10,FALSE)</f>
        <v>10/31/2013 - 10/31/2021</v>
      </c>
      <c r="C2391" s="121">
        <v>2017</v>
      </c>
      <c r="D2391" s="121" t="str">
        <f t="shared" si="35"/>
        <v>Woodland 2017</v>
      </c>
      <c r="E2391" s="121">
        <v>390</v>
      </c>
      <c r="F2391" s="120">
        <v>79</v>
      </c>
      <c r="G2391" s="121">
        <v>79</v>
      </c>
      <c r="H2391" s="121">
        <v>0</v>
      </c>
      <c r="I2391" s="109"/>
      <c r="J2391" s="121">
        <v>274</v>
      </c>
      <c r="K2391" s="120">
        <v>0</v>
      </c>
      <c r="L2391" s="121">
        <v>0</v>
      </c>
      <c r="M2391" s="121">
        <v>0</v>
      </c>
      <c r="N2391" s="109"/>
      <c r="O2391" s="121">
        <v>349</v>
      </c>
      <c r="P2391" s="121">
        <v>32</v>
      </c>
      <c r="Q2391" s="109"/>
      <c r="R2391" s="121">
        <v>864</v>
      </c>
      <c r="S2391" s="121">
        <v>99</v>
      </c>
      <c r="T2391" s="109"/>
      <c r="U2391" s="121">
        <v>1877</v>
      </c>
      <c r="V2391" s="121">
        <v>210</v>
      </c>
    </row>
    <row r="2392" spans="1:22" x14ac:dyDescent="0.3">
      <c r="A2392" s="122" t="s">
        <v>1335</v>
      </c>
      <c r="B2392" s="35" t="str">
        <f>VLOOKUP(A2392,'Planning Periods'!$E$2:$N$540,10,FALSE)</f>
        <v>01/31/2015 - 01/31/2023</v>
      </c>
      <c r="C2392" s="121">
        <v>2014</v>
      </c>
      <c r="D2392" s="121" t="str">
        <f t="shared" si="35"/>
        <v>Woodside 2014</v>
      </c>
      <c r="E2392" s="121"/>
      <c r="F2392" s="120"/>
      <c r="G2392" s="121"/>
      <c r="H2392" s="121"/>
      <c r="I2392" s="109"/>
      <c r="J2392" s="121"/>
      <c r="K2392" s="120"/>
      <c r="L2392" s="121"/>
      <c r="M2392" s="121"/>
      <c r="N2392" s="109"/>
      <c r="O2392" s="121"/>
      <c r="P2392" s="121"/>
      <c r="Q2392" s="109"/>
      <c r="R2392" s="121"/>
      <c r="S2392" s="121"/>
      <c r="T2392" s="109"/>
      <c r="U2392" s="121"/>
      <c r="V2392" s="121"/>
    </row>
    <row r="2393" spans="1:22" x14ac:dyDescent="0.3">
      <c r="A2393" s="122" t="s">
        <v>1335</v>
      </c>
      <c r="B2393" s="35" t="str">
        <f>VLOOKUP(A2393,'Planning Periods'!$E$2:$N$540,10,FALSE)</f>
        <v>01/31/2015 - 01/31/2023</v>
      </c>
      <c r="C2393" s="121">
        <v>2015</v>
      </c>
      <c r="D2393" s="121" t="str">
        <f t="shared" si="35"/>
        <v>Woodside 2015</v>
      </c>
      <c r="E2393" s="121">
        <v>23</v>
      </c>
      <c r="F2393" s="120">
        <v>1</v>
      </c>
      <c r="G2393" s="121">
        <v>0</v>
      </c>
      <c r="H2393" s="121">
        <v>1</v>
      </c>
      <c r="I2393" s="109"/>
      <c r="J2393" s="121">
        <v>13</v>
      </c>
      <c r="K2393" s="120">
        <v>0</v>
      </c>
      <c r="L2393" s="121">
        <v>0</v>
      </c>
      <c r="M2393" s="121">
        <v>0</v>
      </c>
      <c r="N2393" s="109"/>
      <c r="O2393" s="121">
        <v>15</v>
      </c>
      <c r="P2393" s="121">
        <v>0</v>
      </c>
      <c r="Q2393" s="109"/>
      <c r="R2393" s="121">
        <v>11</v>
      </c>
      <c r="S2393" s="121">
        <v>4</v>
      </c>
      <c r="T2393" s="109"/>
      <c r="U2393" s="121">
        <v>62</v>
      </c>
      <c r="V2393" s="121">
        <v>5</v>
      </c>
    </row>
    <row r="2394" spans="1:22" x14ac:dyDescent="0.3">
      <c r="A2394" s="122" t="s">
        <v>1335</v>
      </c>
      <c r="B2394" s="35" t="str">
        <f>VLOOKUP(A2394,'Planning Periods'!$E$2:$N$540,10,FALSE)</f>
        <v>01/31/2015 - 01/31/2023</v>
      </c>
      <c r="C2394" s="121">
        <v>2016</v>
      </c>
      <c r="D2394" s="121" t="str">
        <f t="shared" si="35"/>
        <v>Woodside 2016</v>
      </c>
      <c r="E2394" s="121">
        <v>23</v>
      </c>
      <c r="F2394" s="120">
        <v>5</v>
      </c>
      <c r="G2394" s="121">
        <v>0</v>
      </c>
      <c r="H2394" s="121">
        <v>5</v>
      </c>
      <c r="I2394" s="109"/>
      <c r="J2394" s="121">
        <v>13</v>
      </c>
      <c r="K2394" s="120">
        <v>1</v>
      </c>
      <c r="L2394" s="121">
        <v>0</v>
      </c>
      <c r="M2394" s="121">
        <v>1</v>
      </c>
      <c r="N2394" s="109"/>
      <c r="O2394" s="121">
        <v>15</v>
      </c>
      <c r="P2394" s="121">
        <v>1</v>
      </c>
      <c r="Q2394" s="109"/>
      <c r="R2394" s="121">
        <v>11</v>
      </c>
      <c r="S2394" s="121">
        <v>8</v>
      </c>
      <c r="T2394" s="109"/>
      <c r="U2394" s="121">
        <v>62</v>
      </c>
      <c r="V2394" s="121">
        <v>15</v>
      </c>
    </row>
    <row r="2395" spans="1:22" x14ac:dyDescent="0.3">
      <c r="A2395" s="122" t="s">
        <v>1335</v>
      </c>
      <c r="B2395" s="35" t="str">
        <f>VLOOKUP(A2395,'Planning Periods'!$E$2:$N$540,10,FALSE)</f>
        <v>01/31/2015 - 01/31/2023</v>
      </c>
      <c r="C2395" s="121">
        <v>2017</v>
      </c>
      <c r="D2395" s="121" t="str">
        <f t="shared" si="35"/>
        <v>Woodside 2017</v>
      </c>
      <c r="E2395" s="121">
        <v>23</v>
      </c>
      <c r="F2395" s="120">
        <v>6</v>
      </c>
      <c r="G2395" s="121">
        <v>0</v>
      </c>
      <c r="H2395" s="121">
        <v>6</v>
      </c>
      <c r="I2395" s="109"/>
      <c r="J2395" s="121">
        <v>13</v>
      </c>
      <c r="K2395" s="120">
        <v>1</v>
      </c>
      <c r="L2395" s="121">
        <v>0</v>
      </c>
      <c r="M2395" s="121">
        <v>1</v>
      </c>
      <c r="N2395" s="109"/>
      <c r="O2395" s="121">
        <v>15</v>
      </c>
      <c r="P2395" s="121">
        <v>1</v>
      </c>
      <c r="Q2395" s="109"/>
      <c r="R2395" s="121">
        <v>11</v>
      </c>
      <c r="S2395" s="121">
        <v>5</v>
      </c>
      <c r="T2395" s="109"/>
      <c r="U2395" s="121">
        <v>62</v>
      </c>
      <c r="V2395" s="121">
        <v>13</v>
      </c>
    </row>
    <row r="2396" spans="1:22" x14ac:dyDescent="0.3">
      <c r="A2396" s="122" t="s">
        <v>143</v>
      </c>
      <c r="B2396" s="35" t="str">
        <f>VLOOKUP(A2396,'Planning Periods'!$E$2:$N$540,10,FALSE)</f>
        <v>10/31/2013 - 10/31/2021</v>
      </c>
      <c r="C2396" s="121">
        <v>2013</v>
      </c>
      <c r="D2396" s="121" t="str">
        <f t="shared" si="35"/>
        <v>Yolo County - Unincorporated 2013</v>
      </c>
      <c r="E2396" s="121"/>
      <c r="F2396" s="120"/>
      <c r="G2396" s="121"/>
      <c r="H2396" s="121"/>
      <c r="I2396" s="109"/>
      <c r="J2396" s="121"/>
      <c r="K2396" s="120"/>
      <c r="L2396" s="121"/>
      <c r="M2396" s="121"/>
      <c r="N2396" s="109"/>
      <c r="O2396" s="121"/>
      <c r="P2396" s="121"/>
      <c r="Q2396" s="109"/>
      <c r="R2396" s="121"/>
      <c r="S2396" s="121"/>
      <c r="T2396" s="109"/>
      <c r="U2396" s="121"/>
      <c r="V2396" s="121"/>
    </row>
    <row r="2397" spans="1:22" x14ac:dyDescent="0.3">
      <c r="A2397" s="122" t="s">
        <v>143</v>
      </c>
      <c r="B2397" s="35" t="str">
        <f>VLOOKUP(A2397,'Planning Periods'!$E$2:$N$540,10,FALSE)</f>
        <v>10/31/2013 - 10/31/2021</v>
      </c>
      <c r="C2397" s="121">
        <v>2014</v>
      </c>
      <c r="D2397" s="121" t="str">
        <f t="shared" si="35"/>
        <v>Yolo County - Unincorporated 2014</v>
      </c>
      <c r="E2397" s="121">
        <v>427</v>
      </c>
      <c r="F2397" s="120">
        <v>6</v>
      </c>
      <c r="G2397" s="121">
        <v>6</v>
      </c>
      <c r="H2397" s="121">
        <v>0</v>
      </c>
      <c r="I2397" s="109"/>
      <c r="J2397" s="121">
        <v>299</v>
      </c>
      <c r="K2397" s="120">
        <v>3</v>
      </c>
      <c r="L2397" s="121">
        <v>3</v>
      </c>
      <c r="M2397" s="121">
        <v>0</v>
      </c>
      <c r="N2397" s="109"/>
      <c r="O2397" s="121">
        <v>351</v>
      </c>
      <c r="P2397" s="121">
        <v>4</v>
      </c>
      <c r="Q2397" s="109"/>
      <c r="R2397" s="121">
        <v>813</v>
      </c>
      <c r="S2397" s="121">
        <v>10</v>
      </c>
      <c r="T2397" s="109"/>
      <c r="U2397" s="121">
        <v>1890</v>
      </c>
      <c r="V2397" s="121">
        <v>23</v>
      </c>
    </row>
    <row r="2398" spans="1:22" x14ac:dyDescent="0.3">
      <c r="A2398" s="122" t="s">
        <v>143</v>
      </c>
      <c r="B2398" s="35" t="str">
        <f>VLOOKUP(A2398,'Planning Periods'!$E$2:$N$540,10,FALSE)</f>
        <v>10/31/2013 - 10/31/2021</v>
      </c>
      <c r="C2398" s="121">
        <v>2015</v>
      </c>
      <c r="D2398" s="121" t="str">
        <f t="shared" si="35"/>
        <v>Yolo County - Unincorporated 2015</v>
      </c>
      <c r="E2398" s="121">
        <v>427</v>
      </c>
      <c r="F2398" s="120">
        <v>0</v>
      </c>
      <c r="G2398" s="121">
        <v>0</v>
      </c>
      <c r="H2398" s="121">
        <v>0</v>
      </c>
      <c r="I2398" s="109"/>
      <c r="J2398" s="121">
        <v>299</v>
      </c>
      <c r="K2398" s="120">
        <v>1</v>
      </c>
      <c r="L2398" s="121">
        <v>0</v>
      </c>
      <c r="M2398" s="121">
        <v>1</v>
      </c>
      <c r="N2398" s="109"/>
      <c r="O2398" s="121">
        <v>351</v>
      </c>
      <c r="P2398" s="121">
        <v>2</v>
      </c>
      <c r="Q2398" s="109"/>
      <c r="R2398" s="121">
        <v>813</v>
      </c>
      <c r="S2398" s="121">
        <v>8</v>
      </c>
      <c r="T2398" s="109"/>
      <c r="U2398" s="121">
        <v>1890</v>
      </c>
      <c r="V2398" s="121">
        <v>11</v>
      </c>
    </row>
    <row r="2399" spans="1:22" x14ac:dyDescent="0.3">
      <c r="A2399" s="122" t="s">
        <v>143</v>
      </c>
      <c r="B2399" s="35" t="str">
        <f>VLOOKUP(A2399,'Planning Periods'!$E$2:$N$540,10,FALSE)</f>
        <v>10/31/2013 - 10/31/2021</v>
      </c>
      <c r="C2399" s="121">
        <v>2016</v>
      </c>
      <c r="D2399" s="121" t="str">
        <f t="shared" si="35"/>
        <v>Yolo County - Unincorporated 2016</v>
      </c>
      <c r="E2399" s="121">
        <v>427</v>
      </c>
      <c r="F2399" s="120">
        <v>40</v>
      </c>
      <c r="G2399" s="121">
        <v>40</v>
      </c>
      <c r="H2399" s="121">
        <v>0</v>
      </c>
      <c r="I2399" s="109"/>
      <c r="J2399" s="121">
        <v>299</v>
      </c>
      <c r="K2399" s="120">
        <v>4</v>
      </c>
      <c r="L2399" s="121">
        <v>0</v>
      </c>
      <c r="M2399" s="121">
        <v>4</v>
      </c>
      <c r="N2399" s="109"/>
      <c r="O2399" s="121">
        <v>351</v>
      </c>
      <c r="P2399" s="121">
        <v>7</v>
      </c>
      <c r="Q2399" s="109"/>
      <c r="R2399" s="121">
        <v>813</v>
      </c>
      <c r="S2399" s="121">
        <v>3</v>
      </c>
      <c r="T2399" s="109"/>
      <c r="U2399" s="121">
        <v>1890</v>
      </c>
      <c r="V2399" s="121">
        <v>54</v>
      </c>
    </row>
    <row r="2400" spans="1:22" x14ac:dyDescent="0.3">
      <c r="A2400" s="122" t="s">
        <v>143</v>
      </c>
      <c r="B2400" s="35" t="str">
        <f>VLOOKUP(A2400,'Planning Periods'!$E$2:$N$540,10,FALSE)</f>
        <v>10/31/2013 - 10/31/2021</v>
      </c>
      <c r="C2400" s="121">
        <v>2017</v>
      </c>
      <c r="D2400" s="121" t="str">
        <f t="shared" si="35"/>
        <v>Yolo County - Unincorporated 2017</v>
      </c>
      <c r="E2400" s="121">
        <v>427</v>
      </c>
      <c r="F2400" s="120">
        <v>3</v>
      </c>
      <c r="G2400" s="121">
        <v>0</v>
      </c>
      <c r="H2400" s="121">
        <v>3</v>
      </c>
      <c r="I2400" s="109"/>
      <c r="J2400" s="121">
        <v>299</v>
      </c>
      <c r="K2400" s="120">
        <v>4</v>
      </c>
      <c r="L2400" s="121">
        <v>0</v>
      </c>
      <c r="M2400" s="121">
        <v>4</v>
      </c>
      <c r="N2400" s="109"/>
      <c r="O2400" s="121">
        <v>351</v>
      </c>
      <c r="P2400" s="121">
        <v>3</v>
      </c>
      <c r="Q2400" s="109"/>
      <c r="R2400" s="121">
        <v>813</v>
      </c>
      <c r="S2400" s="121">
        <v>0</v>
      </c>
      <c r="T2400" s="109"/>
      <c r="U2400" s="121">
        <v>1890</v>
      </c>
      <c r="V2400" s="121">
        <v>10</v>
      </c>
    </row>
    <row r="2401" spans="1:22" x14ac:dyDescent="0.3">
      <c r="A2401" s="122" t="s">
        <v>969</v>
      </c>
      <c r="B2401" s="35"/>
      <c r="C2401" s="121">
        <v>2013</v>
      </c>
      <c r="D2401" s="121" t="str">
        <f t="shared" si="35"/>
        <v>Yorba Linda 2013</v>
      </c>
      <c r="E2401" s="121"/>
      <c r="F2401" s="120"/>
      <c r="G2401" s="121"/>
      <c r="H2401" s="121"/>
      <c r="I2401" s="109"/>
      <c r="J2401" s="121"/>
      <c r="K2401" s="120"/>
      <c r="L2401" s="121"/>
      <c r="M2401" s="121"/>
      <c r="N2401" s="109"/>
      <c r="O2401" s="121"/>
      <c r="P2401" s="121"/>
      <c r="Q2401" s="109"/>
      <c r="R2401" s="121"/>
      <c r="S2401" s="121"/>
      <c r="T2401" s="109"/>
      <c r="U2401" s="121"/>
      <c r="V2401" s="121"/>
    </row>
    <row r="2402" spans="1:22" x14ac:dyDescent="0.3">
      <c r="A2402" s="122" t="s">
        <v>969</v>
      </c>
      <c r="B2402" s="35" t="str">
        <f>VLOOKUP(A2402,'Planning Periods'!$E$2:$N$540,10,FALSE)</f>
        <v>10/15/2013 - 10/15/2021</v>
      </c>
      <c r="C2402" s="121">
        <v>2014</v>
      </c>
      <c r="D2402" s="121" t="str">
        <f t="shared" si="35"/>
        <v>Yorba Linda 2014</v>
      </c>
      <c r="E2402" s="121">
        <v>160</v>
      </c>
      <c r="F2402" s="120">
        <v>4</v>
      </c>
      <c r="G2402" s="121">
        <v>0</v>
      </c>
      <c r="H2402" s="121">
        <v>4</v>
      </c>
      <c r="I2402" s="109"/>
      <c r="J2402" s="121">
        <v>113</v>
      </c>
      <c r="K2402" s="120">
        <v>0</v>
      </c>
      <c r="L2402" s="121">
        <v>0</v>
      </c>
      <c r="M2402" s="121">
        <v>0</v>
      </c>
      <c r="N2402" s="109"/>
      <c r="O2402" s="121">
        <v>126</v>
      </c>
      <c r="P2402" s="121">
        <v>1</v>
      </c>
      <c r="Q2402" s="109"/>
      <c r="R2402" s="121">
        <v>270</v>
      </c>
      <c r="S2402" s="121">
        <v>89</v>
      </c>
      <c r="T2402" s="109"/>
      <c r="U2402" s="121">
        <v>669</v>
      </c>
      <c r="V2402" s="121">
        <v>94</v>
      </c>
    </row>
    <row r="2403" spans="1:22" x14ac:dyDescent="0.3">
      <c r="A2403" s="122" t="s">
        <v>969</v>
      </c>
      <c r="B2403" s="35" t="str">
        <f>VLOOKUP(A2403,'Planning Periods'!$E$2:$N$540,10,FALSE)</f>
        <v>10/15/2013 - 10/15/2021</v>
      </c>
      <c r="C2403" s="121">
        <v>2015</v>
      </c>
      <c r="D2403" s="121" t="str">
        <f t="shared" si="35"/>
        <v>Yorba Linda 2015</v>
      </c>
      <c r="E2403" s="121">
        <v>160</v>
      </c>
      <c r="F2403" s="120">
        <v>57</v>
      </c>
      <c r="G2403" s="121">
        <v>54</v>
      </c>
      <c r="H2403" s="121">
        <v>3</v>
      </c>
      <c r="I2403" s="109"/>
      <c r="J2403" s="121">
        <v>113</v>
      </c>
      <c r="K2403" s="120">
        <v>14</v>
      </c>
      <c r="L2403" s="121">
        <v>14</v>
      </c>
      <c r="M2403" s="121">
        <v>0</v>
      </c>
      <c r="N2403" s="109"/>
      <c r="O2403" s="121">
        <v>126</v>
      </c>
      <c r="P2403" s="121">
        <v>14</v>
      </c>
      <c r="Q2403" s="109"/>
      <c r="R2403" s="121">
        <v>270</v>
      </c>
      <c r="S2403" s="121">
        <v>285</v>
      </c>
      <c r="T2403" s="109"/>
      <c r="U2403" s="121">
        <v>669</v>
      </c>
      <c r="V2403" s="121">
        <v>370</v>
      </c>
    </row>
    <row r="2404" spans="1:22" x14ac:dyDescent="0.3">
      <c r="A2404" s="122" t="s">
        <v>969</v>
      </c>
      <c r="B2404" s="35" t="str">
        <f>VLOOKUP(A2404,'Planning Periods'!$E$2:$N$540,10,FALSE)</f>
        <v>10/15/2013 - 10/15/2021</v>
      </c>
      <c r="C2404" s="121">
        <v>2016</v>
      </c>
      <c r="D2404" s="121" t="str">
        <f t="shared" si="35"/>
        <v>Yorba Linda 2016</v>
      </c>
      <c r="E2404" s="121">
        <v>160</v>
      </c>
      <c r="F2404" s="120">
        <v>24</v>
      </c>
      <c r="G2404" s="123">
        <v>20</v>
      </c>
      <c r="H2404" s="123">
        <v>4</v>
      </c>
      <c r="I2404" s="109"/>
      <c r="J2404" s="123">
        <v>113</v>
      </c>
      <c r="K2404" s="120">
        <v>4</v>
      </c>
      <c r="L2404" s="123">
        <v>4</v>
      </c>
      <c r="M2404" s="123">
        <v>0</v>
      </c>
      <c r="N2404" s="109"/>
      <c r="O2404" s="123">
        <v>126</v>
      </c>
      <c r="P2404" s="123">
        <v>0</v>
      </c>
      <c r="Q2404" s="109"/>
      <c r="R2404" s="123">
        <v>270</v>
      </c>
      <c r="S2404" s="123">
        <v>130</v>
      </c>
      <c r="T2404" s="109"/>
      <c r="U2404" s="123">
        <v>669</v>
      </c>
      <c r="V2404" s="123">
        <v>158</v>
      </c>
    </row>
    <row r="2405" spans="1:22" x14ac:dyDescent="0.3">
      <c r="A2405" s="122" t="s">
        <v>969</v>
      </c>
      <c r="B2405" s="35" t="str">
        <f>VLOOKUP(A2405,'Planning Periods'!$E$2:$N$540,10,FALSE)</f>
        <v>10/15/2013 - 10/15/2021</v>
      </c>
      <c r="C2405" s="121">
        <v>2017</v>
      </c>
      <c r="D2405" s="121" t="str">
        <f t="shared" si="35"/>
        <v>Yorba Linda 2017</v>
      </c>
      <c r="E2405" s="121">
        <v>160</v>
      </c>
      <c r="F2405" s="120">
        <v>26</v>
      </c>
      <c r="G2405" s="121">
        <v>25</v>
      </c>
      <c r="H2405" s="121">
        <v>1</v>
      </c>
      <c r="I2405" s="109"/>
      <c r="J2405" s="121">
        <v>113</v>
      </c>
      <c r="K2405" s="120">
        <v>4</v>
      </c>
      <c r="L2405" s="121">
        <v>4</v>
      </c>
      <c r="M2405" s="121">
        <v>0</v>
      </c>
      <c r="N2405" s="109"/>
      <c r="O2405" s="121">
        <v>126</v>
      </c>
      <c r="P2405" s="121">
        <v>1</v>
      </c>
      <c r="Q2405" s="109"/>
      <c r="R2405" s="121">
        <v>270</v>
      </c>
      <c r="S2405" s="121">
        <v>70</v>
      </c>
      <c r="T2405" s="109"/>
      <c r="U2405" s="121">
        <v>669</v>
      </c>
      <c r="V2405" s="121">
        <v>101</v>
      </c>
    </row>
    <row r="2406" spans="1:22" x14ac:dyDescent="0.3">
      <c r="A2406" s="122" t="s">
        <v>1325</v>
      </c>
      <c r="B2406" s="35" t="str">
        <f>VLOOKUP(A2406,'Planning Periods'!$E$2:$N$540,10,FALSE)</f>
        <v>01/31/2015 - 01/31/2023</v>
      </c>
      <c r="C2406" s="121">
        <v>2014</v>
      </c>
      <c r="D2406" s="121" t="str">
        <f t="shared" si="35"/>
        <v>Yountville 2014</v>
      </c>
      <c r="E2406" s="121"/>
      <c r="F2406" s="120"/>
      <c r="G2406" s="121"/>
      <c r="H2406" s="121"/>
      <c r="I2406" s="109"/>
      <c r="J2406" s="121"/>
      <c r="K2406" s="120"/>
      <c r="L2406" s="121"/>
      <c r="M2406" s="121"/>
      <c r="N2406" s="109"/>
      <c r="O2406" s="121"/>
      <c r="P2406" s="121"/>
      <c r="Q2406" s="109"/>
      <c r="R2406" s="121"/>
      <c r="S2406" s="121"/>
      <c r="T2406" s="109"/>
      <c r="U2406" s="121"/>
      <c r="V2406" s="121"/>
    </row>
    <row r="2407" spans="1:22" x14ac:dyDescent="0.3">
      <c r="A2407" s="122" t="s">
        <v>1325</v>
      </c>
      <c r="B2407" s="35" t="str">
        <f>VLOOKUP(A2407,'Planning Periods'!$E$2:$N$540,10,FALSE)</f>
        <v>01/31/2015 - 01/31/2023</v>
      </c>
      <c r="C2407" s="121">
        <v>2015</v>
      </c>
      <c r="D2407" s="121" t="str">
        <f t="shared" si="35"/>
        <v>Yountville 2015</v>
      </c>
      <c r="E2407" s="121">
        <v>4</v>
      </c>
      <c r="F2407" s="120">
        <v>1</v>
      </c>
      <c r="G2407" s="121">
        <v>1</v>
      </c>
      <c r="H2407" s="121">
        <v>0</v>
      </c>
      <c r="I2407" s="109"/>
      <c r="J2407" s="121">
        <v>2</v>
      </c>
      <c r="K2407" s="120">
        <v>1</v>
      </c>
      <c r="L2407" s="121">
        <v>1</v>
      </c>
      <c r="M2407" s="121">
        <v>0</v>
      </c>
      <c r="N2407" s="109"/>
      <c r="O2407" s="121">
        <v>3</v>
      </c>
      <c r="P2407" s="121">
        <v>6</v>
      </c>
      <c r="Q2407" s="109"/>
      <c r="R2407" s="121">
        <v>8</v>
      </c>
      <c r="S2407" s="121">
        <v>11</v>
      </c>
      <c r="T2407" s="109"/>
      <c r="U2407" s="121">
        <v>17</v>
      </c>
      <c r="V2407" s="121">
        <v>19</v>
      </c>
    </row>
    <row r="2408" spans="1:22" x14ac:dyDescent="0.3">
      <c r="A2408" s="122" t="s">
        <v>1325</v>
      </c>
      <c r="B2408" s="35" t="str">
        <f>VLOOKUP(A2408,'Planning Periods'!$E$2:$N$540,10,FALSE)</f>
        <v>01/31/2015 - 01/31/2023</v>
      </c>
      <c r="C2408" s="121">
        <v>2016</v>
      </c>
      <c r="D2408" s="121" t="str">
        <f t="shared" si="35"/>
        <v>Yountville 2016</v>
      </c>
      <c r="E2408" s="121">
        <v>4</v>
      </c>
      <c r="F2408" s="120">
        <v>0</v>
      </c>
      <c r="G2408" s="121">
        <v>0</v>
      </c>
      <c r="H2408" s="121">
        <v>0</v>
      </c>
      <c r="I2408" s="109"/>
      <c r="J2408" s="121">
        <v>2</v>
      </c>
      <c r="K2408" s="120">
        <v>0</v>
      </c>
      <c r="L2408" s="121">
        <v>0</v>
      </c>
      <c r="M2408" s="121">
        <v>0</v>
      </c>
      <c r="N2408" s="109"/>
      <c r="O2408" s="121">
        <v>3</v>
      </c>
      <c r="P2408" s="121">
        <v>1</v>
      </c>
      <c r="Q2408" s="109"/>
      <c r="R2408" s="121">
        <v>8</v>
      </c>
      <c r="S2408" s="121">
        <v>0</v>
      </c>
      <c r="T2408" s="109"/>
      <c r="U2408" s="121">
        <v>17</v>
      </c>
      <c r="V2408" s="121">
        <v>1</v>
      </c>
    </row>
    <row r="2409" spans="1:22" x14ac:dyDescent="0.3">
      <c r="A2409" s="122" t="s">
        <v>1325</v>
      </c>
      <c r="B2409" s="35" t="str">
        <f>VLOOKUP(A2409,'Planning Periods'!$E$2:$N$540,10,FALSE)</f>
        <v>01/31/2015 - 01/31/2023</v>
      </c>
      <c r="C2409" s="121">
        <v>2017</v>
      </c>
      <c r="D2409" s="121" t="str">
        <f t="shared" si="35"/>
        <v>Yountville 2017</v>
      </c>
      <c r="E2409" s="121">
        <v>4</v>
      </c>
      <c r="F2409" s="120">
        <v>0</v>
      </c>
      <c r="G2409" s="121">
        <v>0</v>
      </c>
      <c r="H2409" s="121">
        <v>0</v>
      </c>
      <c r="I2409" s="109"/>
      <c r="J2409" s="121">
        <v>2</v>
      </c>
      <c r="K2409" s="120">
        <v>0</v>
      </c>
      <c r="L2409" s="121">
        <v>0</v>
      </c>
      <c r="M2409" s="121">
        <v>0</v>
      </c>
      <c r="N2409" s="109"/>
      <c r="O2409" s="121">
        <v>3</v>
      </c>
      <c r="P2409" s="121">
        <v>2</v>
      </c>
      <c r="Q2409" s="109"/>
      <c r="R2409" s="121">
        <v>8</v>
      </c>
      <c r="S2409" s="121">
        <v>3</v>
      </c>
      <c r="T2409" s="109"/>
      <c r="U2409" s="121">
        <v>17</v>
      </c>
      <c r="V2409" s="121">
        <v>5</v>
      </c>
    </row>
    <row r="2410" spans="1:22" x14ac:dyDescent="0.3">
      <c r="A2410" s="122" t="s">
        <v>814</v>
      </c>
      <c r="B2410" s="35" t="str">
        <f>VLOOKUP(A2410,'Planning Periods'!$E$2:$N$540,10,FALSE)</f>
        <v>06/30/2014 - 06/30/2019</v>
      </c>
      <c r="C2410" s="121">
        <v>2014</v>
      </c>
      <c r="D2410" s="121" t="str">
        <f t="shared" si="35"/>
        <v>Yreka 2014</v>
      </c>
      <c r="E2410" s="121"/>
      <c r="F2410" s="120"/>
      <c r="G2410" s="121"/>
      <c r="H2410" s="121"/>
      <c r="I2410" s="109"/>
      <c r="J2410" s="121"/>
      <c r="K2410" s="120"/>
      <c r="L2410" s="121"/>
      <c r="M2410" s="121"/>
      <c r="N2410" s="109"/>
      <c r="O2410" s="121"/>
      <c r="P2410" s="121"/>
      <c r="Q2410" s="109"/>
      <c r="R2410" s="121"/>
      <c r="S2410" s="121"/>
      <c r="T2410" s="109"/>
      <c r="U2410" s="121"/>
      <c r="V2410" s="121"/>
    </row>
    <row r="2411" spans="1:22" x14ac:dyDescent="0.3">
      <c r="A2411" s="122" t="s">
        <v>814</v>
      </c>
      <c r="B2411" s="35" t="str">
        <f>VLOOKUP(A2411,'Planning Periods'!$E$2:$N$540,10,FALSE)</f>
        <v>06/30/2014 - 06/30/2019</v>
      </c>
      <c r="C2411" s="121">
        <v>2015</v>
      </c>
      <c r="D2411" s="121" t="str">
        <f t="shared" si="35"/>
        <v>Yreka 2015</v>
      </c>
      <c r="E2411" s="121">
        <v>25</v>
      </c>
      <c r="F2411" s="120">
        <v>0</v>
      </c>
      <c r="G2411" s="121">
        <v>0</v>
      </c>
      <c r="H2411" s="121">
        <v>0</v>
      </c>
      <c r="I2411" s="109"/>
      <c r="J2411" s="121">
        <v>17</v>
      </c>
      <c r="K2411" s="120">
        <v>0</v>
      </c>
      <c r="L2411" s="121">
        <v>0</v>
      </c>
      <c r="M2411" s="121">
        <v>0</v>
      </c>
      <c r="N2411" s="109"/>
      <c r="O2411" s="121">
        <v>18</v>
      </c>
      <c r="P2411" s="121">
        <v>2</v>
      </c>
      <c r="Q2411" s="109"/>
      <c r="R2411" s="121">
        <v>43</v>
      </c>
      <c r="S2411" s="121">
        <v>0</v>
      </c>
      <c r="T2411" s="109"/>
      <c r="U2411" s="121">
        <v>103</v>
      </c>
      <c r="V2411" s="121">
        <v>2</v>
      </c>
    </row>
    <row r="2412" spans="1:22" x14ac:dyDescent="0.3">
      <c r="A2412" s="122" t="s">
        <v>814</v>
      </c>
      <c r="B2412" s="35" t="str">
        <f>VLOOKUP(A2412,'Planning Periods'!$E$2:$N$540,10,FALSE)</f>
        <v>06/30/2014 - 06/30/2019</v>
      </c>
      <c r="C2412" s="121">
        <v>2016</v>
      </c>
      <c r="D2412" s="121" t="str">
        <f t="shared" si="35"/>
        <v>Yreka 2016</v>
      </c>
      <c r="E2412" s="121">
        <v>25</v>
      </c>
      <c r="F2412" s="120">
        <v>0</v>
      </c>
      <c r="G2412" s="121">
        <v>0</v>
      </c>
      <c r="H2412" s="121">
        <v>0</v>
      </c>
      <c r="I2412" s="109"/>
      <c r="J2412" s="121">
        <v>17</v>
      </c>
      <c r="K2412" s="120">
        <v>0</v>
      </c>
      <c r="L2412" s="121">
        <v>0</v>
      </c>
      <c r="M2412" s="121">
        <v>0</v>
      </c>
      <c r="N2412" s="109"/>
      <c r="O2412" s="121">
        <v>18</v>
      </c>
      <c r="P2412" s="121">
        <v>0</v>
      </c>
      <c r="Q2412" s="109"/>
      <c r="R2412" s="121">
        <v>43</v>
      </c>
      <c r="S2412" s="121">
        <v>0</v>
      </c>
      <c r="T2412" s="109"/>
      <c r="U2412" s="121">
        <v>103</v>
      </c>
      <c r="V2412" s="121">
        <v>0</v>
      </c>
    </row>
    <row r="2413" spans="1:22" x14ac:dyDescent="0.3">
      <c r="A2413" s="122" t="s">
        <v>814</v>
      </c>
      <c r="B2413" s="35" t="str">
        <f>VLOOKUP(A2413,'Planning Periods'!$E$2:$N$540,10,FALSE)</f>
        <v>06/30/2014 - 06/30/2019</v>
      </c>
      <c r="C2413" s="121">
        <v>2017</v>
      </c>
      <c r="D2413" s="121" t="str">
        <f t="shared" si="35"/>
        <v>Yreka 2017</v>
      </c>
      <c r="E2413" s="121">
        <v>25</v>
      </c>
      <c r="F2413" s="120">
        <v>0</v>
      </c>
      <c r="G2413" s="121">
        <v>0</v>
      </c>
      <c r="H2413" s="121">
        <v>0</v>
      </c>
      <c r="I2413" s="109"/>
      <c r="J2413" s="121">
        <v>17</v>
      </c>
      <c r="K2413" s="120">
        <v>0</v>
      </c>
      <c r="L2413" s="121">
        <v>0</v>
      </c>
      <c r="M2413" s="121">
        <v>0</v>
      </c>
      <c r="N2413" s="109"/>
      <c r="O2413" s="121">
        <v>18</v>
      </c>
      <c r="P2413" s="121">
        <v>3</v>
      </c>
      <c r="Q2413" s="109"/>
      <c r="R2413" s="121">
        <v>43</v>
      </c>
      <c r="S2413" s="121">
        <v>0</v>
      </c>
      <c r="T2413" s="109"/>
      <c r="U2413" s="121">
        <v>103</v>
      </c>
      <c r="V2413" s="121">
        <v>3</v>
      </c>
    </row>
    <row r="2414" spans="1:22" x14ac:dyDescent="0.3">
      <c r="A2414" s="122" t="s">
        <v>785</v>
      </c>
      <c r="B2414" s="35" t="str">
        <f>VLOOKUP(A2414,'Planning Periods'!$E$2:$N$540,10,FALSE)</f>
        <v>10/31/2013 - 10/31/2021</v>
      </c>
      <c r="C2414" s="121">
        <v>2013</v>
      </c>
      <c r="D2414" s="121" t="str">
        <f t="shared" si="35"/>
        <v>Yuba City 2013</v>
      </c>
      <c r="E2414" s="121">
        <v>312</v>
      </c>
      <c r="F2414" s="120">
        <v>0</v>
      </c>
      <c r="G2414" s="121">
        <v>0</v>
      </c>
      <c r="H2414" s="121">
        <v>0</v>
      </c>
      <c r="I2414" s="109"/>
      <c r="J2414" s="121">
        <v>437</v>
      </c>
      <c r="K2414" s="120">
        <v>0</v>
      </c>
      <c r="L2414" s="121">
        <v>0</v>
      </c>
      <c r="M2414" s="121">
        <v>0</v>
      </c>
      <c r="N2414" s="109"/>
      <c r="O2414" s="121">
        <v>498</v>
      </c>
      <c r="P2414" s="121">
        <v>0</v>
      </c>
      <c r="Q2414" s="109"/>
      <c r="R2414" s="121">
        <v>1120</v>
      </c>
      <c r="S2414" s="121">
        <v>50</v>
      </c>
      <c r="T2414" s="109"/>
      <c r="U2414" s="121">
        <v>2367</v>
      </c>
      <c r="V2414" s="121">
        <v>50</v>
      </c>
    </row>
    <row r="2415" spans="1:22" x14ac:dyDescent="0.3">
      <c r="A2415" s="122" t="s">
        <v>785</v>
      </c>
      <c r="B2415" s="35" t="str">
        <f>VLOOKUP(A2415,'Planning Periods'!$E$2:$N$540,10,FALSE)</f>
        <v>10/31/2013 - 10/31/2021</v>
      </c>
      <c r="C2415" s="121">
        <v>2014</v>
      </c>
      <c r="D2415" s="121" t="str">
        <f t="shared" si="35"/>
        <v>Yuba City 2014</v>
      </c>
      <c r="E2415" s="121">
        <v>312</v>
      </c>
      <c r="F2415" s="120">
        <v>0</v>
      </c>
      <c r="G2415" s="121">
        <v>0</v>
      </c>
      <c r="H2415" s="121">
        <v>0</v>
      </c>
      <c r="I2415" s="109"/>
      <c r="J2415" s="121">
        <v>437</v>
      </c>
      <c r="K2415" s="120">
        <v>0</v>
      </c>
      <c r="L2415" s="121">
        <v>0</v>
      </c>
      <c r="M2415" s="121">
        <v>0</v>
      </c>
      <c r="N2415" s="109"/>
      <c r="O2415" s="121">
        <v>498</v>
      </c>
      <c r="P2415" s="121">
        <v>5</v>
      </c>
      <c r="Q2415" s="109"/>
      <c r="R2415" s="121">
        <v>1120</v>
      </c>
      <c r="S2415" s="121">
        <v>50</v>
      </c>
      <c r="T2415" s="109"/>
      <c r="U2415" s="121">
        <v>2367</v>
      </c>
      <c r="V2415" s="121">
        <v>55</v>
      </c>
    </row>
    <row r="2416" spans="1:22" x14ac:dyDescent="0.3">
      <c r="A2416" s="122" t="s">
        <v>785</v>
      </c>
      <c r="B2416" s="35" t="str">
        <f>VLOOKUP(A2416,'Planning Periods'!$E$2:$N$540,10,FALSE)</f>
        <v>10/31/2013 - 10/31/2021</v>
      </c>
      <c r="C2416" s="121">
        <v>2015</v>
      </c>
      <c r="D2416" s="121" t="str">
        <f t="shared" si="35"/>
        <v>Yuba City 2015</v>
      </c>
      <c r="E2416" s="121">
        <v>312</v>
      </c>
      <c r="F2416" s="120">
        <v>0</v>
      </c>
      <c r="G2416" s="121">
        <v>0</v>
      </c>
      <c r="H2416" s="121">
        <v>0</v>
      </c>
      <c r="I2416" s="109"/>
      <c r="J2416" s="121">
        <v>437</v>
      </c>
      <c r="K2416" s="120">
        <v>2</v>
      </c>
      <c r="L2416" s="121">
        <v>2</v>
      </c>
      <c r="M2416" s="121">
        <v>0</v>
      </c>
      <c r="N2416" s="109"/>
      <c r="O2416" s="121">
        <v>498</v>
      </c>
      <c r="P2416" s="121">
        <v>45</v>
      </c>
      <c r="Q2416" s="109"/>
      <c r="R2416" s="121">
        <v>1120</v>
      </c>
      <c r="S2416" s="121">
        <v>0</v>
      </c>
      <c r="T2416" s="109"/>
      <c r="U2416" s="121">
        <v>2367</v>
      </c>
      <c r="V2416" s="121">
        <v>47</v>
      </c>
    </row>
    <row r="2417" spans="1:22" x14ac:dyDescent="0.3">
      <c r="A2417" s="122" t="s">
        <v>785</v>
      </c>
      <c r="B2417" s="35" t="str">
        <f>VLOOKUP(A2417,'Planning Periods'!$E$2:$N$540,10,FALSE)</f>
        <v>10/31/2013 - 10/31/2021</v>
      </c>
      <c r="C2417" s="121">
        <v>2016</v>
      </c>
      <c r="D2417" s="121" t="str">
        <f t="shared" si="35"/>
        <v>Yuba City 2016</v>
      </c>
      <c r="E2417" s="121">
        <v>312</v>
      </c>
      <c r="F2417" s="120">
        <v>1</v>
      </c>
      <c r="G2417" s="121">
        <v>1</v>
      </c>
      <c r="H2417" s="121">
        <v>0</v>
      </c>
      <c r="I2417" s="109"/>
      <c r="J2417" s="121">
        <v>437</v>
      </c>
      <c r="K2417" s="120">
        <v>5</v>
      </c>
      <c r="L2417" s="121">
        <v>5</v>
      </c>
      <c r="M2417" s="121">
        <v>0</v>
      </c>
      <c r="N2417" s="109"/>
      <c r="O2417" s="121">
        <v>498</v>
      </c>
      <c r="P2417" s="121">
        <v>47</v>
      </c>
      <c r="Q2417" s="109"/>
      <c r="R2417" s="121">
        <v>1120</v>
      </c>
      <c r="S2417" s="121">
        <v>0</v>
      </c>
      <c r="T2417" s="109"/>
      <c r="U2417" s="121">
        <v>2367</v>
      </c>
      <c r="V2417" s="121">
        <v>53</v>
      </c>
    </row>
    <row r="2418" spans="1:22" x14ac:dyDescent="0.3">
      <c r="A2418" s="122" t="s">
        <v>785</v>
      </c>
      <c r="B2418" s="35" t="str">
        <f>VLOOKUP(A2418,'Planning Periods'!$E$2:$N$540,10,FALSE)</f>
        <v>10/31/2013 - 10/31/2021</v>
      </c>
      <c r="C2418" s="121">
        <v>2017</v>
      </c>
      <c r="D2418" s="121" t="str">
        <f t="shared" si="35"/>
        <v>Yuba City 2017</v>
      </c>
      <c r="E2418" s="121">
        <v>312</v>
      </c>
      <c r="F2418" s="120">
        <v>2</v>
      </c>
      <c r="G2418" s="121">
        <v>2</v>
      </c>
      <c r="H2418" s="121">
        <v>0</v>
      </c>
      <c r="I2418" s="109"/>
      <c r="J2418" s="121">
        <v>437</v>
      </c>
      <c r="K2418" s="120">
        <v>4</v>
      </c>
      <c r="L2418" s="121">
        <v>4</v>
      </c>
      <c r="M2418" s="121">
        <v>0</v>
      </c>
      <c r="N2418" s="109"/>
      <c r="O2418" s="121">
        <v>498</v>
      </c>
      <c r="P2418" s="121">
        <v>38</v>
      </c>
      <c r="Q2418" s="109"/>
      <c r="R2418" s="121">
        <v>1120</v>
      </c>
      <c r="S2418" s="121">
        <v>0</v>
      </c>
      <c r="T2418" s="109"/>
      <c r="U2418" s="121">
        <v>2367</v>
      </c>
      <c r="V2418" s="121">
        <v>44</v>
      </c>
    </row>
    <row r="2419" spans="1:22" x14ac:dyDescent="0.3">
      <c r="A2419" s="122" t="s">
        <v>752</v>
      </c>
      <c r="B2419" s="35" t="str">
        <f>VLOOKUP(A2419,'Planning Periods'!$E$2:$N$540,10,FALSE)</f>
        <v>10/31/2013 - 10/31/2021</v>
      </c>
      <c r="C2419" s="121">
        <v>2013</v>
      </c>
      <c r="D2419" s="121" t="str">
        <f t="shared" si="35"/>
        <v>Yuba County - Unincorporated 2013</v>
      </c>
      <c r="E2419" s="121">
        <v>1036</v>
      </c>
      <c r="F2419" s="120">
        <v>0</v>
      </c>
      <c r="G2419" s="121">
        <v>0</v>
      </c>
      <c r="H2419" s="121">
        <v>0</v>
      </c>
      <c r="I2419" s="109"/>
      <c r="J2419" s="121">
        <v>727</v>
      </c>
      <c r="K2419" s="120">
        <v>0</v>
      </c>
      <c r="L2419" s="121">
        <v>0</v>
      </c>
      <c r="M2419" s="121">
        <v>0</v>
      </c>
      <c r="N2419" s="109"/>
      <c r="O2419" s="121">
        <v>870</v>
      </c>
      <c r="P2419" s="121">
        <v>1</v>
      </c>
      <c r="Q2419" s="109"/>
      <c r="R2419" s="121">
        <v>2043</v>
      </c>
      <c r="S2419" s="121">
        <v>85</v>
      </c>
      <c r="T2419" s="109"/>
      <c r="U2419" s="121">
        <v>4676</v>
      </c>
      <c r="V2419" s="121">
        <v>86</v>
      </c>
    </row>
    <row r="2420" spans="1:22" x14ac:dyDescent="0.3">
      <c r="A2420" s="122" t="s">
        <v>752</v>
      </c>
      <c r="B2420" s="35" t="str">
        <f>VLOOKUP(A2420,'Planning Periods'!$E$2:$N$540,10,FALSE)</f>
        <v>10/31/2013 - 10/31/2021</v>
      </c>
      <c r="C2420" s="121">
        <v>2014</v>
      </c>
      <c r="D2420" s="121" t="str">
        <f t="shared" si="35"/>
        <v>Yuba County - Unincorporated 2014</v>
      </c>
      <c r="E2420" s="121"/>
      <c r="F2420" s="120"/>
      <c r="G2420" s="121"/>
      <c r="H2420" s="121"/>
      <c r="I2420" s="109"/>
      <c r="J2420" s="121"/>
      <c r="K2420" s="120"/>
      <c r="L2420" s="121"/>
      <c r="M2420" s="121"/>
      <c r="N2420" s="109"/>
      <c r="O2420" s="121"/>
      <c r="P2420" s="121"/>
      <c r="Q2420" s="109"/>
      <c r="R2420" s="121"/>
      <c r="S2420" s="121"/>
      <c r="T2420" s="109"/>
      <c r="U2420" s="121"/>
      <c r="V2420" s="121"/>
    </row>
    <row r="2421" spans="1:22" x14ac:dyDescent="0.3">
      <c r="A2421" s="122" t="s">
        <v>752</v>
      </c>
      <c r="B2421" s="35" t="str">
        <f>VLOOKUP(A2421,'Planning Periods'!$E$2:$N$540,10,FALSE)</f>
        <v>10/31/2013 - 10/31/2021</v>
      </c>
      <c r="C2421" s="121">
        <v>2015</v>
      </c>
      <c r="D2421" s="121" t="str">
        <f t="shared" si="35"/>
        <v>Yuba County - Unincorporated 2015</v>
      </c>
      <c r="E2421" s="121"/>
      <c r="F2421" s="120"/>
      <c r="G2421" s="121"/>
      <c r="H2421" s="121"/>
      <c r="I2421" s="109"/>
      <c r="J2421" s="121"/>
      <c r="K2421" s="120"/>
      <c r="L2421" s="121"/>
      <c r="M2421" s="121"/>
      <c r="N2421" s="109"/>
      <c r="O2421" s="121"/>
      <c r="P2421" s="121"/>
      <c r="Q2421" s="109"/>
      <c r="R2421" s="121"/>
      <c r="S2421" s="121"/>
      <c r="T2421" s="109"/>
      <c r="U2421" s="121"/>
      <c r="V2421" s="121"/>
    </row>
    <row r="2422" spans="1:22" x14ac:dyDescent="0.3">
      <c r="A2422" s="122" t="s">
        <v>752</v>
      </c>
      <c r="B2422" s="35" t="str">
        <f>VLOOKUP(A2422,'Planning Periods'!$E$2:$N$540,10,FALSE)</f>
        <v>10/31/2013 - 10/31/2021</v>
      </c>
      <c r="C2422" s="121">
        <v>2016</v>
      </c>
      <c r="D2422" s="121" t="str">
        <f t="shared" si="35"/>
        <v>Yuba County - Unincorporated 2016</v>
      </c>
      <c r="E2422" s="121"/>
      <c r="F2422" s="120"/>
      <c r="G2422" s="121"/>
      <c r="H2422" s="121"/>
      <c r="I2422" s="109"/>
      <c r="J2422" s="121"/>
      <c r="K2422" s="120"/>
      <c r="L2422" s="121"/>
      <c r="M2422" s="121"/>
      <c r="N2422" s="109"/>
      <c r="O2422" s="121"/>
      <c r="P2422" s="121"/>
      <c r="Q2422" s="109"/>
      <c r="R2422" s="121"/>
      <c r="S2422" s="121"/>
      <c r="T2422" s="109"/>
      <c r="U2422" s="121"/>
      <c r="V2422" s="121"/>
    </row>
    <row r="2423" spans="1:22" x14ac:dyDescent="0.3">
      <c r="A2423" s="122" t="s">
        <v>752</v>
      </c>
      <c r="B2423" s="35" t="str">
        <f>VLOOKUP(A2423,'Planning Periods'!$E$2:$N$540,10,FALSE)</f>
        <v>10/31/2013 - 10/31/2021</v>
      </c>
      <c r="C2423" s="121">
        <v>2017</v>
      </c>
      <c r="D2423" s="121" t="str">
        <f t="shared" si="35"/>
        <v>Yuba County - Unincorporated 2017</v>
      </c>
      <c r="E2423" s="121"/>
      <c r="F2423" s="120"/>
      <c r="G2423" s="121"/>
      <c r="H2423" s="121"/>
      <c r="I2423" s="109"/>
      <c r="J2423" s="121"/>
      <c r="K2423" s="120"/>
      <c r="L2423" s="121"/>
      <c r="M2423" s="121"/>
      <c r="N2423" s="109"/>
      <c r="O2423" s="121"/>
      <c r="P2423" s="121"/>
      <c r="Q2423" s="109"/>
      <c r="R2423" s="121"/>
      <c r="S2423" s="121"/>
      <c r="T2423" s="109"/>
      <c r="U2423" s="121"/>
      <c r="V2423" s="121"/>
    </row>
    <row r="2424" spans="1:22" x14ac:dyDescent="0.3">
      <c r="A2424" s="122" t="s">
        <v>906</v>
      </c>
      <c r="B2424" s="35"/>
      <c r="C2424" s="121">
        <v>2013</v>
      </c>
      <c r="D2424" s="121" t="str">
        <f t="shared" si="35"/>
        <v>Yucaipa 2013</v>
      </c>
      <c r="E2424" s="121"/>
      <c r="F2424" s="120"/>
      <c r="G2424" s="121"/>
      <c r="H2424" s="121"/>
      <c r="I2424" s="109"/>
      <c r="J2424" s="121"/>
      <c r="K2424" s="120"/>
      <c r="L2424" s="121"/>
      <c r="M2424" s="121"/>
      <c r="N2424" s="109"/>
      <c r="O2424" s="121"/>
      <c r="P2424" s="121"/>
      <c r="Q2424" s="109"/>
      <c r="R2424" s="121"/>
      <c r="S2424" s="121"/>
      <c r="T2424" s="109"/>
      <c r="U2424" s="121"/>
      <c r="V2424" s="121"/>
    </row>
    <row r="2425" spans="1:22" x14ac:dyDescent="0.3">
      <c r="A2425" s="122" t="s">
        <v>906</v>
      </c>
      <c r="B2425" s="35" t="str">
        <f>VLOOKUP(A2425,'Planning Periods'!$E$2:$N$540,10,FALSE)</f>
        <v>10/15/2013 - 10/15/2021</v>
      </c>
      <c r="C2425" s="121">
        <v>2014</v>
      </c>
      <c r="D2425" s="121" t="str">
        <f t="shared" si="35"/>
        <v>Yucaipa 2014</v>
      </c>
      <c r="E2425" s="121">
        <v>780</v>
      </c>
      <c r="F2425" s="120">
        <v>0</v>
      </c>
      <c r="G2425" s="121">
        <v>0</v>
      </c>
      <c r="H2425" s="121">
        <v>0</v>
      </c>
      <c r="I2425" s="109"/>
      <c r="J2425" s="121">
        <v>636</v>
      </c>
      <c r="K2425" s="120">
        <v>34</v>
      </c>
      <c r="L2425" s="121">
        <v>34</v>
      </c>
      <c r="M2425" s="121">
        <v>0</v>
      </c>
      <c r="N2425" s="109"/>
      <c r="O2425" s="121">
        <v>552</v>
      </c>
      <c r="P2425" s="121">
        <v>0</v>
      </c>
      <c r="Q2425" s="109"/>
      <c r="R2425" s="121">
        <v>851</v>
      </c>
      <c r="S2425" s="121">
        <v>32</v>
      </c>
      <c r="T2425" s="109"/>
      <c r="U2425" s="121">
        <v>2819</v>
      </c>
      <c r="V2425" s="121">
        <v>66</v>
      </c>
    </row>
    <row r="2426" spans="1:22" x14ac:dyDescent="0.3">
      <c r="A2426" s="122" t="s">
        <v>906</v>
      </c>
      <c r="B2426" s="35" t="str">
        <f>VLOOKUP(A2426,'Planning Periods'!$E$2:$N$540,10,FALSE)</f>
        <v>10/15/2013 - 10/15/2021</v>
      </c>
      <c r="C2426" s="121">
        <v>2015</v>
      </c>
      <c r="D2426" s="121" t="str">
        <f t="shared" si="35"/>
        <v>Yucaipa 2015</v>
      </c>
      <c r="E2426" s="121">
        <v>780</v>
      </c>
      <c r="F2426" s="120">
        <v>42</v>
      </c>
      <c r="G2426" s="121">
        <v>42</v>
      </c>
      <c r="H2426" s="121">
        <v>0</v>
      </c>
      <c r="I2426" s="109"/>
      <c r="J2426" s="121">
        <v>636</v>
      </c>
      <c r="K2426" s="120">
        <v>38</v>
      </c>
      <c r="L2426" s="121">
        <v>7</v>
      </c>
      <c r="M2426" s="121">
        <v>31</v>
      </c>
      <c r="N2426" s="109"/>
      <c r="O2426" s="121">
        <v>552</v>
      </c>
      <c r="P2426" s="121">
        <v>0</v>
      </c>
      <c r="Q2426" s="109"/>
      <c r="R2426" s="121">
        <v>851</v>
      </c>
      <c r="S2426" s="121">
        <v>111</v>
      </c>
      <c r="T2426" s="109"/>
      <c r="U2426" s="121">
        <v>2819</v>
      </c>
      <c r="V2426" s="121">
        <v>191</v>
      </c>
    </row>
    <row r="2427" spans="1:22" x14ac:dyDescent="0.3">
      <c r="A2427" s="122" t="s">
        <v>906</v>
      </c>
      <c r="B2427" s="35" t="str">
        <f>VLOOKUP(A2427,'Planning Periods'!$E$2:$N$540,10,FALSE)</f>
        <v>10/15/2013 - 10/15/2021</v>
      </c>
      <c r="C2427" s="121">
        <v>2016</v>
      </c>
      <c r="D2427" s="121" t="str">
        <f t="shared" si="35"/>
        <v>Yucaipa 2016</v>
      </c>
      <c r="E2427" s="121">
        <v>780</v>
      </c>
      <c r="F2427" s="120">
        <v>0</v>
      </c>
      <c r="G2427" s="121">
        <v>0</v>
      </c>
      <c r="H2427" s="121">
        <v>0</v>
      </c>
      <c r="I2427" s="109"/>
      <c r="J2427" s="121">
        <v>636</v>
      </c>
      <c r="K2427" s="120">
        <v>30</v>
      </c>
      <c r="L2427" s="121">
        <v>30</v>
      </c>
      <c r="M2427" s="121">
        <v>0</v>
      </c>
      <c r="N2427" s="109"/>
      <c r="O2427" s="121">
        <v>552</v>
      </c>
      <c r="P2427" s="121">
        <v>17</v>
      </c>
      <c r="Q2427" s="109"/>
      <c r="R2427" s="121">
        <v>851</v>
      </c>
      <c r="S2427" s="121">
        <v>102</v>
      </c>
      <c r="T2427" s="109"/>
      <c r="U2427" s="121">
        <v>2819</v>
      </c>
      <c r="V2427" s="121">
        <v>149</v>
      </c>
    </row>
    <row r="2428" spans="1:22" x14ac:dyDescent="0.3">
      <c r="A2428" s="122" t="s">
        <v>906</v>
      </c>
      <c r="B2428" s="35" t="str">
        <f>VLOOKUP(A2428,'Planning Periods'!$E$2:$N$540,10,FALSE)</f>
        <v>10/15/2013 - 10/15/2021</v>
      </c>
      <c r="C2428" s="121">
        <v>2017</v>
      </c>
      <c r="D2428" s="121" t="str">
        <f t="shared" si="35"/>
        <v>Yucaipa 2017</v>
      </c>
      <c r="E2428" s="121">
        <v>780</v>
      </c>
      <c r="F2428" s="120">
        <v>0</v>
      </c>
      <c r="G2428" s="121">
        <v>0</v>
      </c>
      <c r="H2428" s="121">
        <v>0</v>
      </c>
      <c r="I2428" s="109"/>
      <c r="J2428" s="121">
        <v>636</v>
      </c>
      <c r="K2428" s="120">
        <v>30</v>
      </c>
      <c r="L2428" s="121">
        <v>30</v>
      </c>
      <c r="M2428" s="121">
        <v>0</v>
      </c>
      <c r="N2428" s="109"/>
      <c r="O2428" s="121">
        <v>552</v>
      </c>
      <c r="P2428" s="121">
        <v>18</v>
      </c>
      <c r="Q2428" s="109"/>
      <c r="R2428" s="121">
        <v>851</v>
      </c>
      <c r="S2428" s="121">
        <v>9</v>
      </c>
      <c r="T2428" s="109"/>
      <c r="U2428" s="121">
        <v>2819</v>
      </c>
      <c r="V2428" s="121">
        <v>57</v>
      </c>
    </row>
    <row r="2429" spans="1:22" x14ac:dyDescent="0.3">
      <c r="A2429" s="122" t="s">
        <v>904</v>
      </c>
      <c r="B2429" s="35" t="str">
        <f>VLOOKUP(A2429,'Planning Periods'!$E$2:$N$540,10,FALSE)</f>
        <v>10/15/2013 - 10/15/2021</v>
      </c>
      <c r="C2429" s="121">
        <v>2013</v>
      </c>
      <c r="D2429" s="121" t="str">
        <f t="shared" si="35"/>
        <v>Yucca Valley 2013</v>
      </c>
      <c r="E2429" s="121"/>
      <c r="F2429" s="120"/>
      <c r="G2429" s="121"/>
      <c r="H2429" s="121"/>
      <c r="I2429" s="109"/>
      <c r="J2429" s="121"/>
      <c r="K2429" s="120"/>
      <c r="L2429" s="121"/>
      <c r="M2429" s="121"/>
      <c r="N2429" s="109"/>
      <c r="O2429" s="121"/>
      <c r="P2429" s="121"/>
      <c r="Q2429" s="109"/>
      <c r="R2429" s="121"/>
      <c r="S2429" s="121"/>
      <c r="T2429" s="109"/>
      <c r="U2429" s="121"/>
      <c r="V2429" s="121"/>
    </row>
    <row r="2430" spans="1:22" x14ac:dyDescent="0.3">
      <c r="A2430" s="122" t="s">
        <v>904</v>
      </c>
      <c r="B2430" s="35" t="str">
        <f>VLOOKUP(A2430,'Planning Periods'!$E$2:$N$540,10,FALSE)</f>
        <v>10/15/2013 - 10/15/2021</v>
      </c>
      <c r="C2430" s="121">
        <v>2014</v>
      </c>
      <c r="D2430" s="121" t="str">
        <f t="shared" si="35"/>
        <v>Yucca Valley 2014</v>
      </c>
      <c r="E2430" s="121">
        <v>209</v>
      </c>
      <c r="F2430" s="120">
        <v>0</v>
      </c>
      <c r="G2430" s="121">
        <v>0</v>
      </c>
      <c r="H2430" s="121">
        <v>0</v>
      </c>
      <c r="I2430" s="109"/>
      <c r="J2430" s="121">
        <v>149</v>
      </c>
      <c r="K2430" s="120">
        <v>0</v>
      </c>
      <c r="L2430" s="121">
        <v>0</v>
      </c>
      <c r="M2430" s="121">
        <v>0</v>
      </c>
      <c r="N2430" s="109"/>
      <c r="O2430" s="121">
        <v>172</v>
      </c>
      <c r="P2430" s="121">
        <v>0</v>
      </c>
      <c r="Q2430" s="109"/>
      <c r="R2430" s="121">
        <v>400</v>
      </c>
      <c r="S2430" s="121">
        <v>18</v>
      </c>
      <c r="T2430" s="109"/>
      <c r="U2430" s="121">
        <v>930</v>
      </c>
      <c r="V2430" s="121">
        <v>18</v>
      </c>
    </row>
    <row r="2431" spans="1:22" x14ac:dyDescent="0.3">
      <c r="A2431" s="122" t="s">
        <v>904</v>
      </c>
      <c r="B2431" s="35" t="str">
        <f>VLOOKUP(A2431,'Planning Periods'!$E$2:$N$540,10,FALSE)</f>
        <v>10/15/2013 - 10/15/2021</v>
      </c>
      <c r="C2431" s="121">
        <v>2015</v>
      </c>
      <c r="D2431" s="121" t="str">
        <f t="shared" si="35"/>
        <v>Yucca Valley 2015</v>
      </c>
      <c r="E2431" s="121">
        <v>209</v>
      </c>
      <c r="F2431" s="120">
        <v>0</v>
      </c>
      <c r="G2431" s="121">
        <v>0</v>
      </c>
      <c r="H2431" s="121">
        <v>0</v>
      </c>
      <c r="I2431" s="109"/>
      <c r="J2431" s="121">
        <v>149</v>
      </c>
      <c r="K2431" s="120">
        <v>0</v>
      </c>
      <c r="L2431" s="121">
        <v>0</v>
      </c>
      <c r="M2431" s="121">
        <v>0</v>
      </c>
      <c r="N2431" s="109"/>
      <c r="O2431" s="121">
        <v>172</v>
      </c>
      <c r="P2431" s="121">
        <v>0</v>
      </c>
      <c r="Q2431" s="109"/>
      <c r="R2431" s="121">
        <v>400</v>
      </c>
      <c r="S2431" s="121">
        <v>17</v>
      </c>
      <c r="T2431" s="109"/>
      <c r="U2431" s="121">
        <v>930</v>
      </c>
      <c r="V2431" s="121">
        <v>17</v>
      </c>
    </row>
    <row r="2432" spans="1:22" x14ac:dyDescent="0.3">
      <c r="A2432" s="122" t="s">
        <v>904</v>
      </c>
      <c r="B2432" s="35" t="str">
        <f>VLOOKUP(A2432,'Planning Periods'!$E$2:$N$540,10,FALSE)</f>
        <v>10/15/2013 - 10/15/2021</v>
      </c>
      <c r="C2432" s="121">
        <v>2016</v>
      </c>
      <c r="D2432" s="121" t="str">
        <f t="shared" si="35"/>
        <v>Yucca Valley 2016</v>
      </c>
      <c r="E2432" s="121">
        <v>209</v>
      </c>
      <c r="F2432" s="120">
        <v>0</v>
      </c>
      <c r="G2432" s="121">
        <v>0</v>
      </c>
      <c r="H2432" s="121">
        <v>0</v>
      </c>
      <c r="I2432" s="109"/>
      <c r="J2432" s="121">
        <v>149</v>
      </c>
      <c r="K2432" s="120">
        <v>0</v>
      </c>
      <c r="L2432" s="121">
        <v>0</v>
      </c>
      <c r="M2432" s="121">
        <v>0</v>
      </c>
      <c r="N2432" s="109"/>
      <c r="O2432" s="121">
        <v>172</v>
      </c>
      <c r="P2432" s="121">
        <v>0</v>
      </c>
      <c r="Q2432" s="109"/>
      <c r="R2432" s="121">
        <v>400</v>
      </c>
      <c r="S2432" s="121">
        <v>17</v>
      </c>
      <c r="T2432" s="109"/>
      <c r="U2432" s="121">
        <v>930</v>
      </c>
      <c r="V2432" s="121">
        <v>17</v>
      </c>
    </row>
    <row r="2433" spans="1:22" x14ac:dyDescent="0.3">
      <c r="A2433" s="122" t="s">
        <v>904</v>
      </c>
      <c r="B2433" s="35" t="str">
        <f>VLOOKUP(A2433,'Planning Periods'!$E$2:$N$540,10,FALSE)</f>
        <v>10/15/2013 - 10/15/2021</v>
      </c>
      <c r="C2433" s="121">
        <v>2017</v>
      </c>
      <c r="D2433" s="121" t="str">
        <f t="shared" si="35"/>
        <v>Yucca Valley 2017</v>
      </c>
      <c r="E2433" s="121">
        <v>209</v>
      </c>
      <c r="F2433" s="120">
        <v>0</v>
      </c>
      <c r="G2433" s="121">
        <v>0</v>
      </c>
      <c r="H2433" s="121">
        <v>0</v>
      </c>
      <c r="I2433" s="109"/>
      <c r="J2433" s="121">
        <v>149</v>
      </c>
      <c r="K2433" s="120">
        <v>0</v>
      </c>
      <c r="L2433" s="121">
        <v>0</v>
      </c>
      <c r="M2433" s="121">
        <v>0</v>
      </c>
      <c r="N2433" s="109"/>
      <c r="O2433" s="121">
        <v>172</v>
      </c>
      <c r="P2433" s="121">
        <v>0</v>
      </c>
      <c r="Q2433" s="109"/>
      <c r="R2433" s="121">
        <v>400</v>
      </c>
      <c r="S2433" s="121">
        <v>37</v>
      </c>
      <c r="T2433" s="109"/>
      <c r="U2433" s="121">
        <v>930</v>
      </c>
      <c r="V2433" s="121">
        <v>37</v>
      </c>
    </row>
  </sheetData>
  <sheetProtection algorithmName="SHA-512" hashValue="zuzIfXARNJ2dzZMzdA8LrAqDul3efa4x+w2ECTHC6jRfsWTWzp6oVr69n8b9Bc7NQpjZJNoHbUG3q46fSAn2NQ==" saltValue="Zq36zp5edzn6byM8U5Q2gg==" spinCount="100000" sheet="1" objects="1" scenarios="1"/>
  <autoFilter ref="A1:V2433" xr:uid="{00000000-0009-0000-0000-000006000000}">
    <sortState xmlns:xlrd2="http://schemas.microsoft.com/office/spreadsheetml/2017/richdata2" ref="A2:V2433">
      <sortCondition ref="A1"/>
    </sortState>
  </autoFilter>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I540"/>
  <sheetViews>
    <sheetView topLeftCell="B400" workbookViewId="0">
      <selection activeCell="D415" sqref="D415"/>
    </sheetView>
  </sheetViews>
  <sheetFormatPr defaultColWidth="8.88671875" defaultRowHeight="13.2" x14ac:dyDescent="0.25"/>
  <cols>
    <col min="1" max="1" width="21" style="43" customWidth="1"/>
    <col min="2" max="2" width="34.44140625" style="43" bestFit="1" customWidth="1"/>
    <col min="3" max="3" width="34.44140625" style="43" customWidth="1"/>
    <col min="4" max="257" width="8.88671875" style="43"/>
    <col min="258" max="258" width="21" style="43" customWidth="1"/>
    <col min="259" max="259" width="34.44140625" style="43" bestFit="1" customWidth="1"/>
    <col min="260" max="513" width="8.88671875" style="43"/>
    <col min="514" max="514" width="21" style="43" customWidth="1"/>
    <col min="515" max="515" width="34.44140625" style="43" bestFit="1" customWidth="1"/>
    <col min="516" max="769" width="8.88671875" style="43"/>
    <col min="770" max="770" width="21" style="43" customWidth="1"/>
    <col min="771" max="771" width="34.44140625" style="43" bestFit="1" customWidth="1"/>
    <col min="772" max="1025" width="8.88671875" style="43"/>
    <col min="1026" max="1026" width="21" style="43" customWidth="1"/>
    <col min="1027" max="1027" width="34.44140625" style="43" bestFit="1" customWidth="1"/>
    <col min="1028" max="1281" width="8.88671875" style="43"/>
    <col min="1282" max="1282" width="21" style="43" customWidth="1"/>
    <col min="1283" max="1283" width="34.44140625" style="43" bestFit="1" customWidth="1"/>
    <col min="1284" max="1537" width="8.88671875" style="43"/>
    <col min="1538" max="1538" width="21" style="43" customWidth="1"/>
    <col min="1539" max="1539" width="34.44140625" style="43" bestFit="1" customWidth="1"/>
    <col min="1540" max="1793" width="8.88671875" style="43"/>
    <col min="1794" max="1794" width="21" style="43" customWidth="1"/>
    <col min="1795" max="1795" width="34.44140625" style="43" bestFit="1" customWidth="1"/>
    <col min="1796" max="2049" width="8.88671875" style="43"/>
    <col min="2050" max="2050" width="21" style="43" customWidth="1"/>
    <col min="2051" max="2051" width="34.44140625" style="43" bestFit="1" customWidth="1"/>
    <col min="2052" max="2305" width="8.88671875" style="43"/>
    <col min="2306" max="2306" width="21" style="43" customWidth="1"/>
    <col min="2307" max="2307" width="34.44140625" style="43" bestFit="1" customWidth="1"/>
    <col min="2308" max="2561" width="8.88671875" style="43"/>
    <col min="2562" max="2562" width="21" style="43" customWidth="1"/>
    <col min="2563" max="2563" width="34.44140625" style="43" bestFit="1" customWidth="1"/>
    <col min="2564" max="2817" width="8.88671875" style="43"/>
    <col min="2818" max="2818" width="21" style="43" customWidth="1"/>
    <col min="2819" max="2819" width="34.44140625" style="43" bestFit="1" customWidth="1"/>
    <col min="2820" max="3073" width="8.88671875" style="43"/>
    <col min="3074" max="3074" width="21" style="43" customWidth="1"/>
    <col min="3075" max="3075" width="34.44140625" style="43" bestFit="1" customWidth="1"/>
    <col min="3076" max="3329" width="8.88671875" style="43"/>
    <col min="3330" max="3330" width="21" style="43" customWidth="1"/>
    <col min="3331" max="3331" width="34.44140625" style="43" bestFit="1" customWidth="1"/>
    <col min="3332" max="3585" width="8.88671875" style="43"/>
    <col min="3586" max="3586" width="21" style="43" customWidth="1"/>
    <col min="3587" max="3587" width="34.44140625" style="43" bestFit="1" customWidth="1"/>
    <col min="3588" max="3841" width="8.88671875" style="43"/>
    <col min="3842" max="3842" width="21" style="43" customWidth="1"/>
    <col min="3843" max="3843" width="34.44140625" style="43" bestFit="1" customWidth="1"/>
    <col min="3844" max="4097" width="8.88671875" style="43"/>
    <col min="4098" max="4098" width="21" style="43" customWidth="1"/>
    <col min="4099" max="4099" width="34.44140625" style="43" bestFit="1" customWidth="1"/>
    <col min="4100" max="4353" width="8.88671875" style="43"/>
    <col min="4354" max="4354" width="21" style="43" customWidth="1"/>
    <col min="4355" max="4355" width="34.44140625" style="43" bestFit="1" customWidth="1"/>
    <col min="4356" max="4609" width="8.88671875" style="43"/>
    <col min="4610" max="4610" width="21" style="43" customWidth="1"/>
    <col min="4611" max="4611" width="34.44140625" style="43" bestFit="1" customWidth="1"/>
    <col min="4612" max="4865" width="8.88671875" style="43"/>
    <col min="4866" max="4866" width="21" style="43" customWidth="1"/>
    <col min="4867" max="4867" width="34.44140625" style="43" bestFit="1" customWidth="1"/>
    <col min="4868" max="5121" width="8.88671875" style="43"/>
    <col min="5122" max="5122" width="21" style="43" customWidth="1"/>
    <col min="5123" max="5123" width="34.44140625" style="43" bestFit="1" customWidth="1"/>
    <col min="5124" max="5377" width="8.88671875" style="43"/>
    <col min="5378" max="5378" width="21" style="43" customWidth="1"/>
    <col min="5379" max="5379" width="34.44140625" style="43" bestFit="1" customWidth="1"/>
    <col min="5380" max="5633" width="8.88671875" style="43"/>
    <col min="5634" max="5634" width="21" style="43" customWidth="1"/>
    <col min="5635" max="5635" width="34.44140625" style="43" bestFit="1" customWidth="1"/>
    <col min="5636" max="5889" width="8.88671875" style="43"/>
    <col min="5890" max="5890" width="21" style="43" customWidth="1"/>
    <col min="5891" max="5891" width="34.44140625" style="43" bestFit="1" customWidth="1"/>
    <col min="5892" max="6145" width="8.88671875" style="43"/>
    <col min="6146" max="6146" width="21" style="43" customWidth="1"/>
    <col min="6147" max="6147" width="34.44140625" style="43" bestFit="1" customWidth="1"/>
    <col min="6148" max="6401" width="8.88671875" style="43"/>
    <col min="6402" max="6402" width="21" style="43" customWidth="1"/>
    <col min="6403" max="6403" width="34.44140625" style="43" bestFit="1" customWidth="1"/>
    <col min="6404" max="6657" width="8.88671875" style="43"/>
    <col min="6658" max="6658" width="21" style="43" customWidth="1"/>
    <col min="6659" max="6659" width="34.44140625" style="43" bestFit="1" customWidth="1"/>
    <col min="6660" max="6913" width="8.88671875" style="43"/>
    <col min="6914" max="6914" width="21" style="43" customWidth="1"/>
    <col min="6915" max="6915" width="34.44140625" style="43" bestFit="1" customWidth="1"/>
    <col min="6916" max="7169" width="8.88671875" style="43"/>
    <col min="7170" max="7170" width="21" style="43" customWidth="1"/>
    <col min="7171" max="7171" width="34.44140625" style="43" bestFit="1" customWidth="1"/>
    <col min="7172" max="7425" width="8.88671875" style="43"/>
    <col min="7426" max="7426" width="21" style="43" customWidth="1"/>
    <col min="7427" max="7427" width="34.44140625" style="43" bestFit="1" customWidth="1"/>
    <col min="7428" max="7681" width="8.88671875" style="43"/>
    <col min="7682" max="7682" width="21" style="43" customWidth="1"/>
    <col min="7683" max="7683" width="34.44140625" style="43" bestFit="1" customWidth="1"/>
    <col min="7684" max="7937" width="8.88671875" style="43"/>
    <col min="7938" max="7938" width="21" style="43" customWidth="1"/>
    <col min="7939" max="7939" width="34.44140625" style="43" bestFit="1" customWidth="1"/>
    <col min="7940" max="8193" width="8.88671875" style="43"/>
    <col min="8194" max="8194" width="21" style="43" customWidth="1"/>
    <col min="8195" max="8195" width="34.44140625" style="43" bestFit="1" customWidth="1"/>
    <col min="8196" max="8449" width="8.88671875" style="43"/>
    <col min="8450" max="8450" width="21" style="43" customWidth="1"/>
    <col min="8451" max="8451" width="34.44140625" style="43" bestFit="1" customWidth="1"/>
    <col min="8452" max="8705" width="8.88671875" style="43"/>
    <col min="8706" max="8706" width="21" style="43" customWidth="1"/>
    <col min="8707" max="8707" width="34.44140625" style="43" bestFit="1" customWidth="1"/>
    <col min="8708" max="8961" width="8.88671875" style="43"/>
    <col min="8962" max="8962" width="21" style="43" customWidth="1"/>
    <col min="8963" max="8963" width="34.44140625" style="43" bestFit="1" customWidth="1"/>
    <col min="8964" max="9217" width="8.88671875" style="43"/>
    <col min="9218" max="9218" width="21" style="43" customWidth="1"/>
    <col min="9219" max="9219" width="34.44140625" style="43" bestFit="1" customWidth="1"/>
    <col min="9220" max="9473" width="8.88671875" style="43"/>
    <col min="9474" max="9474" width="21" style="43" customWidth="1"/>
    <col min="9475" max="9475" width="34.44140625" style="43" bestFit="1" customWidth="1"/>
    <col min="9476" max="9729" width="8.88671875" style="43"/>
    <col min="9730" max="9730" width="21" style="43" customWidth="1"/>
    <col min="9731" max="9731" width="34.44140625" style="43" bestFit="1" customWidth="1"/>
    <col min="9732" max="9985" width="8.88671875" style="43"/>
    <col min="9986" max="9986" width="21" style="43" customWidth="1"/>
    <col min="9987" max="9987" width="34.44140625" style="43" bestFit="1" customWidth="1"/>
    <col min="9988" max="10241" width="8.88671875" style="43"/>
    <col min="10242" max="10242" width="21" style="43" customWidth="1"/>
    <col min="10243" max="10243" width="34.44140625" style="43" bestFit="1" customWidth="1"/>
    <col min="10244" max="10497" width="8.88671875" style="43"/>
    <col min="10498" max="10498" width="21" style="43" customWidth="1"/>
    <col min="10499" max="10499" width="34.44140625" style="43" bestFit="1" customWidth="1"/>
    <col min="10500" max="10753" width="8.88671875" style="43"/>
    <col min="10754" max="10754" width="21" style="43" customWidth="1"/>
    <col min="10755" max="10755" width="34.44140625" style="43" bestFit="1" customWidth="1"/>
    <col min="10756" max="11009" width="8.88671875" style="43"/>
    <col min="11010" max="11010" width="21" style="43" customWidth="1"/>
    <col min="11011" max="11011" width="34.44140625" style="43" bestFit="1" customWidth="1"/>
    <col min="11012" max="11265" width="8.88671875" style="43"/>
    <col min="11266" max="11266" width="21" style="43" customWidth="1"/>
    <col min="11267" max="11267" width="34.44140625" style="43" bestFit="1" customWidth="1"/>
    <col min="11268" max="11521" width="8.88671875" style="43"/>
    <col min="11522" max="11522" width="21" style="43" customWidth="1"/>
    <col min="11523" max="11523" width="34.44140625" style="43" bestFit="1" customWidth="1"/>
    <col min="11524" max="11777" width="8.88671875" style="43"/>
    <col min="11778" max="11778" width="21" style="43" customWidth="1"/>
    <col min="11779" max="11779" width="34.44140625" style="43" bestFit="1" customWidth="1"/>
    <col min="11780" max="12033" width="8.88671875" style="43"/>
    <col min="12034" max="12034" width="21" style="43" customWidth="1"/>
    <col min="12035" max="12035" width="34.44140625" style="43" bestFit="1" customWidth="1"/>
    <col min="12036" max="12289" width="8.88671875" style="43"/>
    <col min="12290" max="12290" width="21" style="43" customWidth="1"/>
    <col min="12291" max="12291" width="34.44140625" style="43" bestFit="1" customWidth="1"/>
    <col min="12292" max="12545" width="8.88671875" style="43"/>
    <col min="12546" max="12546" width="21" style="43" customWidth="1"/>
    <col min="12547" max="12547" width="34.44140625" style="43" bestFit="1" customWidth="1"/>
    <col min="12548" max="12801" width="8.88671875" style="43"/>
    <col min="12802" max="12802" width="21" style="43" customWidth="1"/>
    <col min="12803" max="12803" width="34.44140625" style="43" bestFit="1" customWidth="1"/>
    <col min="12804" max="13057" width="8.88671875" style="43"/>
    <col min="13058" max="13058" width="21" style="43" customWidth="1"/>
    <col min="13059" max="13059" width="34.44140625" style="43" bestFit="1" customWidth="1"/>
    <col min="13060" max="13313" width="8.88671875" style="43"/>
    <col min="13314" max="13314" width="21" style="43" customWidth="1"/>
    <col min="13315" max="13315" width="34.44140625" style="43" bestFit="1" customWidth="1"/>
    <col min="13316" max="13569" width="8.88671875" style="43"/>
    <col min="13570" max="13570" width="21" style="43" customWidth="1"/>
    <col min="13571" max="13571" width="34.44140625" style="43" bestFit="1" customWidth="1"/>
    <col min="13572" max="13825" width="8.88671875" style="43"/>
    <col min="13826" max="13826" width="21" style="43" customWidth="1"/>
    <col min="13827" max="13827" width="34.44140625" style="43" bestFit="1" customWidth="1"/>
    <col min="13828" max="14081" width="8.88671875" style="43"/>
    <col min="14082" max="14082" width="21" style="43" customWidth="1"/>
    <col min="14083" max="14083" width="34.44140625" style="43" bestFit="1" customWidth="1"/>
    <col min="14084" max="14337" width="8.88671875" style="43"/>
    <col min="14338" max="14338" width="21" style="43" customWidth="1"/>
    <col min="14339" max="14339" width="34.44140625" style="43" bestFit="1" customWidth="1"/>
    <col min="14340" max="14593" width="8.88671875" style="43"/>
    <col min="14594" max="14594" width="21" style="43" customWidth="1"/>
    <col min="14595" max="14595" width="34.44140625" style="43" bestFit="1" customWidth="1"/>
    <col min="14596" max="14849" width="8.88671875" style="43"/>
    <col min="14850" max="14850" width="21" style="43" customWidth="1"/>
    <col min="14851" max="14851" width="34.44140625" style="43" bestFit="1" customWidth="1"/>
    <col min="14852" max="15105" width="8.88671875" style="43"/>
    <col min="15106" max="15106" width="21" style="43" customWidth="1"/>
    <col min="15107" max="15107" width="34.44140625" style="43" bestFit="1" customWidth="1"/>
    <col min="15108" max="15361" width="8.88671875" style="43"/>
    <col min="15362" max="15362" width="21" style="43" customWidth="1"/>
    <col min="15363" max="15363" width="34.44140625" style="43" bestFit="1" customWidth="1"/>
    <col min="15364" max="15617" width="8.88671875" style="43"/>
    <col min="15618" max="15618" width="21" style="43" customWidth="1"/>
    <col min="15619" max="15619" width="34.44140625" style="43" bestFit="1" customWidth="1"/>
    <col min="15620" max="15873" width="8.88671875" style="43"/>
    <col min="15874" max="15874" width="21" style="43" customWidth="1"/>
    <col min="15875" max="15875" width="34.44140625" style="43" bestFit="1" customWidth="1"/>
    <col min="15876" max="16129" width="8.88671875" style="43"/>
    <col min="16130" max="16130" width="21" style="43" customWidth="1"/>
    <col min="16131" max="16131" width="34.44140625" style="43" bestFit="1" customWidth="1"/>
    <col min="16132" max="16384" width="8.88671875" style="43"/>
  </cols>
  <sheetData>
    <row r="1" spans="1:9" ht="24.6" thickBot="1" x14ac:dyDescent="0.3">
      <c r="A1" s="63" t="s">
        <v>1248</v>
      </c>
      <c r="B1" s="62" t="s">
        <v>1247</v>
      </c>
      <c r="C1" s="47" t="s">
        <v>1246</v>
      </c>
      <c r="D1" s="61" t="s">
        <v>16</v>
      </c>
      <c r="E1" s="61" t="s">
        <v>17</v>
      </c>
      <c r="F1" s="61" t="s">
        <v>1245</v>
      </c>
      <c r="G1" s="61" t="s">
        <v>1244</v>
      </c>
      <c r="H1" s="60" t="s">
        <v>1243</v>
      </c>
      <c r="I1" s="59"/>
    </row>
    <row r="2" spans="1:9" ht="13.8" thickTop="1" x14ac:dyDescent="0.25">
      <c r="A2" s="46" t="s">
        <v>905</v>
      </c>
      <c r="B2" s="46" t="s">
        <v>926</v>
      </c>
      <c r="C2" s="46" t="str">
        <f t="shared" ref="C2:C65" si="0">B2</f>
        <v>Adelanto</v>
      </c>
      <c r="D2" s="49">
        <v>633</v>
      </c>
      <c r="E2" s="49">
        <v>459</v>
      </c>
      <c r="F2" s="49">
        <v>513</v>
      </c>
      <c r="G2" s="49">
        <v>1236</v>
      </c>
      <c r="H2" s="48">
        <f t="shared" ref="H2:H65" si="1">SUM(D2:G2)</f>
        <v>2841</v>
      </c>
    </row>
    <row r="3" spans="1:9" x14ac:dyDescent="0.25">
      <c r="A3" s="46" t="s">
        <v>1047</v>
      </c>
      <c r="B3" s="46" t="s">
        <v>1133</v>
      </c>
      <c r="C3" s="46" t="str">
        <f t="shared" si="0"/>
        <v>Agoura Hills</v>
      </c>
      <c r="D3" s="49">
        <v>31</v>
      </c>
      <c r="E3" s="49">
        <v>19</v>
      </c>
      <c r="F3" s="49">
        <v>20</v>
      </c>
      <c r="G3" s="49">
        <v>45</v>
      </c>
      <c r="H3" s="48">
        <f t="shared" si="1"/>
        <v>115</v>
      </c>
    </row>
    <row r="4" spans="1:9" x14ac:dyDescent="0.25">
      <c r="A4" s="46" t="s">
        <v>1230</v>
      </c>
      <c r="B4" s="46" t="s">
        <v>1230</v>
      </c>
      <c r="C4" s="46" t="str">
        <f t="shared" si="0"/>
        <v>Alameda</v>
      </c>
      <c r="D4" s="49">
        <v>444</v>
      </c>
      <c r="E4" s="49">
        <v>248</v>
      </c>
      <c r="F4" s="49">
        <v>283</v>
      </c>
      <c r="G4" s="49">
        <v>748</v>
      </c>
      <c r="H4" s="48">
        <f t="shared" si="1"/>
        <v>1723</v>
      </c>
    </row>
    <row r="5" spans="1:9" x14ac:dyDescent="0.25">
      <c r="A5" s="46" t="s">
        <v>739</v>
      </c>
      <c r="B5" s="46" t="str">
        <f>A5</f>
        <v>Alameda County - Unincorporated</v>
      </c>
      <c r="C5" s="46" t="str">
        <f t="shared" si="0"/>
        <v>Alameda County - Unincorporated</v>
      </c>
      <c r="D5" s="49">
        <v>430</v>
      </c>
      <c r="E5" s="49">
        <v>227</v>
      </c>
      <c r="F5" s="49">
        <v>295</v>
      </c>
      <c r="G5" s="49">
        <v>817</v>
      </c>
      <c r="H5" s="48">
        <f t="shared" si="1"/>
        <v>1769</v>
      </c>
    </row>
    <row r="6" spans="1:9" x14ac:dyDescent="0.25">
      <c r="A6" s="46" t="s">
        <v>1230</v>
      </c>
      <c r="B6" s="46" t="s">
        <v>1242</v>
      </c>
      <c r="C6" s="46" t="str">
        <f t="shared" si="0"/>
        <v>Albany</v>
      </c>
      <c r="D6" s="49">
        <v>80</v>
      </c>
      <c r="E6" s="49">
        <v>53</v>
      </c>
      <c r="F6" s="49">
        <v>57</v>
      </c>
      <c r="G6" s="49">
        <v>145</v>
      </c>
      <c r="H6" s="48">
        <f t="shared" si="1"/>
        <v>335</v>
      </c>
    </row>
    <row r="7" spans="1:9" x14ac:dyDescent="0.25">
      <c r="A7" s="46" t="s">
        <v>1047</v>
      </c>
      <c r="B7" s="46" t="s">
        <v>1132</v>
      </c>
      <c r="C7" s="46" t="str">
        <f t="shared" si="0"/>
        <v>Alhambra</v>
      </c>
      <c r="D7" s="49">
        <v>380</v>
      </c>
      <c r="E7" s="49">
        <v>224</v>
      </c>
      <c r="F7" s="49">
        <v>246</v>
      </c>
      <c r="G7" s="49">
        <v>642</v>
      </c>
      <c r="H7" s="48">
        <f t="shared" si="1"/>
        <v>1492</v>
      </c>
    </row>
    <row r="8" spans="1:9" x14ac:dyDescent="0.25">
      <c r="A8" s="46" t="s">
        <v>970</v>
      </c>
      <c r="B8" s="46" t="s">
        <v>1002</v>
      </c>
      <c r="C8" s="46" t="str">
        <f t="shared" si="0"/>
        <v>Aliso Viejo</v>
      </c>
      <c r="D8" s="49">
        <v>9</v>
      </c>
      <c r="E8" s="49">
        <v>7</v>
      </c>
      <c r="F8" s="49">
        <v>7</v>
      </c>
      <c r="G8" s="49">
        <v>16</v>
      </c>
      <c r="H8" s="48">
        <f t="shared" si="1"/>
        <v>39</v>
      </c>
    </row>
    <row r="9" spans="1:9" x14ac:dyDescent="0.25">
      <c r="A9" s="46" t="s">
        <v>1340</v>
      </c>
      <c r="B9" s="46" t="str">
        <f>A9</f>
        <v>Alpine County - Unincorporated</v>
      </c>
      <c r="C9" s="46" t="str">
        <f t="shared" si="0"/>
        <v>Alpine County - Unincorporated</v>
      </c>
      <c r="D9" s="49">
        <v>7</v>
      </c>
      <c r="E9" s="49">
        <v>6</v>
      </c>
      <c r="F9" s="49">
        <v>6</v>
      </c>
      <c r="G9" s="49">
        <v>11</v>
      </c>
      <c r="H9" s="44">
        <f t="shared" si="1"/>
        <v>30</v>
      </c>
    </row>
    <row r="10" spans="1:9" x14ac:dyDescent="0.25">
      <c r="A10" s="46" t="s">
        <v>1025</v>
      </c>
      <c r="B10" s="46" t="s">
        <v>1024</v>
      </c>
      <c r="C10" s="46" t="str">
        <f t="shared" si="0"/>
        <v>Alturas</v>
      </c>
      <c r="D10" s="49">
        <v>1</v>
      </c>
      <c r="E10" s="49">
        <v>1</v>
      </c>
      <c r="F10" s="49">
        <v>1</v>
      </c>
      <c r="G10" s="49">
        <v>2</v>
      </c>
      <c r="H10" s="48">
        <f t="shared" si="1"/>
        <v>5</v>
      </c>
    </row>
    <row r="11" spans="1:9" x14ac:dyDescent="0.25">
      <c r="A11" s="46" t="s">
        <v>1224</v>
      </c>
      <c r="B11" s="46" t="s">
        <v>1228</v>
      </c>
      <c r="C11" s="46" t="str">
        <f t="shared" si="0"/>
        <v>Amador City</v>
      </c>
      <c r="D11" s="49">
        <v>1</v>
      </c>
      <c r="E11" s="49">
        <v>1</v>
      </c>
      <c r="F11" s="49">
        <v>0</v>
      </c>
      <c r="G11" s="49">
        <v>0</v>
      </c>
      <c r="H11" s="48">
        <f t="shared" si="1"/>
        <v>2</v>
      </c>
    </row>
    <row r="12" spans="1:9" x14ac:dyDescent="0.25">
      <c r="A12" s="46" t="s">
        <v>723</v>
      </c>
      <c r="B12" s="46" t="str">
        <f>A12</f>
        <v>Amador County - Unincorporated</v>
      </c>
      <c r="C12" s="46" t="str">
        <f t="shared" si="0"/>
        <v>Amador County - Unincorporated</v>
      </c>
      <c r="D12" s="49">
        <v>10</v>
      </c>
      <c r="E12" s="49">
        <v>7</v>
      </c>
      <c r="F12" s="49">
        <v>9</v>
      </c>
      <c r="G12" s="49">
        <v>23</v>
      </c>
      <c r="H12" s="48">
        <f t="shared" si="1"/>
        <v>49</v>
      </c>
    </row>
    <row r="13" spans="1:9" x14ac:dyDescent="0.25">
      <c r="A13" s="46" t="s">
        <v>1007</v>
      </c>
      <c r="B13" s="46" t="s">
        <v>1010</v>
      </c>
      <c r="C13" s="46" t="str">
        <f t="shared" si="0"/>
        <v>American Canyon</v>
      </c>
      <c r="D13" s="49">
        <v>116</v>
      </c>
      <c r="E13" s="49">
        <v>54</v>
      </c>
      <c r="F13" s="49">
        <v>58</v>
      </c>
      <c r="G13" s="49">
        <v>164</v>
      </c>
      <c r="H13" s="48">
        <f t="shared" si="1"/>
        <v>392</v>
      </c>
    </row>
    <row r="14" spans="1:9" x14ac:dyDescent="0.25">
      <c r="A14" s="46" t="s">
        <v>970</v>
      </c>
      <c r="B14" s="46" t="s">
        <v>1001</v>
      </c>
      <c r="C14" s="46" t="str">
        <f t="shared" si="0"/>
        <v>Anaheim</v>
      </c>
      <c r="D14" s="49">
        <v>1256</v>
      </c>
      <c r="E14" s="49">
        <v>907</v>
      </c>
      <c r="F14" s="49">
        <v>1038</v>
      </c>
      <c r="G14" s="49">
        <v>2501</v>
      </c>
      <c r="H14" s="48">
        <f t="shared" si="1"/>
        <v>5702</v>
      </c>
    </row>
    <row r="15" spans="1:9" x14ac:dyDescent="0.25">
      <c r="A15" s="46" t="s">
        <v>827</v>
      </c>
      <c r="B15" s="46" t="s">
        <v>829</v>
      </c>
      <c r="C15" s="46" t="str">
        <f t="shared" si="0"/>
        <v>Anderson</v>
      </c>
      <c r="D15" s="49">
        <v>32</v>
      </c>
      <c r="E15" s="49">
        <v>21</v>
      </c>
      <c r="F15" s="49">
        <v>24</v>
      </c>
      <c r="G15" s="49">
        <v>59</v>
      </c>
      <c r="H15" s="48">
        <f t="shared" si="1"/>
        <v>136</v>
      </c>
    </row>
    <row r="16" spans="1:9" x14ac:dyDescent="0.25">
      <c r="A16" s="46" t="s">
        <v>1217</v>
      </c>
      <c r="B16" s="46" t="s">
        <v>1342</v>
      </c>
      <c r="C16" s="46" t="str">
        <f t="shared" si="0"/>
        <v>Angels Camp</v>
      </c>
      <c r="D16" s="49">
        <v>39</v>
      </c>
      <c r="E16" s="49">
        <v>25</v>
      </c>
      <c r="F16" s="49">
        <v>28</v>
      </c>
      <c r="G16" s="49">
        <v>69</v>
      </c>
      <c r="H16" s="48">
        <f t="shared" si="1"/>
        <v>161</v>
      </c>
    </row>
    <row r="17" spans="1:8" x14ac:dyDescent="0.25">
      <c r="A17" s="46" t="s">
        <v>1197</v>
      </c>
      <c r="B17" s="46" t="s">
        <v>1214</v>
      </c>
      <c r="C17" s="46" t="str">
        <f t="shared" si="0"/>
        <v>Antioch</v>
      </c>
      <c r="D17" s="49">
        <v>349</v>
      </c>
      <c r="E17" s="49">
        <v>205</v>
      </c>
      <c r="F17" s="49">
        <v>214</v>
      </c>
      <c r="G17" s="49">
        <v>680</v>
      </c>
      <c r="H17" s="48">
        <f t="shared" si="1"/>
        <v>1448</v>
      </c>
    </row>
    <row r="18" spans="1:8" x14ac:dyDescent="0.25">
      <c r="A18" s="46" t="s">
        <v>905</v>
      </c>
      <c r="B18" s="46" t="s">
        <v>1330</v>
      </c>
      <c r="C18" s="46" t="str">
        <f t="shared" si="0"/>
        <v>Apple Valley</v>
      </c>
      <c r="D18" s="49">
        <v>764</v>
      </c>
      <c r="E18" s="49">
        <v>541</v>
      </c>
      <c r="F18" s="49">
        <v>622</v>
      </c>
      <c r="G18" s="49">
        <v>1407</v>
      </c>
      <c r="H18" s="48">
        <f t="shared" si="1"/>
        <v>3334</v>
      </c>
    </row>
    <row r="19" spans="1:8" x14ac:dyDescent="0.25">
      <c r="A19" s="46" t="s">
        <v>1047</v>
      </c>
      <c r="B19" s="46" t="s">
        <v>1131</v>
      </c>
      <c r="C19" s="46" t="str">
        <f t="shared" si="0"/>
        <v>Arcadia</v>
      </c>
      <c r="D19" s="49">
        <v>276</v>
      </c>
      <c r="E19" s="49">
        <v>167</v>
      </c>
      <c r="F19" s="49">
        <v>177</v>
      </c>
      <c r="G19" s="49">
        <v>434</v>
      </c>
      <c r="H19" s="48">
        <f t="shared" si="1"/>
        <v>1054</v>
      </c>
    </row>
    <row r="20" spans="1:8" x14ac:dyDescent="0.25">
      <c r="A20" s="46" t="s">
        <v>1167</v>
      </c>
      <c r="B20" s="46" t="s">
        <v>1173</v>
      </c>
      <c r="C20" s="46" t="str">
        <f t="shared" si="0"/>
        <v>Arcata</v>
      </c>
      <c r="D20" s="49">
        <v>85</v>
      </c>
      <c r="E20" s="49">
        <v>56</v>
      </c>
      <c r="F20" s="49">
        <v>62</v>
      </c>
      <c r="G20" s="49">
        <v>160</v>
      </c>
      <c r="H20" s="48">
        <f t="shared" si="1"/>
        <v>363</v>
      </c>
    </row>
    <row r="21" spans="1:8" x14ac:dyDescent="0.25">
      <c r="A21" s="46" t="s">
        <v>870</v>
      </c>
      <c r="B21" s="46" t="s">
        <v>876</v>
      </c>
      <c r="C21" s="46" t="str">
        <f t="shared" si="0"/>
        <v>Arroyo Grande</v>
      </c>
      <c r="D21" s="49">
        <v>60</v>
      </c>
      <c r="E21" s="49">
        <v>38</v>
      </c>
      <c r="F21" s="49">
        <v>43</v>
      </c>
      <c r="G21" s="49">
        <v>101</v>
      </c>
      <c r="H21" s="48">
        <f t="shared" si="1"/>
        <v>242</v>
      </c>
    </row>
    <row r="22" spans="1:8" x14ac:dyDescent="0.25">
      <c r="A22" s="46" t="s">
        <v>1047</v>
      </c>
      <c r="B22" s="46" t="s">
        <v>1130</v>
      </c>
      <c r="C22" s="46" t="str">
        <f t="shared" si="0"/>
        <v>Artesia</v>
      </c>
      <c r="D22" s="49">
        <v>31</v>
      </c>
      <c r="E22" s="49">
        <v>18</v>
      </c>
      <c r="F22" s="49">
        <v>20</v>
      </c>
      <c r="G22" s="49">
        <v>51</v>
      </c>
      <c r="H22" s="48">
        <f t="shared" si="1"/>
        <v>120</v>
      </c>
    </row>
    <row r="23" spans="1:8" x14ac:dyDescent="0.25">
      <c r="A23" s="46" t="s">
        <v>1145</v>
      </c>
      <c r="B23" s="46" t="s">
        <v>1155</v>
      </c>
      <c r="C23" s="46" t="str">
        <f t="shared" si="0"/>
        <v>Arvin</v>
      </c>
      <c r="D23" s="51">
        <v>398</v>
      </c>
      <c r="E23" s="51">
        <v>239</v>
      </c>
      <c r="F23" s="51">
        <v>183</v>
      </c>
      <c r="G23" s="51">
        <v>349</v>
      </c>
      <c r="H23" s="48">
        <f t="shared" si="1"/>
        <v>1169</v>
      </c>
    </row>
    <row r="24" spans="1:8" x14ac:dyDescent="0.25">
      <c r="A24" s="46" t="s">
        <v>870</v>
      </c>
      <c r="B24" s="46" t="s">
        <v>875</v>
      </c>
      <c r="C24" s="46" t="str">
        <f t="shared" si="0"/>
        <v>Atascadero</v>
      </c>
      <c r="D24" s="49">
        <v>98</v>
      </c>
      <c r="E24" s="49">
        <v>62</v>
      </c>
      <c r="F24" s="49">
        <v>69</v>
      </c>
      <c r="G24" s="49">
        <v>164</v>
      </c>
      <c r="H24" s="48">
        <f t="shared" si="1"/>
        <v>393</v>
      </c>
    </row>
    <row r="25" spans="1:8" x14ac:dyDescent="0.25">
      <c r="A25" s="46" t="s">
        <v>855</v>
      </c>
      <c r="B25" s="46" t="s">
        <v>1331</v>
      </c>
      <c r="C25" s="46" t="str">
        <f t="shared" si="0"/>
        <v>Atherton</v>
      </c>
      <c r="D25" s="49">
        <v>35</v>
      </c>
      <c r="E25" s="49">
        <v>26</v>
      </c>
      <c r="F25" s="49">
        <v>29</v>
      </c>
      <c r="G25" s="49">
        <v>3</v>
      </c>
      <c r="H25" s="48">
        <f t="shared" si="1"/>
        <v>93</v>
      </c>
    </row>
    <row r="26" spans="1:8" x14ac:dyDescent="0.25">
      <c r="A26" s="46" t="s">
        <v>1026</v>
      </c>
      <c r="B26" s="46" t="s">
        <v>1031</v>
      </c>
      <c r="C26" s="46" t="str">
        <f t="shared" si="0"/>
        <v>Atwater</v>
      </c>
      <c r="D26" s="54">
        <v>429</v>
      </c>
      <c r="E26" s="54">
        <v>307</v>
      </c>
      <c r="F26" s="54">
        <v>281</v>
      </c>
      <c r="G26" s="54">
        <v>748</v>
      </c>
      <c r="H26" s="48">
        <f t="shared" si="1"/>
        <v>1765</v>
      </c>
    </row>
    <row r="27" spans="1:8" x14ac:dyDescent="0.25">
      <c r="A27" s="46" t="s">
        <v>964</v>
      </c>
      <c r="B27" s="46" t="s">
        <v>968</v>
      </c>
      <c r="C27" s="46" t="str">
        <f t="shared" si="0"/>
        <v>Auburn</v>
      </c>
      <c r="D27" s="49">
        <v>74</v>
      </c>
      <c r="E27" s="49">
        <v>52</v>
      </c>
      <c r="F27" s="49">
        <v>57</v>
      </c>
      <c r="G27" s="49">
        <v>125</v>
      </c>
      <c r="H27" s="48">
        <f t="shared" si="1"/>
        <v>308</v>
      </c>
    </row>
    <row r="28" spans="1:8" x14ac:dyDescent="0.25">
      <c r="A28" s="46" t="s">
        <v>1047</v>
      </c>
      <c r="B28" s="46" t="s">
        <v>1129</v>
      </c>
      <c r="C28" s="46" t="str">
        <f t="shared" si="0"/>
        <v>Avalon</v>
      </c>
      <c r="D28" s="49">
        <v>20</v>
      </c>
      <c r="E28" s="49">
        <v>12</v>
      </c>
      <c r="F28" s="49">
        <v>14</v>
      </c>
      <c r="G28" s="49">
        <v>34</v>
      </c>
      <c r="H28" s="48">
        <f t="shared" si="1"/>
        <v>80</v>
      </c>
    </row>
    <row r="29" spans="1:8" x14ac:dyDescent="0.25">
      <c r="A29" s="46" t="s">
        <v>1140</v>
      </c>
      <c r="B29" s="46" t="s">
        <v>1143</v>
      </c>
      <c r="C29" s="46" t="str">
        <f t="shared" si="0"/>
        <v>Avenal</v>
      </c>
      <c r="D29" s="51">
        <v>145</v>
      </c>
      <c r="E29" s="51">
        <v>108</v>
      </c>
      <c r="F29" s="51">
        <v>115</v>
      </c>
      <c r="G29" s="51">
        <v>271</v>
      </c>
      <c r="H29" s="48">
        <f t="shared" si="1"/>
        <v>639</v>
      </c>
    </row>
    <row r="30" spans="1:8" x14ac:dyDescent="0.25">
      <c r="A30" s="46" t="s">
        <v>1047</v>
      </c>
      <c r="B30" s="46" t="s">
        <v>1128</v>
      </c>
      <c r="C30" s="46" t="str">
        <f t="shared" si="0"/>
        <v>Azusa</v>
      </c>
      <c r="D30" s="49">
        <v>198</v>
      </c>
      <c r="E30" s="49">
        <v>118</v>
      </c>
      <c r="F30" s="49">
        <v>127</v>
      </c>
      <c r="G30" s="49">
        <v>336</v>
      </c>
      <c r="H30" s="48">
        <f t="shared" si="1"/>
        <v>779</v>
      </c>
    </row>
    <row r="31" spans="1:8" x14ac:dyDescent="0.25">
      <c r="A31" s="46" t="s">
        <v>1145</v>
      </c>
      <c r="B31" s="46" t="s">
        <v>1154</v>
      </c>
      <c r="C31" s="46" t="str">
        <f t="shared" si="0"/>
        <v>Bakersfield</v>
      </c>
      <c r="D31" s="51">
        <v>9706</v>
      </c>
      <c r="E31" s="51">
        <v>5800</v>
      </c>
      <c r="F31" s="51">
        <v>6453</v>
      </c>
      <c r="G31" s="51">
        <v>14331</v>
      </c>
      <c r="H31" s="48">
        <f t="shared" si="1"/>
        <v>36290</v>
      </c>
    </row>
    <row r="32" spans="1:8" x14ac:dyDescent="0.25">
      <c r="A32" s="46" t="s">
        <v>1047</v>
      </c>
      <c r="B32" s="46" t="s">
        <v>1127</v>
      </c>
      <c r="C32" s="46" t="str">
        <f t="shared" si="0"/>
        <v>Baldwin Park</v>
      </c>
      <c r="D32" s="49">
        <v>142</v>
      </c>
      <c r="E32" s="49">
        <v>83</v>
      </c>
      <c r="F32" s="49">
        <v>90</v>
      </c>
      <c r="G32" s="49">
        <v>242</v>
      </c>
      <c r="H32" s="48">
        <f t="shared" si="1"/>
        <v>557</v>
      </c>
    </row>
    <row r="33" spans="1:8" x14ac:dyDescent="0.25">
      <c r="A33" s="46" t="s">
        <v>937</v>
      </c>
      <c r="B33" s="46" t="s">
        <v>960</v>
      </c>
      <c r="C33" s="46" t="str">
        <f t="shared" si="0"/>
        <v>Banning</v>
      </c>
      <c r="D33" s="49">
        <v>872</v>
      </c>
      <c r="E33" s="49">
        <v>593</v>
      </c>
      <c r="F33" s="49">
        <v>685</v>
      </c>
      <c r="G33" s="49">
        <v>1642</v>
      </c>
      <c r="H33" s="48">
        <f t="shared" si="1"/>
        <v>3792</v>
      </c>
    </row>
    <row r="34" spans="1:8" x14ac:dyDescent="0.25">
      <c r="A34" s="46" t="s">
        <v>905</v>
      </c>
      <c r="B34" s="46" t="s">
        <v>925</v>
      </c>
      <c r="C34" s="46" t="str">
        <f t="shared" si="0"/>
        <v>Barstow</v>
      </c>
      <c r="D34" s="49">
        <v>188</v>
      </c>
      <c r="E34" s="49">
        <v>138</v>
      </c>
      <c r="F34" s="49">
        <v>154</v>
      </c>
      <c r="G34" s="49">
        <v>363</v>
      </c>
      <c r="H34" s="48">
        <f t="shared" si="1"/>
        <v>843</v>
      </c>
    </row>
    <row r="35" spans="1:8" x14ac:dyDescent="0.25">
      <c r="A35" s="46" t="s">
        <v>937</v>
      </c>
      <c r="B35" s="46" t="s">
        <v>959</v>
      </c>
      <c r="C35" s="46" t="str">
        <f t="shared" si="0"/>
        <v>Beaumont</v>
      </c>
      <c r="D35" s="49">
        <v>1267</v>
      </c>
      <c r="E35" s="49">
        <v>854</v>
      </c>
      <c r="F35" s="49">
        <v>969</v>
      </c>
      <c r="G35" s="49">
        <v>2160</v>
      </c>
      <c r="H35" s="48">
        <f t="shared" si="1"/>
        <v>5250</v>
      </c>
    </row>
    <row r="36" spans="1:8" x14ac:dyDescent="0.25">
      <c r="A36" s="46" t="s">
        <v>1047</v>
      </c>
      <c r="B36" s="46" t="s">
        <v>1126</v>
      </c>
      <c r="C36" s="46" t="str">
        <f t="shared" si="0"/>
        <v>Bell</v>
      </c>
      <c r="D36" s="49">
        <v>11</v>
      </c>
      <c r="E36" s="49">
        <v>7</v>
      </c>
      <c r="F36" s="49">
        <v>8</v>
      </c>
      <c r="G36" s="49">
        <v>21</v>
      </c>
      <c r="H36" s="48">
        <f t="shared" si="1"/>
        <v>47</v>
      </c>
    </row>
    <row r="37" spans="1:8" x14ac:dyDescent="0.25">
      <c r="A37" s="46" t="s">
        <v>1047</v>
      </c>
      <c r="B37" s="46" t="s">
        <v>1125</v>
      </c>
      <c r="C37" s="46" t="str">
        <f t="shared" si="0"/>
        <v>Bell Gardens</v>
      </c>
      <c r="D37" s="49">
        <v>11</v>
      </c>
      <c r="E37" s="49">
        <v>7</v>
      </c>
      <c r="F37" s="49">
        <v>8</v>
      </c>
      <c r="G37" s="49">
        <v>20</v>
      </c>
      <c r="H37" s="48">
        <f t="shared" si="1"/>
        <v>46</v>
      </c>
    </row>
    <row r="38" spans="1:8" x14ac:dyDescent="0.25">
      <c r="A38" s="46" t="s">
        <v>1047</v>
      </c>
      <c r="B38" s="46" t="s">
        <v>1124</v>
      </c>
      <c r="C38" s="46" t="str">
        <f t="shared" si="0"/>
        <v>Bellflower</v>
      </c>
      <c r="D38" s="49">
        <v>1</v>
      </c>
      <c r="E38" s="49">
        <v>1</v>
      </c>
      <c r="F38" s="49">
        <v>0</v>
      </c>
      <c r="G38" s="49">
        <v>0</v>
      </c>
      <c r="H38" s="48">
        <f t="shared" si="1"/>
        <v>2</v>
      </c>
    </row>
    <row r="39" spans="1:8" x14ac:dyDescent="0.25">
      <c r="A39" s="46" t="s">
        <v>855</v>
      </c>
      <c r="B39" s="46" t="s">
        <v>869</v>
      </c>
      <c r="C39" s="46" t="str">
        <f t="shared" si="0"/>
        <v>Belmont</v>
      </c>
      <c r="D39" s="49">
        <v>116</v>
      </c>
      <c r="E39" s="49">
        <v>63</v>
      </c>
      <c r="F39" s="49">
        <v>67</v>
      </c>
      <c r="G39" s="49">
        <v>222</v>
      </c>
      <c r="H39" s="48">
        <f t="shared" si="1"/>
        <v>468</v>
      </c>
    </row>
    <row r="40" spans="1:8" x14ac:dyDescent="0.25">
      <c r="A40" s="46" t="s">
        <v>1037</v>
      </c>
      <c r="B40" s="46" t="s">
        <v>1043</v>
      </c>
      <c r="C40" s="46" t="str">
        <f t="shared" si="0"/>
        <v>Belvedere</v>
      </c>
      <c r="D40" s="49">
        <v>4</v>
      </c>
      <c r="E40" s="49">
        <v>3</v>
      </c>
      <c r="F40" s="49">
        <v>4</v>
      </c>
      <c r="G40" s="49">
        <v>5</v>
      </c>
      <c r="H40" s="48">
        <f t="shared" si="1"/>
        <v>16</v>
      </c>
    </row>
    <row r="41" spans="1:8" x14ac:dyDescent="0.25">
      <c r="A41" s="46" t="s">
        <v>807</v>
      </c>
      <c r="B41" s="46" t="s">
        <v>813</v>
      </c>
      <c r="C41" s="46" t="str">
        <f t="shared" si="0"/>
        <v>Benicia</v>
      </c>
      <c r="D41" s="49">
        <v>94</v>
      </c>
      <c r="E41" s="49">
        <v>54</v>
      </c>
      <c r="F41" s="49">
        <v>56</v>
      </c>
      <c r="G41" s="49">
        <v>123</v>
      </c>
      <c r="H41" s="48">
        <f t="shared" si="1"/>
        <v>327</v>
      </c>
    </row>
    <row r="42" spans="1:8" x14ac:dyDescent="0.25">
      <c r="A42" s="46" t="s">
        <v>1230</v>
      </c>
      <c r="B42" s="46" t="s">
        <v>1241</v>
      </c>
      <c r="C42" s="46" t="str">
        <f t="shared" si="0"/>
        <v>Berkeley</v>
      </c>
      <c r="D42" s="49">
        <v>532</v>
      </c>
      <c r="E42" s="49">
        <v>442</v>
      </c>
      <c r="F42" s="49">
        <v>584</v>
      </c>
      <c r="G42" s="49">
        <v>1401</v>
      </c>
      <c r="H42" s="48">
        <f t="shared" si="1"/>
        <v>2959</v>
      </c>
    </row>
    <row r="43" spans="1:8" x14ac:dyDescent="0.25">
      <c r="A43" s="46" t="s">
        <v>1047</v>
      </c>
      <c r="B43" s="46" t="s">
        <v>1123</v>
      </c>
      <c r="C43" s="46" t="str">
        <f t="shared" si="0"/>
        <v>Beverly Hills</v>
      </c>
      <c r="D43" s="49">
        <v>1</v>
      </c>
      <c r="E43" s="49">
        <v>1</v>
      </c>
      <c r="F43" s="49">
        <v>1</v>
      </c>
      <c r="G43" s="49">
        <v>0</v>
      </c>
      <c r="H43" s="48">
        <f t="shared" si="1"/>
        <v>3</v>
      </c>
    </row>
    <row r="44" spans="1:8" x14ac:dyDescent="0.25">
      <c r="A44" s="46" t="s">
        <v>905</v>
      </c>
      <c r="B44" s="46" t="s">
        <v>924</v>
      </c>
      <c r="C44" s="46" t="str">
        <f t="shared" si="0"/>
        <v>Big Bear Lake</v>
      </c>
      <c r="D44" s="49">
        <v>1</v>
      </c>
      <c r="E44" s="49">
        <v>1</v>
      </c>
      <c r="F44" s="49">
        <v>0</v>
      </c>
      <c r="G44" s="49">
        <v>0</v>
      </c>
      <c r="H44" s="48">
        <f t="shared" si="1"/>
        <v>2</v>
      </c>
    </row>
    <row r="45" spans="1:8" x14ac:dyDescent="0.25">
      <c r="A45" s="46" t="s">
        <v>1218</v>
      </c>
      <c r="B45" s="46" t="s">
        <v>1222</v>
      </c>
      <c r="C45" s="46" t="str">
        <f t="shared" si="0"/>
        <v>Biggs</v>
      </c>
      <c r="D45" s="51">
        <v>48</v>
      </c>
      <c r="E45" s="51">
        <v>30</v>
      </c>
      <c r="F45" s="51">
        <v>24</v>
      </c>
      <c r="G45" s="51">
        <v>82</v>
      </c>
      <c r="H45" s="48">
        <f t="shared" si="1"/>
        <v>184</v>
      </c>
    </row>
    <row r="46" spans="1:8" x14ac:dyDescent="0.25">
      <c r="A46" s="46" t="s">
        <v>1158</v>
      </c>
      <c r="B46" s="46" t="s">
        <v>1157</v>
      </c>
      <c r="C46" s="46" t="str">
        <f t="shared" si="0"/>
        <v>Bishop</v>
      </c>
      <c r="D46" s="49">
        <v>15</v>
      </c>
      <c r="E46" s="49">
        <v>10</v>
      </c>
      <c r="F46" s="49">
        <v>12</v>
      </c>
      <c r="G46" s="49">
        <v>28</v>
      </c>
      <c r="H46" s="48">
        <f t="shared" si="1"/>
        <v>65</v>
      </c>
    </row>
    <row r="47" spans="1:8" x14ac:dyDescent="0.25">
      <c r="A47" s="46" t="s">
        <v>1167</v>
      </c>
      <c r="B47" s="46" t="s">
        <v>1172</v>
      </c>
      <c r="C47" s="46" t="str">
        <f t="shared" si="0"/>
        <v>Blue Lake</v>
      </c>
      <c r="D47" s="49">
        <v>4</v>
      </c>
      <c r="E47" s="49">
        <v>1</v>
      </c>
      <c r="F47" s="49">
        <v>2</v>
      </c>
      <c r="G47" s="49">
        <v>4</v>
      </c>
      <c r="H47" s="48">
        <f t="shared" si="1"/>
        <v>11</v>
      </c>
    </row>
    <row r="48" spans="1:8" x14ac:dyDescent="0.25">
      <c r="A48" s="46" t="s">
        <v>937</v>
      </c>
      <c r="B48" s="46" t="s">
        <v>958</v>
      </c>
      <c r="C48" s="46" t="str">
        <f t="shared" si="0"/>
        <v>Blythe</v>
      </c>
      <c r="D48" s="49">
        <v>91</v>
      </c>
      <c r="E48" s="49">
        <v>64</v>
      </c>
      <c r="F48" s="49">
        <v>75</v>
      </c>
      <c r="G48" s="49">
        <v>172</v>
      </c>
      <c r="H48" s="48">
        <f t="shared" si="1"/>
        <v>402</v>
      </c>
    </row>
    <row r="49" spans="1:8" x14ac:dyDescent="0.25">
      <c r="A49" s="46" t="s">
        <v>1047</v>
      </c>
      <c r="B49" s="46" t="s">
        <v>1122</v>
      </c>
      <c r="C49" s="46" t="str">
        <f t="shared" si="0"/>
        <v>Bradbury</v>
      </c>
      <c r="D49" s="49">
        <v>1</v>
      </c>
      <c r="E49" s="49">
        <v>1</v>
      </c>
      <c r="F49" s="49">
        <v>0</v>
      </c>
      <c r="G49" s="49">
        <v>0</v>
      </c>
      <c r="H49" s="48">
        <f t="shared" si="1"/>
        <v>2</v>
      </c>
    </row>
    <row r="50" spans="1:8" x14ac:dyDescent="0.25">
      <c r="A50" s="46" t="s">
        <v>1160</v>
      </c>
      <c r="B50" s="46" t="s">
        <v>1165</v>
      </c>
      <c r="C50" s="46" t="str">
        <f t="shared" si="0"/>
        <v>Brawley</v>
      </c>
      <c r="D50" s="49">
        <v>760</v>
      </c>
      <c r="E50" s="49">
        <v>470</v>
      </c>
      <c r="F50" s="49">
        <v>466</v>
      </c>
      <c r="G50" s="49">
        <v>1338</v>
      </c>
      <c r="H50" s="48">
        <f t="shared" si="1"/>
        <v>3034</v>
      </c>
    </row>
    <row r="51" spans="1:8" x14ac:dyDescent="0.25">
      <c r="A51" s="46" t="s">
        <v>970</v>
      </c>
      <c r="B51" s="46" t="s">
        <v>1000</v>
      </c>
      <c r="C51" s="46" t="str">
        <f t="shared" si="0"/>
        <v>Brea</v>
      </c>
      <c r="D51" s="49">
        <v>426</v>
      </c>
      <c r="E51" s="49">
        <v>305</v>
      </c>
      <c r="F51" s="49">
        <v>335</v>
      </c>
      <c r="G51" s="49">
        <v>785</v>
      </c>
      <c r="H51" s="48">
        <f t="shared" si="1"/>
        <v>1851</v>
      </c>
    </row>
    <row r="52" spans="1:8" x14ac:dyDescent="0.25">
      <c r="A52" s="46" t="s">
        <v>1197</v>
      </c>
      <c r="B52" s="46" t="s">
        <v>1213</v>
      </c>
      <c r="C52" s="46" t="str">
        <f t="shared" si="0"/>
        <v>Brentwood</v>
      </c>
      <c r="D52" s="49">
        <v>234</v>
      </c>
      <c r="E52" s="49">
        <v>124</v>
      </c>
      <c r="F52" s="49">
        <v>123</v>
      </c>
      <c r="G52" s="49">
        <v>279</v>
      </c>
      <c r="H52" s="48">
        <f t="shared" si="1"/>
        <v>760</v>
      </c>
    </row>
    <row r="53" spans="1:8" x14ac:dyDescent="0.25">
      <c r="A53" s="46" t="s">
        <v>855</v>
      </c>
      <c r="B53" s="46" t="s">
        <v>868</v>
      </c>
      <c r="C53" s="46" t="str">
        <f t="shared" si="0"/>
        <v>Brisbane</v>
      </c>
      <c r="D53" s="49">
        <v>25</v>
      </c>
      <c r="E53" s="49">
        <v>13</v>
      </c>
      <c r="F53" s="49">
        <v>15</v>
      </c>
      <c r="G53" s="49">
        <v>30</v>
      </c>
      <c r="H53" s="48">
        <f t="shared" si="1"/>
        <v>83</v>
      </c>
    </row>
    <row r="54" spans="1:8" x14ac:dyDescent="0.25">
      <c r="A54" s="46" t="s">
        <v>848</v>
      </c>
      <c r="B54" s="46" t="s">
        <v>854</v>
      </c>
      <c r="C54" s="46" t="str">
        <f t="shared" si="0"/>
        <v>Buellton</v>
      </c>
      <c r="D54" s="52">
        <v>66</v>
      </c>
      <c r="E54" s="52">
        <v>44</v>
      </c>
      <c r="F54" s="52">
        <v>41</v>
      </c>
      <c r="G54" s="52">
        <v>124</v>
      </c>
      <c r="H54" s="48">
        <f t="shared" si="1"/>
        <v>275</v>
      </c>
    </row>
    <row r="55" spans="1:8" x14ac:dyDescent="0.25">
      <c r="A55" s="46" t="s">
        <v>970</v>
      </c>
      <c r="B55" s="46" t="s">
        <v>999</v>
      </c>
      <c r="C55" s="46" t="str">
        <f t="shared" si="0"/>
        <v>Buena Park</v>
      </c>
      <c r="D55" s="49">
        <v>76</v>
      </c>
      <c r="E55" s="49">
        <v>53</v>
      </c>
      <c r="F55" s="49">
        <v>62</v>
      </c>
      <c r="G55" s="49">
        <v>148</v>
      </c>
      <c r="H55" s="48">
        <f t="shared" si="1"/>
        <v>339</v>
      </c>
    </row>
    <row r="56" spans="1:8" x14ac:dyDescent="0.25">
      <c r="A56" s="46" t="s">
        <v>1047</v>
      </c>
      <c r="B56" s="46" t="s">
        <v>1121</v>
      </c>
      <c r="C56" s="46" t="str">
        <f t="shared" si="0"/>
        <v>Burbank</v>
      </c>
      <c r="D56" s="49">
        <v>694</v>
      </c>
      <c r="E56" s="49">
        <v>413</v>
      </c>
      <c r="F56" s="49">
        <v>443</v>
      </c>
      <c r="G56" s="49">
        <v>1134</v>
      </c>
      <c r="H56" s="48">
        <f t="shared" si="1"/>
        <v>2684</v>
      </c>
    </row>
    <row r="57" spans="1:8" x14ac:dyDescent="0.25">
      <c r="A57" s="46" t="s">
        <v>855</v>
      </c>
      <c r="B57" s="46" t="s">
        <v>867</v>
      </c>
      <c r="C57" s="46" t="str">
        <f t="shared" si="0"/>
        <v>Burlingame</v>
      </c>
      <c r="D57" s="49">
        <v>276</v>
      </c>
      <c r="E57" s="49">
        <v>144</v>
      </c>
      <c r="F57" s="49">
        <v>155</v>
      </c>
      <c r="G57" s="49">
        <v>288</v>
      </c>
      <c r="H57" s="48">
        <f t="shared" si="1"/>
        <v>863</v>
      </c>
    </row>
    <row r="58" spans="1:8" x14ac:dyDescent="0.25">
      <c r="A58" s="46" t="s">
        <v>716</v>
      </c>
      <c r="B58" s="46" t="str">
        <f>A58</f>
        <v>Butte County - Unincorporated</v>
      </c>
      <c r="C58" s="46" t="str">
        <f t="shared" si="0"/>
        <v>Butte County - Unincorporated</v>
      </c>
      <c r="D58" s="49">
        <v>682</v>
      </c>
      <c r="E58" s="49">
        <v>545</v>
      </c>
      <c r="F58" s="49">
        <v>480</v>
      </c>
      <c r="G58" s="49">
        <v>1267</v>
      </c>
      <c r="H58" s="48">
        <f t="shared" si="1"/>
        <v>2974</v>
      </c>
    </row>
    <row r="59" spans="1:8" x14ac:dyDescent="0.25">
      <c r="A59" s="46" t="s">
        <v>1047</v>
      </c>
      <c r="B59" s="46" t="s">
        <v>1120</v>
      </c>
      <c r="C59" s="46" t="str">
        <f t="shared" si="0"/>
        <v>Calabasas</v>
      </c>
      <c r="D59" s="49">
        <v>88</v>
      </c>
      <c r="E59" s="49">
        <v>54</v>
      </c>
      <c r="F59" s="49">
        <v>57</v>
      </c>
      <c r="G59" s="49">
        <v>131</v>
      </c>
      <c r="H59" s="48">
        <f t="shared" si="1"/>
        <v>330</v>
      </c>
    </row>
    <row r="60" spans="1:8" x14ac:dyDescent="0.25">
      <c r="A60" s="46" t="s">
        <v>706</v>
      </c>
      <c r="B60" s="46" t="str">
        <f>A60</f>
        <v>Calaveras County - Unincorporated</v>
      </c>
      <c r="C60" s="46" t="str">
        <f t="shared" si="0"/>
        <v>Calaveras County - Unincorporated</v>
      </c>
      <c r="D60" s="49">
        <v>241</v>
      </c>
      <c r="E60" s="49">
        <v>175</v>
      </c>
      <c r="F60" s="49">
        <v>192</v>
      </c>
      <c r="G60" s="49">
        <v>471</v>
      </c>
      <c r="H60" s="48">
        <f t="shared" si="1"/>
        <v>1079</v>
      </c>
    </row>
    <row r="61" spans="1:8" x14ac:dyDescent="0.25">
      <c r="A61" s="46" t="s">
        <v>1160</v>
      </c>
      <c r="B61" s="46" t="s">
        <v>1164</v>
      </c>
      <c r="C61" s="46" t="str">
        <f t="shared" si="0"/>
        <v>Calexico</v>
      </c>
      <c r="D61" s="49">
        <v>817</v>
      </c>
      <c r="E61" s="49">
        <v>489</v>
      </c>
      <c r="F61" s="49">
        <v>490</v>
      </c>
      <c r="G61" s="49">
        <v>1428</v>
      </c>
      <c r="H61" s="48">
        <f t="shared" si="1"/>
        <v>3224</v>
      </c>
    </row>
    <row r="62" spans="1:8" x14ac:dyDescent="0.25">
      <c r="A62" s="46" t="s">
        <v>1145</v>
      </c>
      <c r="B62" s="46" t="s">
        <v>1153</v>
      </c>
      <c r="C62" s="46" t="str">
        <f t="shared" si="0"/>
        <v>California City</v>
      </c>
      <c r="D62" s="51">
        <v>254</v>
      </c>
      <c r="E62" s="51">
        <v>131</v>
      </c>
      <c r="F62" s="51">
        <v>155</v>
      </c>
      <c r="G62" s="51">
        <v>726</v>
      </c>
      <c r="H62" s="48">
        <f t="shared" si="1"/>
        <v>1266</v>
      </c>
    </row>
    <row r="63" spans="1:8" x14ac:dyDescent="0.25">
      <c r="A63" s="46" t="s">
        <v>937</v>
      </c>
      <c r="B63" s="46" t="s">
        <v>957</v>
      </c>
      <c r="C63" s="46" t="str">
        <f t="shared" si="0"/>
        <v>Calimesa</v>
      </c>
      <c r="D63" s="49">
        <v>543</v>
      </c>
      <c r="E63" s="49">
        <v>383</v>
      </c>
      <c r="F63" s="49">
        <v>433</v>
      </c>
      <c r="G63" s="49">
        <v>982</v>
      </c>
      <c r="H63" s="48">
        <f t="shared" si="1"/>
        <v>2341</v>
      </c>
    </row>
    <row r="64" spans="1:8" x14ac:dyDescent="0.25">
      <c r="A64" s="46" t="s">
        <v>1160</v>
      </c>
      <c r="B64" s="46" t="s">
        <v>1163</v>
      </c>
      <c r="C64" s="46" t="str">
        <f t="shared" si="0"/>
        <v>Calipatria</v>
      </c>
      <c r="D64" s="49">
        <v>37</v>
      </c>
      <c r="E64" s="49">
        <v>22</v>
      </c>
      <c r="F64" s="49">
        <v>22</v>
      </c>
      <c r="G64" s="49">
        <v>63</v>
      </c>
      <c r="H64" s="48">
        <f t="shared" si="1"/>
        <v>144</v>
      </c>
    </row>
    <row r="65" spans="1:8" x14ac:dyDescent="0.25">
      <c r="A65" s="46" t="s">
        <v>1007</v>
      </c>
      <c r="B65" s="46" t="s">
        <v>1009</v>
      </c>
      <c r="C65" s="46" t="str">
        <f t="shared" si="0"/>
        <v>Calistoga</v>
      </c>
      <c r="D65" s="49">
        <v>6</v>
      </c>
      <c r="E65" s="49">
        <v>2</v>
      </c>
      <c r="F65" s="49">
        <v>4</v>
      </c>
      <c r="G65" s="49">
        <v>15</v>
      </c>
      <c r="H65" s="48">
        <f t="shared" si="1"/>
        <v>27</v>
      </c>
    </row>
    <row r="66" spans="1:8" x14ac:dyDescent="0.25">
      <c r="A66" s="46" t="s">
        <v>762</v>
      </c>
      <c r="B66" s="46" t="s">
        <v>771</v>
      </c>
      <c r="C66" s="46" t="str">
        <f t="shared" ref="C66:C129" si="2">B66</f>
        <v>Camarillo</v>
      </c>
      <c r="D66" s="49">
        <v>539</v>
      </c>
      <c r="E66" s="49">
        <v>366</v>
      </c>
      <c r="F66" s="49">
        <v>411</v>
      </c>
      <c r="G66" s="49">
        <v>908</v>
      </c>
      <c r="H66" s="48">
        <f t="shared" ref="H66:H129" si="3">SUM(D66:G66)</f>
        <v>2224</v>
      </c>
    </row>
    <row r="67" spans="1:8" x14ac:dyDescent="0.25">
      <c r="A67" s="46" t="s">
        <v>835</v>
      </c>
      <c r="B67" s="46" t="s">
        <v>846</v>
      </c>
      <c r="C67" s="46" t="str">
        <f t="shared" si="2"/>
        <v>Campbell</v>
      </c>
      <c r="D67" s="49">
        <v>253</v>
      </c>
      <c r="E67" s="49">
        <v>138</v>
      </c>
      <c r="F67" s="49">
        <v>151</v>
      </c>
      <c r="G67" s="49">
        <v>391</v>
      </c>
      <c r="H67" s="48">
        <f t="shared" si="3"/>
        <v>933</v>
      </c>
    </row>
    <row r="68" spans="1:8" x14ac:dyDescent="0.25">
      <c r="A68" s="46" t="s">
        <v>937</v>
      </c>
      <c r="B68" s="46" t="s">
        <v>956</v>
      </c>
      <c r="C68" s="46" t="str">
        <f t="shared" si="2"/>
        <v>Canyon Lake</v>
      </c>
      <c r="D68" s="49">
        <v>21</v>
      </c>
      <c r="E68" s="49">
        <v>14</v>
      </c>
      <c r="F68" s="49">
        <v>16</v>
      </c>
      <c r="G68" s="49">
        <v>32</v>
      </c>
      <c r="H68" s="48">
        <f t="shared" si="3"/>
        <v>83</v>
      </c>
    </row>
    <row r="69" spans="1:8" x14ac:dyDescent="0.25">
      <c r="A69" s="46" t="s">
        <v>831</v>
      </c>
      <c r="B69" s="46" t="s">
        <v>833</v>
      </c>
      <c r="C69" s="46" t="str">
        <f t="shared" si="2"/>
        <v>Capitola</v>
      </c>
      <c r="D69" s="51">
        <v>34</v>
      </c>
      <c r="E69" s="51">
        <v>23</v>
      </c>
      <c r="F69" s="51">
        <v>26</v>
      </c>
      <c r="G69" s="51">
        <v>60</v>
      </c>
      <c r="H69" s="48">
        <f t="shared" si="3"/>
        <v>143</v>
      </c>
    </row>
    <row r="70" spans="1:8" x14ac:dyDescent="0.25">
      <c r="A70" s="46" t="s">
        <v>887</v>
      </c>
      <c r="B70" s="46" t="s">
        <v>903</v>
      </c>
      <c r="C70" s="46" t="str">
        <f t="shared" si="2"/>
        <v>Carlsbad</v>
      </c>
      <c r="D70" s="49">
        <v>912</v>
      </c>
      <c r="E70" s="49">
        <v>693</v>
      </c>
      <c r="F70" s="49">
        <v>1062</v>
      </c>
      <c r="G70" s="49">
        <v>2332</v>
      </c>
      <c r="H70" s="48">
        <f t="shared" si="3"/>
        <v>4999</v>
      </c>
    </row>
    <row r="71" spans="1:8" x14ac:dyDescent="0.25">
      <c r="A71" s="46" t="s">
        <v>1012</v>
      </c>
      <c r="B71" s="46" t="s">
        <v>1022</v>
      </c>
      <c r="C71" s="46" t="str">
        <f t="shared" si="2"/>
        <v>Carmel-by-the-Sea</v>
      </c>
      <c r="D71" s="51">
        <v>7</v>
      </c>
      <c r="E71" s="51">
        <v>5</v>
      </c>
      <c r="F71" s="51">
        <v>6</v>
      </c>
      <c r="G71" s="51">
        <v>13</v>
      </c>
      <c r="H71" s="55">
        <f t="shared" si="3"/>
        <v>31</v>
      </c>
    </row>
    <row r="72" spans="1:8" x14ac:dyDescent="0.25">
      <c r="A72" s="46" t="s">
        <v>848</v>
      </c>
      <c r="B72" s="46" t="s">
        <v>853</v>
      </c>
      <c r="C72" s="46" t="str">
        <f t="shared" si="2"/>
        <v>Carpinteria</v>
      </c>
      <c r="D72" s="52">
        <v>39</v>
      </c>
      <c r="E72" s="52">
        <v>26</v>
      </c>
      <c r="F72" s="52">
        <v>34</v>
      </c>
      <c r="G72" s="52">
        <v>64</v>
      </c>
      <c r="H72" s="48">
        <f t="shared" si="3"/>
        <v>163</v>
      </c>
    </row>
    <row r="73" spans="1:8" x14ac:dyDescent="0.25">
      <c r="A73" s="46" t="s">
        <v>1047</v>
      </c>
      <c r="B73" s="46" t="s">
        <v>1119</v>
      </c>
      <c r="C73" s="46" t="str">
        <f t="shared" si="2"/>
        <v>Carson</v>
      </c>
      <c r="D73" s="49">
        <v>447</v>
      </c>
      <c r="E73" s="49">
        <v>263</v>
      </c>
      <c r="F73" s="49">
        <v>280</v>
      </c>
      <c r="G73" s="49">
        <v>708</v>
      </c>
      <c r="H73" s="48">
        <f t="shared" si="3"/>
        <v>1698</v>
      </c>
    </row>
    <row r="74" spans="1:8" x14ac:dyDescent="0.25">
      <c r="A74" s="46" t="s">
        <v>937</v>
      </c>
      <c r="B74" s="46" t="s">
        <v>1327</v>
      </c>
      <c r="C74" s="46" t="str">
        <f t="shared" si="2"/>
        <v>Cathedral</v>
      </c>
      <c r="D74" s="49">
        <v>141</v>
      </c>
      <c r="E74" s="49">
        <v>95</v>
      </c>
      <c r="F74" s="49">
        <v>110</v>
      </c>
      <c r="G74" s="49">
        <v>254</v>
      </c>
      <c r="H74" s="48">
        <f t="shared" si="3"/>
        <v>600</v>
      </c>
    </row>
    <row r="75" spans="1:8" x14ac:dyDescent="0.25">
      <c r="A75" s="46" t="s">
        <v>789</v>
      </c>
      <c r="B75" s="46" t="s">
        <v>797</v>
      </c>
      <c r="C75" s="46" t="str">
        <f t="shared" si="2"/>
        <v>Ceres</v>
      </c>
      <c r="D75" s="50">
        <v>622</v>
      </c>
      <c r="E75" s="50">
        <v>399</v>
      </c>
      <c r="F75" s="50">
        <v>446</v>
      </c>
      <c r="G75" s="50">
        <v>1104</v>
      </c>
      <c r="H75" s="48">
        <f t="shared" si="3"/>
        <v>2571</v>
      </c>
    </row>
    <row r="76" spans="1:8" x14ac:dyDescent="0.25">
      <c r="A76" s="46" t="s">
        <v>1047</v>
      </c>
      <c r="B76" s="46" t="s">
        <v>1118</v>
      </c>
      <c r="C76" s="46" t="str">
        <f t="shared" si="2"/>
        <v>Cerritos</v>
      </c>
      <c r="D76" s="49">
        <v>23</v>
      </c>
      <c r="E76" s="49">
        <v>14</v>
      </c>
      <c r="F76" s="49">
        <v>14</v>
      </c>
      <c r="G76" s="49">
        <v>35</v>
      </c>
      <c r="H76" s="48">
        <f t="shared" si="3"/>
        <v>86</v>
      </c>
    </row>
    <row r="77" spans="1:8" x14ac:dyDescent="0.25">
      <c r="A77" s="46" t="s">
        <v>1218</v>
      </c>
      <c r="B77" s="46" t="s">
        <v>1221</v>
      </c>
      <c r="C77" s="46" t="str">
        <f t="shared" si="2"/>
        <v>Chico</v>
      </c>
      <c r="D77" s="49">
        <v>974</v>
      </c>
      <c r="E77" s="49">
        <v>643</v>
      </c>
      <c r="F77" s="49">
        <v>708</v>
      </c>
      <c r="G77" s="49">
        <v>1638</v>
      </c>
      <c r="H77" s="48">
        <f t="shared" si="3"/>
        <v>3963</v>
      </c>
    </row>
    <row r="78" spans="1:8" x14ac:dyDescent="0.25">
      <c r="A78" s="46" t="s">
        <v>905</v>
      </c>
      <c r="B78" s="46" t="s">
        <v>923</v>
      </c>
      <c r="C78" s="46" t="str">
        <f t="shared" si="2"/>
        <v>Chino</v>
      </c>
      <c r="D78" s="49">
        <v>707</v>
      </c>
      <c r="E78" s="49">
        <v>478</v>
      </c>
      <c r="F78" s="49">
        <v>533</v>
      </c>
      <c r="G78" s="49">
        <v>1176</v>
      </c>
      <c r="H78" s="48">
        <f t="shared" si="3"/>
        <v>2894</v>
      </c>
    </row>
    <row r="79" spans="1:8" x14ac:dyDescent="0.25">
      <c r="A79" s="46" t="s">
        <v>905</v>
      </c>
      <c r="B79" s="46" t="s">
        <v>922</v>
      </c>
      <c r="C79" s="46" t="str">
        <f t="shared" si="2"/>
        <v>Chino Hills</v>
      </c>
      <c r="D79" s="49">
        <v>217</v>
      </c>
      <c r="E79" s="49">
        <v>148</v>
      </c>
      <c r="F79" s="49">
        <v>164</v>
      </c>
      <c r="G79" s="49">
        <v>333</v>
      </c>
      <c r="H79" s="48">
        <f t="shared" si="3"/>
        <v>862</v>
      </c>
    </row>
    <row r="80" spans="1:8" x14ac:dyDescent="0.25">
      <c r="A80" s="46" t="s">
        <v>1044</v>
      </c>
      <c r="B80" s="46" t="s">
        <v>1045</v>
      </c>
      <c r="C80" s="46" t="str">
        <f t="shared" si="2"/>
        <v>Chowchilla</v>
      </c>
      <c r="D80" s="57">
        <v>253</v>
      </c>
      <c r="E80" s="57">
        <v>190</v>
      </c>
      <c r="F80" s="57">
        <v>204</v>
      </c>
      <c r="G80" s="57">
        <v>467</v>
      </c>
      <c r="H80" s="48">
        <f t="shared" si="3"/>
        <v>1114</v>
      </c>
    </row>
    <row r="81" spans="1:8" x14ac:dyDescent="0.25">
      <c r="A81" s="46" t="s">
        <v>887</v>
      </c>
      <c r="B81" s="46" t="s">
        <v>902</v>
      </c>
      <c r="C81" s="46" t="str">
        <f t="shared" si="2"/>
        <v>Chula Vista</v>
      </c>
      <c r="D81" s="49">
        <v>3209</v>
      </c>
      <c r="E81" s="49">
        <v>2439</v>
      </c>
      <c r="F81" s="49">
        <v>2257</v>
      </c>
      <c r="G81" s="49">
        <v>4956</v>
      </c>
      <c r="H81" s="48">
        <f t="shared" si="3"/>
        <v>12861</v>
      </c>
    </row>
    <row r="82" spans="1:8" x14ac:dyDescent="0.25">
      <c r="A82" s="46" t="s">
        <v>930</v>
      </c>
      <c r="B82" s="46" t="s">
        <v>936</v>
      </c>
      <c r="C82" s="46" t="str">
        <f t="shared" si="2"/>
        <v>Citrus Heights</v>
      </c>
      <c r="D82" s="49">
        <v>146</v>
      </c>
      <c r="E82" s="49">
        <v>102</v>
      </c>
      <c r="F82" s="49">
        <v>130</v>
      </c>
      <c r="G82" s="49">
        <v>318</v>
      </c>
      <c r="H82" s="48">
        <f t="shared" si="3"/>
        <v>696</v>
      </c>
    </row>
    <row r="83" spans="1:8" x14ac:dyDescent="0.25">
      <c r="A83" s="46" t="s">
        <v>1047</v>
      </c>
      <c r="B83" s="46" t="s">
        <v>1117</v>
      </c>
      <c r="C83" s="46" t="str">
        <f t="shared" si="2"/>
        <v>Claremont</v>
      </c>
      <c r="D83" s="49">
        <v>98</v>
      </c>
      <c r="E83" s="49">
        <v>59</v>
      </c>
      <c r="F83" s="49">
        <v>64</v>
      </c>
      <c r="G83" s="49">
        <v>152</v>
      </c>
      <c r="H83" s="48">
        <f t="shared" si="3"/>
        <v>373</v>
      </c>
    </row>
    <row r="84" spans="1:8" x14ac:dyDescent="0.25">
      <c r="A84" s="46" t="s">
        <v>1197</v>
      </c>
      <c r="B84" s="46" t="s">
        <v>1212</v>
      </c>
      <c r="C84" s="46" t="str">
        <f t="shared" si="2"/>
        <v>Clayton</v>
      </c>
      <c r="D84" s="49">
        <v>51</v>
      </c>
      <c r="E84" s="49">
        <v>25</v>
      </c>
      <c r="F84" s="49">
        <v>31</v>
      </c>
      <c r="G84" s="49">
        <v>34</v>
      </c>
      <c r="H84" s="48">
        <f t="shared" si="3"/>
        <v>141</v>
      </c>
    </row>
    <row r="85" spans="1:8" x14ac:dyDescent="0.25">
      <c r="A85" s="46" t="s">
        <v>1137</v>
      </c>
      <c r="B85" s="46" t="s">
        <v>1138</v>
      </c>
      <c r="C85" s="46" t="str">
        <f t="shared" si="2"/>
        <v>Clearlake</v>
      </c>
      <c r="D85" s="49">
        <v>108</v>
      </c>
      <c r="E85" s="49">
        <v>67</v>
      </c>
      <c r="F85" s="49">
        <v>87</v>
      </c>
      <c r="G85" s="49">
        <v>205</v>
      </c>
      <c r="H85" s="48">
        <f t="shared" si="3"/>
        <v>467</v>
      </c>
    </row>
    <row r="86" spans="1:8" x14ac:dyDescent="0.25">
      <c r="A86" s="46" t="s">
        <v>798</v>
      </c>
      <c r="B86" s="46" t="s">
        <v>805</v>
      </c>
      <c r="C86" s="46" t="str">
        <f t="shared" si="2"/>
        <v>Cloverdale</v>
      </c>
      <c r="D86" s="49">
        <v>39</v>
      </c>
      <c r="E86" s="49">
        <v>29</v>
      </c>
      <c r="F86" s="49">
        <v>31</v>
      </c>
      <c r="G86" s="49">
        <v>112</v>
      </c>
      <c r="H86" s="48">
        <f t="shared" si="3"/>
        <v>211</v>
      </c>
    </row>
    <row r="87" spans="1:8" x14ac:dyDescent="0.25">
      <c r="A87" s="46" t="s">
        <v>1178</v>
      </c>
      <c r="B87" s="46" t="s">
        <v>1190</v>
      </c>
      <c r="C87" s="46" t="str">
        <f t="shared" si="2"/>
        <v>Clovis</v>
      </c>
      <c r="D87" s="51">
        <v>2321</v>
      </c>
      <c r="E87" s="51">
        <v>1145</v>
      </c>
      <c r="F87" s="51">
        <v>1018</v>
      </c>
      <c r="G87" s="51">
        <v>1844</v>
      </c>
      <c r="H87" s="48">
        <f t="shared" si="3"/>
        <v>6328</v>
      </c>
    </row>
    <row r="88" spans="1:8" x14ac:dyDescent="0.25">
      <c r="A88" s="46" t="s">
        <v>937</v>
      </c>
      <c r="B88" s="46" t="s">
        <v>955</v>
      </c>
      <c r="C88" s="46" t="str">
        <f t="shared" si="2"/>
        <v>Coachella</v>
      </c>
      <c r="D88" s="49">
        <v>1555</v>
      </c>
      <c r="E88" s="49">
        <v>1059</v>
      </c>
      <c r="F88" s="49">
        <v>1212</v>
      </c>
      <c r="G88" s="49">
        <v>2945</v>
      </c>
      <c r="H88" s="48">
        <f t="shared" si="3"/>
        <v>6771</v>
      </c>
    </row>
    <row r="89" spans="1:8" x14ac:dyDescent="0.25">
      <c r="A89" s="46" t="s">
        <v>1178</v>
      </c>
      <c r="B89" s="46" t="s">
        <v>1189</v>
      </c>
      <c r="C89" s="46" t="str">
        <f t="shared" si="2"/>
        <v>Coalinga</v>
      </c>
      <c r="D89" s="51">
        <v>150</v>
      </c>
      <c r="E89" s="51">
        <v>115</v>
      </c>
      <c r="F89" s="51">
        <v>123</v>
      </c>
      <c r="G89" s="51">
        <v>201</v>
      </c>
      <c r="H89" s="48">
        <f t="shared" si="3"/>
        <v>589</v>
      </c>
    </row>
    <row r="90" spans="1:8" x14ac:dyDescent="0.25">
      <c r="A90" s="46" t="s">
        <v>964</v>
      </c>
      <c r="B90" s="46" t="s">
        <v>967</v>
      </c>
      <c r="C90" s="46" t="str">
        <f t="shared" si="2"/>
        <v>Colfax</v>
      </c>
      <c r="D90" s="49">
        <v>10</v>
      </c>
      <c r="E90" s="49">
        <v>7</v>
      </c>
      <c r="F90" s="49">
        <v>10</v>
      </c>
      <c r="G90" s="49">
        <v>24</v>
      </c>
      <c r="H90" s="48">
        <f t="shared" si="3"/>
        <v>51</v>
      </c>
    </row>
    <row r="91" spans="1:8" x14ac:dyDescent="0.25">
      <c r="A91" s="46" t="s">
        <v>855</v>
      </c>
      <c r="B91" s="46" t="s">
        <v>1332</v>
      </c>
      <c r="C91" s="46" t="str">
        <f t="shared" si="2"/>
        <v>Colma</v>
      </c>
      <c r="D91" s="49">
        <v>20</v>
      </c>
      <c r="E91" s="49">
        <v>8</v>
      </c>
      <c r="F91" s="49">
        <v>9</v>
      </c>
      <c r="G91" s="49">
        <v>22</v>
      </c>
      <c r="H91" s="48">
        <f t="shared" si="3"/>
        <v>59</v>
      </c>
    </row>
    <row r="92" spans="1:8" x14ac:dyDescent="0.25">
      <c r="A92" s="46" t="s">
        <v>905</v>
      </c>
      <c r="B92" s="46" t="s">
        <v>921</v>
      </c>
      <c r="C92" s="46" t="str">
        <f t="shared" si="2"/>
        <v>Colton</v>
      </c>
      <c r="D92" s="49">
        <v>443</v>
      </c>
      <c r="E92" s="49">
        <v>302</v>
      </c>
      <c r="F92" s="49">
        <v>347</v>
      </c>
      <c r="G92" s="49">
        <v>831</v>
      </c>
      <c r="H92" s="48">
        <f t="shared" si="3"/>
        <v>1923</v>
      </c>
    </row>
    <row r="93" spans="1:8" x14ac:dyDescent="0.25">
      <c r="A93" s="46" t="s">
        <v>1216</v>
      </c>
      <c r="B93" s="46" t="s">
        <v>1216</v>
      </c>
      <c r="C93" s="46" t="str">
        <f t="shared" si="2"/>
        <v>Colusa</v>
      </c>
      <c r="D93" s="49">
        <v>79</v>
      </c>
      <c r="E93" s="49">
        <v>64</v>
      </c>
      <c r="F93" s="49">
        <v>61</v>
      </c>
      <c r="G93" s="49">
        <v>150</v>
      </c>
      <c r="H93" s="48">
        <f t="shared" si="3"/>
        <v>354</v>
      </c>
    </row>
    <row r="94" spans="1:8" x14ac:dyDescent="0.25">
      <c r="A94" s="46" t="s">
        <v>704</v>
      </c>
      <c r="B94" s="46" t="str">
        <f>A94</f>
        <v>Colusa County - Unincorporated</v>
      </c>
      <c r="C94" s="46" t="str">
        <f t="shared" si="2"/>
        <v>Colusa County - Unincorporated</v>
      </c>
      <c r="D94" s="49">
        <v>107</v>
      </c>
      <c r="E94" s="49">
        <v>91</v>
      </c>
      <c r="F94" s="49">
        <v>91</v>
      </c>
      <c r="G94" s="49">
        <v>210</v>
      </c>
      <c r="H94" s="48">
        <f t="shared" si="3"/>
        <v>499</v>
      </c>
    </row>
    <row r="95" spans="1:8" x14ac:dyDescent="0.25">
      <c r="A95" s="46" t="s">
        <v>1047</v>
      </c>
      <c r="B95" s="46" t="s">
        <v>1116</v>
      </c>
      <c r="C95" s="46" t="str">
        <f t="shared" si="2"/>
        <v>Commerce</v>
      </c>
      <c r="D95" s="49">
        <v>12</v>
      </c>
      <c r="E95" s="49">
        <v>7</v>
      </c>
      <c r="F95" s="49">
        <v>7</v>
      </c>
      <c r="G95" s="49">
        <v>20</v>
      </c>
      <c r="H95" s="48">
        <f t="shared" si="3"/>
        <v>46</v>
      </c>
    </row>
    <row r="96" spans="1:8" x14ac:dyDescent="0.25">
      <c r="A96" s="46" t="s">
        <v>1047</v>
      </c>
      <c r="B96" s="46" t="s">
        <v>1115</v>
      </c>
      <c r="C96" s="46" t="str">
        <f t="shared" si="2"/>
        <v>Compton</v>
      </c>
      <c r="D96" s="49">
        <v>1</v>
      </c>
      <c r="E96" s="49">
        <v>1</v>
      </c>
      <c r="F96" s="49">
        <v>0</v>
      </c>
      <c r="G96" s="49">
        <v>0</v>
      </c>
      <c r="H96" s="48">
        <f t="shared" si="3"/>
        <v>2</v>
      </c>
    </row>
    <row r="97" spans="1:8" x14ac:dyDescent="0.25">
      <c r="A97" s="46" t="s">
        <v>1197</v>
      </c>
      <c r="B97" s="46" t="s">
        <v>1211</v>
      </c>
      <c r="C97" s="46" t="str">
        <f t="shared" si="2"/>
        <v>Concord</v>
      </c>
      <c r="D97" s="49">
        <v>798</v>
      </c>
      <c r="E97" s="49">
        <v>444</v>
      </c>
      <c r="F97" s="49">
        <v>559</v>
      </c>
      <c r="G97" s="49">
        <v>1677</v>
      </c>
      <c r="H97" s="48">
        <f t="shared" si="3"/>
        <v>3478</v>
      </c>
    </row>
    <row r="98" spans="1:8" x14ac:dyDescent="0.25">
      <c r="A98" s="46" t="s">
        <v>697</v>
      </c>
      <c r="B98" s="46" t="str">
        <f>A98</f>
        <v>Contra Costa County - Unincorporated</v>
      </c>
      <c r="C98" s="46" t="str">
        <f t="shared" si="2"/>
        <v>Contra Costa County - Unincorporated</v>
      </c>
      <c r="D98" s="49">
        <v>374</v>
      </c>
      <c r="E98" s="49">
        <v>218</v>
      </c>
      <c r="F98" s="49">
        <v>243</v>
      </c>
      <c r="G98" s="49">
        <v>532</v>
      </c>
      <c r="H98" s="48">
        <f t="shared" si="3"/>
        <v>1367</v>
      </c>
    </row>
    <row r="99" spans="1:8" x14ac:dyDescent="0.25">
      <c r="A99" s="46" t="s">
        <v>1140</v>
      </c>
      <c r="B99" s="46" t="s">
        <v>1142</v>
      </c>
      <c r="C99" s="46" t="str">
        <f t="shared" si="2"/>
        <v>Corcoran</v>
      </c>
      <c r="D99" s="51">
        <v>215</v>
      </c>
      <c r="E99" s="51">
        <v>161</v>
      </c>
      <c r="F99" s="51">
        <v>169</v>
      </c>
      <c r="G99" s="51">
        <v>401</v>
      </c>
      <c r="H99" s="48">
        <f t="shared" si="3"/>
        <v>946</v>
      </c>
    </row>
    <row r="100" spans="1:8" x14ac:dyDescent="0.25">
      <c r="A100" s="46" t="s">
        <v>782</v>
      </c>
      <c r="B100" s="46" t="s">
        <v>784</v>
      </c>
      <c r="C100" s="46" t="str">
        <f t="shared" si="2"/>
        <v>Corning</v>
      </c>
      <c r="D100" s="49">
        <v>38</v>
      </c>
      <c r="E100" s="49">
        <v>30</v>
      </c>
      <c r="F100" s="49">
        <v>33</v>
      </c>
      <c r="G100" s="49">
        <v>75</v>
      </c>
      <c r="H100" s="48">
        <f t="shared" si="3"/>
        <v>176</v>
      </c>
    </row>
    <row r="101" spans="1:8" x14ac:dyDescent="0.25">
      <c r="A101" s="46" t="s">
        <v>937</v>
      </c>
      <c r="B101" s="46" t="s">
        <v>954</v>
      </c>
      <c r="C101" s="46" t="str">
        <f t="shared" si="2"/>
        <v>Corona</v>
      </c>
      <c r="D101" s="49">
        <v>192</v>
      </c>
      <c r="E101" s="49">
        <v>128</v>
      </c>
      <c r="F101" s="49">
        <v>142</v>
      </c>
      <c r="G101" s="49">
        <v>308</v>
      </c>
      <c r="H101" s="48">
        <f t="shared" si="3"/>
        <v>770</v>
      </c>
    </row>
    <row r="102" spans="1:8" x14ac:dyDescent="0.25">
      <c r="A102" s="46" t="s">
        <v>887</v>
      </c>
      <c r="B102" s="46" t="s">
        <v>901</v>
      </c>
      <c r="C102" s="46" t="str">
        <f t="shared" si="2"/>
        <v>Coronado</v>
      </c>
      <c r="D102" s="49">
        <v>13</v>
      </c>
      <c r="E102" s="49">
        <v>9</v>
      </c>
      <c r="F102" s="49">
        <v>9</v>
      </c>
      <c r="G102" s="49">
        <v>19</v>
      </c>
      <c r="H102" s="48">
        <f t="shared" si="3"/>
        <v>50</v>
      </c>
    </row>
    <row r="103" spans="1:8" x14ac:dyDescent="0.25">
      <c r="A103" s="46" t="s">
        <v>1037</v>
      </c>
      <c r="B103" s="46" t="s">
        <v>1319</v>
      </c>
      <c r="C103" s="46" t="str">
        <f t="shared" si="2"/>
        <v>Corte Madera</v>
      </c>
      <c r="D103" s="49">
        <v>22</v>
      </c>
      <c r="E103" s="49">
        <v>13</v>
      </c>
      <c r="F103" s="49">
        <v>13</v>
      </c>
      <c r="G103" s="49">
        <v>24</v>
      </c>
      <c r="H103" s="48">
        <f t="shared" si="3"/>
        <v>72</v>
      </c>
    </row>
    <row r="104" spans="1:8" x14ac:dyDescent="0.25">
      <c r="A104" s="46" t="s">
        <v>970</v>
      </c>
      <c r="B104" s="46" t="s">
        <v>998</v>
      </c>
      <c r="C104" s="46" t="str">
        <f t="shared" si="2"/>
        <v>Costa Mesa</v>
      </c>
      <c r="D104" s="49">
        <v>1</v>
      </c>
      <c r="E104" s="49">
        <v>1</v>
      </c>
      <c r="F104" s="49">
        <v>0</v>
      </c>
      <c r="G104" s="49">
        <v>0</v>
      </c>
      <c r="H104" s="48">
        <f t="shared" si="3"/>
        <v>2</v>
      </c>
    </row>
    <row r="105" spans="1:8" x14ac:dyDescent="0.25">
      <c r="A105" s="46" t="s">
        <v>798</v>
      </c>
      <c r="B105" s="46" t="s">
        <v>804</v>
      </c>
      <c r="C105" s="46" t="str">
        <f t="shared" si="2"/>
        <v>Cotati</v>
      </c>
      <c r="D105" s="49">
        <v>35</v>
      </c>
      <c r="E105" s="49">
        <v>18</v>
      </c>
      <c r="F105" s="49">
        <v>18</v>
      </c>
      <c r="G105" s="49">
        <v>66</v>
      </c>
      <c r="H105" s="48">
        <f t="shared" si="3"/>
        <v>137</v>
      </c>
    </row>
    <row r="106" spans="1:8" x14ac:dyDescent="0.25">
      <c r="A106" s="46" t="s">
        <v>1047</v>
      </c>
      <c r="B106" s="46" t="s">
        <v>1114</v>
      </c>
      <c r="C106" s="46" t="str">
        <f t="shared" si="2"/>
        <v>Covina</v>
      </c>
      <c r="D106" s="49">
        <v>60</v>
      </c>
      <c r="E106" s="49">
        <v>35</v>
      </c>
      <c r="F106" s="49">
        <v>38</v>
      </c>
      <c r="G106" s="49">
        <v>97</v>
      </c>
      <c r="H106" s="48">
        <f t="shared" si="3"/>
        <v>230</v>
      </c>
    </row>
    <row r="107" spans="1:8" x14ac:dyDescent="0.25">
      <c r="A107" s="46" t="s">
        <v>1195</v>
      </c>
      <c r="B107" s="46" t="s">
        <v>1194</v>
      </c>
      <c r="C107" s="46" t="str">
        <f t="shared" si="2"/>
        <v>Crescent City</v>
      </c>
      <c r="D107" s="49">
        <v>20</v>
      </c>
      <c r="E107" s="49">
        <v>13</v>
      </c>
      <c r="F107" s="49">
        <v>10</v>
      </c>
      <c r="G107" s="49">
        <v>34</v>
      </c>
      <c r="H107" s="48">
        <f t="shared" si="3"/>
        <v>77</v>
      </c>
    </row>
    <row r="108" spans="1:8" x14ac:dyDescent="0.25">
      <c r="A108" s="46" t="s">
        <v>1047</v>
      </c>
      <c r="B108" s="46" t="s">
        <v>1113</v>
      </c>
      <c r="C108" s="46" t="str">
        <f t="shared" si="2"/>
        <v>Cudahy</v>
      </c>
      <c r="D108" s="49">
        <v>80</v>
      </c>
      <c r="E108" s="49">
        <v>46</v>
      </c>
      <c r="F108" s="49">
        <v>51</v>
      </c>
      <c r="G108" s="49">
        <v>141</v>
      </c>
      <c r="H108" s="48">
        <f t="shared" si="3"/>
        <v>318</v>
      </c>
    </row>
    <row r="109" spans="1:8" x14ac:dyDescent="0.25">
      <c r="A109" s="46" t="s">
        <v>1047</v>
      </c>
      <c r="B109" s="46" t="s">
        <v>1112</v>
      </c>
      <c r="C109" s="46" t="str">
        <f t="shared" si="2"/>
        <v>Culver City</v>
      </c>
      <c r="D109" s="49">
        <v>48</v>
      </c>
      <c r="E109" s="49">
        <v>29</v>
      </c>
      <c r="F109" s="49">
        <v>31</v>
      </c>
      <c r="G109" s="49">
        <v>77</v>
      </c>
      <c r="H109" s="48">
        <f t="shared" si="3"/>
        <v>185</v>
      </c>
    </row>
    <row r="110" spans="1:8" x14ac:dyDescent="0.25">
      <c r="A110" s="46" t="s">
        <v>835</v>
      </c>
      <c r="B110" s="46" t="s">
        <v>845</v>
      </c>
      <c r="C110" s="46" t="str">
        <f t="shared" si="2"/>
        <v>Cupertino</v>
      </c>
      <c r="D110" s="49">
        <v>356</v>
      </c>
      <c r="E110" s="49">
        <v>207</v>
      </c>
      <c r="F110" s="49">
        <v>231</v>
      </c>
      <c r="G110" s="49">
        <v>270</v>
      </c>
      <c r="H110" s="48">
        <f t="shared" si="3"/>
        <v>1064</v>
      </c>
    </row>
    <row r="111" spans="1:8" x14ac:dyDescent="0.25">
      <c r="A111" s="46" t="s">
        <v>970</v>
      </c>
      <c r="B111" s="46" t="s">
        <v>997</v>
      </c>
      <c r="C111" s="46" t="str">
        <f t="shared" si="2"/>
        <v>Cypress</v>
      </c>
      <c r="D111" s="49">
        <v>71</v>
      </c>
      <c r="E111" s="49">
        <v>50</v>
      </c>
      <c r="F111" s="49">
        <v>56</v>
      </c>
      <c r="G111" s="49">
        <v>131</v>
      </c>
      <c r="H111" s="48">
        <f t="shared" si="3"/>
        <v>308</v>
      </c>
    </row>
    <row r="112" spans="1:8" x14ac:dyDescent="0.25">
      <c r="A112" s="46" t="s">
        <v>855</v>
      </c>
      <c r="B112" s="46" t="s">
        <v>866</v>
      </c>
      <c r="C112" s="46" t="str">
        <f t="shared" si="2"/>
        <v>Daly City</v>
      </c>
      <c r="D112" s="49">
        <v>400</v>
      </c>
      <c r="E112" s="49">
        <v>188</v>
      </c>
      <c r="F112" s="49">
        <v>221</v>
      </c>
      <c r="G112" s="49">
        <v>541</v>
      </c>
      <c r="H112" s="48">
        <f t="shared" si="3"/>
        <v>1350</v>
      </c>
    </row>
    <row r="113" spans="1:8" x14ac:dyDescent="0.25">
      <c r="A113" s="46" t="s">
        <v>970</v>
      </c>
      <c r="B113" s="46" t="s">
        <v>996</v>
      </c>
      <c r="C113" s="46" t="str">
        <f t="shared" si="2"/>
        <v>Dana Point</v>
      </c>
      <c r="D113" s="49">
        <v>76</v>
      </c>
      <c r="E113" s="49">
        <v>53</v>
      </c>
      <c r="F113" s="49">
        <v>61</v>
      </c>
      <c r="G113" s="49">
        <v>137</v>
      </c>
      <c r="H113" s="48">
        <f t="shared" si="3"/>
        <v>327</v>
      </c>
    </row>
    <row r="114" spans="1:8" x14ac:dyDescent="0.25">
      <c r="A114" s="46" t="s">
        <v>1197</v>
      </c>
      <c r="B114" s="46" t="s">
        <v>1317</v>
      </c>
      <c r="C114" s="46" t="str">
        <f t="shared" si="2"/>
        <v>Danville</v>
      </c>
      <c r="D114" s="49">
        <v>196</v>
      </c>
      <c r="E114" s="49">
        <v>111</v>
      </c>
      <c r="F114" s="49">
        <v>124</v>
      </c>
      <c r="G114" s="49">
        <v>126</v>
      </c>
      <c r="H114" s="48">
        <f t="shared" si="3"/>
        <v>557</v>
      </c>
    </row>
    <row r="115" spans="1:8" x14ac:dyDescent="0.25">
      <c r="A115" s="46" t="s">
        <v>757</v>
      </c>
      <c r="B115" s="46" t="s">
        <v>760</v>
      </c>
      <c r="C115" s="46" t="str">
        <f t="shared" si="2"/>
        <v>Davis</v>
      </c>
      <c r="D115" s="49">
        <v>248</v>
      </c>
      <c r="E115" s="49">
        <v>174</v>
      </c>
      <c r="F115" s="49">
        <v>198</v>
      </c>
      <c r="G115" s="49">
        <v>446</v>
      </c>
      <c r="H115" s="48">
        <f t="shared" si="3"/>
        <v>1066</v>
      </c>
    </row>
    <row r="116" spans="1:8" x14ac:dyDescent="0.25">
      <c r="A116" s="46" t="s">
        <v>887</v>
      </c>
      <c r="B116" s="46" t="s">
        <v>900</v>
      </c>
      <c r="C116" s="46" t="str">
        <f t="shared" si="2"/>
        <v>Del Mar</v>
      </c>
      <c r="D116" s="49">
        <v>7</v>
      </c>
      <c r="E116" s="49">
        <v>5</v>
      </c>
      <c r="F116" s="49">
        <v>15</v>
      </c>
      <c r="G116" s="49">
        <v>34</v>
      </c>
      <c r="H116" s="48">
        <f t="shared" si="3"/>
        <v>61</v>
      </c>
    </row>
    <row r="117" spans="1:8" x14ac:dyDescent="0.25">
      <c r="A117" s="46" t="s">
        <v>678</v>
      </c>
      <c r="B117" s="46" t="str">
        <f>A117</f>
        <v>Del Norte County - Unincorporated</v>
      </c>
      <c r="C117" s="46" t="str">
        <f t="shared" si="2"/>
        <v>Del Norte County - Unincorporated</v>
      </c>
      <c r="D117" s="49">
        <v>60</v>
      </c>
      <c r="E117" s="49">
        <v>37</v>
      </c>
      <c r="F117" s="49">
        <v>30</v>
      </c>
      <c r="G117" s="49">
        <v>106</v>
      </c>
      <c r="H117" s="48">
        <f t="shared" si="3"/>
        <v>233</v>
      </c>
    </row>
    <row r="118" spans="1:8" x14ac:dyDescent="0.25">
      <c r="A118" s="46" t="s">
        <v>1012</v>
      </c>
      <c r="B118" s="46" t="s">
        <v>1021</v>
      </c>
      <c r="C118" s="46" t="str">
        <f t="shared" si="2"/>
        <v>Del Rey Oaks</v>
      </c>
      <c r="D118" s="51">
        <v>7</v>
      </c>
      <c r="E118" s="51">
        <v>4</v>
      </c>
      <c r="F118" s="51">
        <v>5</v>
      </c>
      <c r="G118" s="51">
        <v>11</v>
      </c>
      <c r="H118" s="55">
        <f t="shared" si="3"/>
        <v>27</v>
      </c>
    </row>
    <row r="119" spans="1:8" x14ac:dyDescent="0.25">
      <c r="A119" s="46" t="s">
        <v>1145</v>
      </c>
      <c r="B119" s="46" t="s">
        <v>1152</v>
      </c>
      <c r="C119" s="46" t="str">
        <f t="shared" si="2"/>
        <v>Delano</v>
      </c>
      <c r="D119" s="51">
        <v>396</v>
      </c>
      <c r="E119" s="51">
        <v>277</v>
      </c>
      <c r="F119" s="51">
        <v>243</v>
      </c>
      <c r="G119" s="51">
        <v>546</v>
      </c>
      <c r="H119" s="48">
        <f t="shared" si="3"/>
        <v>1462</v>
      </c>
    </row>
    <row r="120" spans="1:8" x14ac:dyDescent="0.25">
      <c r="A120" s="46" t="s">
        <v>937</v>
      </c>
      <c r="B120" s="46" t="s">
        <v>953</v>
      </c>
      <c r="C120" s="46" t="str">
        <f t="shared" si="2"/>
        <v>Desert Hot Springs</v>
      </c>
      <c r="D120" s="49">
        <v>946</v>
      </c>
      <c r="E120" s="49">
        <v>661</v>
      </c>
      <c r="F120" s="49">
        <v>772</v>
      </c>
      <c r="G120" s="49">
        <v>1817</v>
      </c>
      <c r="H120" s="48">
        <f t="shared" si="3"/>
        <v>4196</v>
      </c>
    </row>
    <row r="121" spans="1:8" x14ac:dyDescent="0.25">
      <c r="A121" s="46" t="s">
        <v>1047</v>
      </c>
      <c r="B121" s="46" t="s">
        <v>1111</v>
      </c>
      <c r="C121" s="46" t="str">
        <f t="shared" si="2"/>
        <v>Diamond Bar</v>
      </c>
      <c r="D121" s="49">
        <v>308</v>
      </c>
      <c r="E121" s="49">
        <v>182</v>
      </c>
      <c r="F121" s="49">
        <v>190</v>
      </c>
      <c r="G121" s="49">
        <v>466</v>
      </c>
      <c r="H121" s="48">
        <f t="shared" si="3"/>
        <v>1146</v>
      </c>
    </row>
    <row r="122" spans="1:8" x14ac:dyDescent="0.25">
      <c r="A122" s="46" t="s">
        <v>775</v>
      </c>
      <c r="B122" s="46" t="s">
        <v>781</v>
      </c>
      <c r="C122" s="46" t="str">
        <f t="shared" si="2"/>
        <v>Dinuba</v>
      </c>
      <c r="D122" s="50">
        <v>211</v>
      </c>
      <c r="E122" s="50">
        <v>163</v>
      </c>
      <c r="F122" s="50">
        <v>121</v>
      </c>
      <c r="G122" s="50">
        <v>470</v>
      </c>
      <c r="H122" s="48">
        <f t="shared" si="3"/>
        <v>965</v>
      </c>
    </row>
    <row r="123" spans="1:8" x14ac:dyDescent="0.25">
      <c r="A123" s="46" t="s">
        <v>807</v>
      </c>
      <c r="B123" s="46" t="s">
        <v>812</v>
      </c>
      <c r="C123" s="46" t="str">
        <f t="shared" si="2"/>
        <v>Dixon</v>
      </c>
      <c r="D123" s="49">
        <v>50</v>
      </c>
      <c r="E123" s="49">
        <v>24</v>
      </c>
      <c r="F123" s="49">
        <v>30</v>
      </c>
      <c r="G123" s="49">
        <v>93</v>
      </c>
      <c r="H123" s="48">
        <f t="shared" si="3"/>
        <v>197</v>
      </c>
    </row>
    <row r="124" spans="1:8" x14ac:dyDescent="0.25">
      <c r="A124" s="46" t="s">
        <v>815</v>
      </c>
      <c r="B124" s="46" t="s">
        <v>823</v>
      </c>
      <c r="C124" s="46" t="str">
        <f t="shared" si="2"/>
        <v>Dorris</v>
      </c>
      <c r="D124" s="49">
        <v>3</v>
      </c>
      <c r="E124" s="49">
        <v>2</v>
      </c>
      <c r="F124" s="49">
        <v>2</v>
      </c>
      <c r="G124" s="49">
        <v>5</v>
      </c>
      <c r="H124" s="48">
        <f t="shared" si="3"/>
        <v>12</v>
      </c>
    </row>
    <row r="125" spans="1:8" x14ac:dyDescent="0.25">
      <c r="A125" s="46" t="s">
        <v>1026</v>
      </c>
      <c r="B125" s="46" t="s">
        <v>1030</v>
      </c>
      <c r="C125" s="46" t="str">
        <f t="shared" si="2"/>
        <v>Dos Palos</v>
      </c>
      <c r="D125" s="54">
        <v>71</v>
      </c>
      <c r="E125" s="54">
        <v>27</v>
      </c>
      <c r="F125" s="54">
        <v>47</v>
      </c>
      <c r="G125" s="54">
        <v>124</v>
      </c>
      <c r="H125" s="48">
        <f t="shared" si="3"/>
        <v>269</v>
      </c>
    </row>
    <row r="126" spans="1:8" x14ac:dyDescent="0.25">
      <c r="A126" s="46" t="s">
        <v>1047</v>
      </c>
      <c r="B126" s="46" t="s">
        <v>1110</v>
      </c>
      <c r="C126" s="46" t="str">
        <f t="shared" si="2"/>
        <v>Downey</v>
      </c>
      <c r="D126" s="49">
        <v>210</v>
      </c>
      <c r="E126" s="49">
        <v>123</v>
      </c>
      <c r="F126" s="49">
        <v>135</v>
      </c>
      <c r="G126" s="49">
        <v>346</v>
      </c>
      <c r="H126" s="48">
        <f t="shared" si="3"/>
        <v>814</v>
      </c>
    </row>
    <row r="127" spans="1:8" x14ac:dyDescent="0.25">
      <c r="A127" s="46" t="s">
        <v>1047</v>
      </c>
      <c r="B127" s="46" t="s">
        <v>1109</v>
      </c>
      <c r="C127" s="46" t="str">
        <f t="shared" si="2"/>
        <v>Duarte</v>
      </c>
      <c r="D127" s="49">
        <v>87</v>
      </c>
      <c r="E127" s="49">
        <v>53</v>
      </c>
      <c r="F127" s="49">
        <v>55</v>
      </c>
      <c r="G127" s="49">
        <v>142</v>
      </c>
      <c r="H127" s="48">
        <f t="shared" si="3"/>
        <v>337</v>
      </c>
    </row>
    <row r="128" spans="1:8" x14ac:dyDescent="0.25">
      <c r="A128" s="46" t="s">
        <v>1230</v>
      </c>
      <c r="B128" s="46" t="s">
        <v>1240</v>
      </c>
      <c r="C128" s="46" t="str">
        <f t="shared" si="2"/>
        <v>Dublin</v>
      </c>
      <c r="D128" s="49">
        <v>796</v>
      </c>
      <c r="E128" s="49">
        <v>446</v>
      </c>
      <c r="F128" s="49">
        <v>425</v>
      </c>
      <c r="G128" s="49">
        <v>618</v>
      </c>
      <c r="H128" s="48">
        <f t="shared" si="3"/>
        <v>2285</v>
      </c>
    </row>
    <row r="129" spans="1:8" x14ac:dyDescent="0.25">
      <c r="A129" s="46" t="s">
        <v>815</v>
      </c>
      <c r="B129" s="46" t="s">
        <v>822</v>
      </c>
      <c r="C129" s="46" t="str">
        <f t="shared" si="2"/>
        <v>Dunsmuir</v>
      </c>
      <c r="D129" s="49">
        <v>6</v>
      </c>
      <c r="E129" s="49">
        <v>4</v>
      </c>
      <c r="F129" s="49">
        <v>4</v>
      </c>
      <c r="G129" s="49">
        <v>9</v>
      </c>
      <c r="H129" s="48">
        <f t="shared" si="3"/>
        <v>23</v>
      </c>
    </row>
    <row r="130" spans="1:8" x14ac:dyDescent="0.25">
      <c r="A130" s="46" t="s">
        <v>855</v>
      </c>
      <c r="B130" s="46" t="s">
        <v>865</v>
      </c>
      <c r="C130" s="46" t="str">
        <f t="shared" ref="C130:C193" si="4">B130</f>
        <v>East Palo Alto</v>
      </c>
      <c r="D130" s="49">
        <v>64</v>
      </c>
      <c r="E130" s="49">
        <v>54</v>
      </c>
      <c r="F130" s="49">
        <v>83</v>
      </c>
      <c r="G130" s="49">
        <v>266</v>
      </c>
      <c r="H130" s="48">
        <f t="shared" ref="H130:H193" si="5">SUM(D130:G130)</f>
        <v>467</v>
      </c>
    </row>
    <row r="131" spans="1:8" x14ac:dyDescent="0.25">
      <c r="A131" s="46" t="s">
        <v>937</v>
      </c>
      <c r="B131" s="53" t="s">
        <v>1328</v>
      </c>
      <c r="C131" s="46" t="str">
        <f t="shared" si="4"/>
        <v>Eastvale</v>
      </c>
      <c r="D131" s="49">
        <v>374</v>
      </c>
      <c r="E131" s="49">
        <v>250</v>
      </c>
      <c r="F131" s="49">
        <v>274</v>
      </c>
      <c r="G131" s="49">
        <v>565</v>
      </c>
      <c r="H131" s="48">
        <f t="shared" si="5"/>
        <v>1463</v>
      </c>
    </row>
    <row r="132" spans="1:8" x14ac:dyDescent="0.25">
      <c r="A132" s="46" t="s">
        <v>887</v>
      </c>
      <c r="B132" s="46" t="s">
        <v>899</v>
      </c>
      <c r="C132" s="46" t="str">
        <f t="shared" si="4"/>
        <v>El Cajon</v>
      </c>
      <c r="D132" s="49">
        <v>1448</v>
      </c>
      <c r="E132" s="49">
        <v>1101</v>
      </c>
      <c r="F132" s="49">
        <v>1019</v>
      </c>
      <c r="G132" s="49">
        <v>2237</v>
      </c>
      <c r="H132" s="48">
        <f t="shared" si="5"/>
        <v>5805</v>
      </c>
    </row>
    <row r="133" spans="1:8" x14ac:dyDescent="0.25">
      <c r="A133" s="46" t="s">
        <v>1160</v>
      </c>
      <c r="B133" s="46" t="s">
        <v>1162</v>
      </c>
      <c r="C133" s="46" t="str">
        <f t="shared" si="4"/>
        <v>El Centro</v>
      </c>
      <c r="D133" s="49">
        <v>487</v>
      </c>
      <c r="E133" s="49">
        <v>300</v>
      </c>
      <c r="F133" s="49">
        <v>297</v>
      </c>
      <c r="G133" s="49">
        <v>840</v>
      </c>
      <c r="H133" s="48">
        <f t="shared" si="5"/>
        <v>1924</v>
      </c>
    </row>
    <row r="134" spans="1:8" x14ac:dyDescent="0.25">
      <c r="A134" s="46" t="s">
        <v>1197</v>
      </c>
      <c r="B134" s="46" t="s">
        <v>1210</v>
      </c>
      <c r="C134" s="46" t="str">
        <f t="shared" si="4"/>
        <v>El Cerrito</v>
      </c>
      <c r="D134" s="49">
        <v>100</v>
      </c>
      <c r="E134" s="49">
        <v>63</v>
      </c>
      <c r="F134" s="49">
        <v>69</v>
      </c>
      <c r="G134" s="49">
        <v>166</v>
      </c>
      <c r="H134" s="48">
        <f t="shared" si="5"/>
        <v>398</v>
      </c>
    </row>
    <row r="135" spans="1:8" x14ac:dyDescent="0.25">
      <c r="A135" s="46" t="s">
        <v>677</v>
      </c>
      <c r="B135" s="46" t="str">
        <f>A135</f>
        <v>El Dorado County - Unincorporated</v>
      </c>
      <c r="C135" s="46" t="str">
        <f t="shared" si="4"/>
        <v>El Dorado County - Unincorporated</v>
      </c>
      <c r="D135" s="49">
        <v>1086</v>
      </c>
      <c r="E135" s="49">
        <v>762</v>
      </c>
      <c r="F135" s="49">
        <v>823</v>
      </c>
      <c r="G135" s="49">
        <v>1757</v>
      </c>
      <c r="H135" s="48">
        <f t="shared" si="5"/>
        <v>4428</v>
      </c>
    </row>
    <row r="136" spans="1:8" x14ac:dyDescent="0.25">
      <c r="A136" s="46" t="s">
        <v>1047</v>
      </c>
      <c r="B136" s="46" t="s">
        <v>1108</v>
      </c>
      <c r="C136" s="46" t="str">
        <f t="shared" si="4"/>
        <v>El Monte</v>
      </c>
      <c r="D136" s="49">
        <v>529</v>
      </c>
      <c r="E136" s="49">
        <v>315</v>
      </c>
      <c r="F136" s="49">
        <v>352</v>
      </c>
      <c r="G136" s="49">
        <v>946</v>
      </c>
      <c r="H136" s="48">
        <f t="shared" si="5"/>
        <v>2142</v>
      </c>
    </row>
    <row r="137" spans="1:8" x14ac:dyDescent="0.25">
      <c r="A137" s="46" t="s">
        <v>1047</v>
      </c>
      <c r="B137" s="46" t="s">
        <v>1107</v>
      </c>
      <c r="C137" s="46" t="str">
        <f t="shared" si="4"/>
        <v>El Segundo</v>
      </c>
      <c r="D137" s="49">
        <v>18</v>
      </c>
      <c r="E137" s="49">
        <v>11</v>
      </c>
      <c r="F137" s="49">
        <v>12</v>
      </c>
      <c r="G137" s="49">
        <v>28</v>
      </c>
      <c r="H137" s="48">
        <f t="shared" si="5"/>
        <v>69</v>
      </c>
    </row>
    <row r="138" spans="1:8" x14ac:dyDescent="0.25">
      <c r="A138" s="46" t="s">
        <v>930</v>
      </c>
      <c r="B138" s="46" t="s">
        <v>935</v>
      </c>
      <c r="C138" s="46" t="str">
        <f t="shared" si="4"/>
        <v>Elk Grove</v>
      </c>
      <c r="D138" s="49">
        <v>2035</v>
      </c>
      <c r="E138" s="49">
        <v>1427</v>
      </c>
      <c r="F138" s="49">
        <v>1377</v>
      </c>
      <c r="G138" s="49">
        <v>2563</v>
      </c>
      <c r="H138" s="48">
        <f t="shared" si="5"/>
        <v>7402</v>
      </c>
    </row>
    <row r="139" spans="1:8" x14ac:dyDescent="0.25">
      <c r="A139" s="46" t="s">
        <v>1230</v>
      </c>
      <c r="B139" s="46" t="s">
        <v>1239</v>
      </c>
      <c r="C139" s="46" t="str">
        <f t="shared" si="4"/>
        <v>Emeryville</v>
      </c>
      <c r="D139" s="49">
        <v>276</v>
      </c>
      <c r="E139" s="49">
        <v>211</v>
      </c>
      <c r="F139" s="49">
        <v>259</v>
      </c>
      <c r="G139" s="49">
        <v>752</v>
      </c>
      <c r="H139" s="48">
        <f t="shared" si="5"/>
        <v>1498</v>
      </c>
    </row>
    <row r="140" spans="1:8" x14ac:dyDescent="0.25">
      <c r="A140" s="46" t="s">
        <v>887</v>
      </c>
      <c r="B140" s="46" t="s">
        <v>898</v>
      </c>
      <c r="C140" s="46" t="str">
        <f t="shared" si="4"/>
        <v>Encinitas</v>
      </c>
      <c r="D140" s="49">
        <v>587</v>
      </c>
      <c r="E140" s="49">
        <v>446</v>
      </c>
      <c r="F140" s="49">
        <v>413</v>
      </c>
      <c r="G140" s="49">
        <v>907</v>
      </c>
      <c r="H140" s="48">
        <f t="shared" si="5"/>
        <v>2353</v>
      </c>
    </row>
    <row r="141" spans="1:8" x14ac:dyDescent="0.25">
      <c r="A141" s="46" t="s">
        <v>879</v>
      </c>
      <c r="B141" s="46" t="s">
        <v>885</v>
      </c>
      <c r="C141" s="46" t="str">
        <f t="shared" si="4"/>
        <v>Escalon</v>
      </c>
      <c r="D141" s="54">
        <v>103</v>
      </c>
      <c r="E141" s="54">
        <v>66</v>
      </c>
      <c r="F141" s="54">
        <v>64</v>
      </c>
      <c r="G141" s="54">
        <v>192</v>
      </c>
      <c r="H141" s="48">
        <f t="shared" si="5"/>
        <v>425</v>
      </c>
    </row>
    <row r="142" spans="1:8" x14ac:dyDescent="0.25">
      <c r="A142" s="46" t="s">
        <v>887</v>
      </c>
      <c r="B142" s="46" t="s">
        <v>897</v>
      </c>
      <c r="C142" s="46" t="str">
        <f t="shared" si="4"/>
        <v>Escondido</v>
      </c>
      <c r="D142" s="49">
        <v>1042</v>
      </c>
      <c r="E142" s="49">
        <v>791</v>
      </c>
      <c r="F142" s="49">
        <v>733</v>
      </c>
      <c r="G142" s="49">
        <v>1609</v>
      </c>
      <c r="H142" s="48">
        <f t="shared" si="5"/>
        <v>4175</v>
      </c>
    </row>
    <row r="143" spans="1:8" x14ac:dyDescent="0.25">
      <c r="A143" s="46" t="s">
        <v>815</v>
      </c>
      <c r="B143" s="46" t="s">
        <v>821</v>
      </c>
      <c r="C143" s="46" t="str">
        <f t="shared" si="4"/>
        <v>Etna</v>
      </c>
      <c r="D143" s="49">
        <v>3</v>
      </c>
      <c r="E143" s="49">
        <v>2</v>
      </c>
      <c r="F143" s="49">
        <v>2</v>
      </c>
      <c r="G143" s="49">
        <v>3</v>
      </c>
      <c r="H143" s="48">
        <f t="shared" si="5"/>
        <v>10</v>
      </c>
    </row>
    <row r="144" spans="1:8" x14ac:dyDescent="0.25">
      <c r="A144" s="46" t="s">
        <v>1167</v>
      </c>
      <c r="B144" s="46" t="s">
        <v>1171</v>
      </c>
      <c r="C144" s="46" t="str">
        <f t="shared" si="4"/>
        <v>Eureka</v>
      </c>
      <c r="D144" s="49">
        <v>145</v>
      </c>
      <c r="E144" s="49">
        <v>96</v>
      </c>
      <c r="F144" s="49">
        <v>104</v>
      </c>
      <c r="G144" s="49">
        <v>264</v>
      </c>
      <c r="H144" s="48">
        <f t="shared" si="5"/>
        <v>609</v>
      </c>
    </row>
    <row r="145" spans="1:8" x14ac:dyDescent="0.25">
      <c r="A145" s="46" t="s">
        <v>775</v>
      </c>
      <c r="B145" s="46" t="s">
        <v>780</v>
      </c>
      <c r="C145" s="46" t="str">
        <f t="shared" si="4"/>
        <v>Exeter</v>
      </c>
      <c r="D145" s="50">
        <v>143</v>
      </c>
      <c r="E145" s="50">
        <v>125</v>
      </c>
      <c r="F145" s="50">
        <v>85</v>
      </c>
      <c r="G145" s="50">
        <v>272</v>
      </c>
      <c r="H145" s="48">
        <f t="shared" si="5"/>
        <v>625</v>
      </c>
    </row>
    <row r="146" spans="1:8" x14ac:dyDescent="0.25">
      <c r="A146" s="46" t="s">
        <v>1037</v>
      </c>
      <c r="B146" s="46" t="s">
        <v>1320</v>
      </c>
      <c r="C146" s="46" t="str">
        <f t="shared" si="4"/>
        <v>Fairfax</v>
      </c>
      <c r="D146" s="49">
        <v>16</v>
      </c>
      <c r="E146" s="49">
        <v>11</v>
      </c>
      <c r="F146" s="49">
        <v>11</v>
      </c>
      <c r="G146" s="49">
        <v>23</v>
      </c>
      <c r="H146" s="48">
        <f t="shared" si="5"/>
        <v>61</v>
      </c>
    </row>
    <row r="147" spans="1:8" x14ac:dyDescent="0.25">
      <c r="A147" s="46" t="s">
        <v>807</v>
      </c>
      <c r="B147" s="46" t="s">
        <v>811</v>
      </c>
      <c r="C147" s="46" t="str">
        <f t="shared" si="4"/>
        <v>Fairfield</v>
      </c>
      <c r="D147" s="49">
        <v>779</v>
      </c>
      <c r="E147" s="49">
        <v>404</v>
      </c>
      <c r="F147" s="49">
        <v>456</v>
      </c>
      <c r="G147" s="49">
        <v>1461</v>
      </c>
      <c r="H147" s="48">
        <f t="shared" si="5"/>
        <v>3100</v>
      </c>
    </row>
    <row r="148" spans="1:8" x14ac:dyDescent="0.25">
      <c r="A148" s="46" t="s">
        <v>775</v>
      </c>
      <c r="B148" s="46" t="s">
        <v>779</v>
      </c>
      <c r="C148" s="46" t="str">
        <f t="shared" si="4"/>
        <v>Farmersville</v>
      </c>
      <c r="D148" s="50">
        <v>74</v>
      </c>
      <c r="E148" s="50">
        <v>65</v>
      </c>
      <c r="F148" s="50">
        <v>68</v>
      </c>
      <c r="G148" s="50">
        <v>259</v>
      </c>
      <c r="H148" s="48">
        <f t="shared" si="5"/>
        <v>466</v>
      </c>
    </row>
    <row r="149" spans="1:8" x14ac:dyDescent="0.25">
      <c r="A149" s="46" t="s">
        <v>1167</v>
      </c>
      <c r="B149" s="46" t="s">
        <v>1170</v>
      </c>
      <c r="C149" s="46" t="str">
        <f t="shared" si="4"/>
        <v>Ferndale</v>
      </c>
      <c r="D149" s="49">
        <v>6</v>
      </c>
      <c r="E149" s="49">
        <v>3</v>
      </c>
      <c r="F149" s="49">
        <v>4</v>
      </c>
      <c r="G149" s="49">
        <v>8</v>
      </c>
      <c r="H149" s="48">
        <f t="shared" si="5"/>
        <v>21</v>
      </c>
    </row>
    <row r="150" spans="1:8" x14ac:dyDescent="0.25">
      <c r="A150" s="46" t="s">
        <v>762</v>
      </c>
      <c r="B150" s="46" t="s">
        <v>770</v>
      </c>
      <c r="C150" s="46" t="str">
        <f t="shared" si="4"/>
        <v>Fillmore</v>
      </c>
      <c r="D150" s="49">
        <v>160</v>
      </c>
      <c r="E150" s="49">
        <v>112</v>
      </c>
      <c r="F150" s="49">
        <v>128</v>
      </c>
      <c r="G150" s="49">
        <v>294</v>
      </c>
      <c r="H150" s="48">
        <f t="shared" si="5"/>
        <v>694</v>
      </c>
    </row>
    <row r="151" spans="1:8" x14ac:dyDescent="0.25">
      <c r="A151" s="46" t="s">
        <v>1178</v>
      </c>
      <c r="B151" s="46" t="s">
        <v>1188</v>
      </c>
      <c r="C151" s="46" t="str">
        <f t="shared" si="4"/>
        <v>Firebaugh</v>
      </c>
      <c r="D151" s="51">
        <v>128</v>
      </c>
      <c r="E151" s="51">
        <v>169</v>
      </c>
      <c r="F151" s="51">
        <v>204</v>
      </c>
      <c r="G151" s="51">
        <v>211</v>
      </c>
      <c r="H151" s="48">
        <f t="shared" si="5"/>
        <v>712</v>
      </c>
    </row>
    <row r="152" spans="1:8" x14ac:dyDescent="0.25">
      <c r="A152" s="46" t="s">
        <v>930</v>
      </c>
      <c r="B152" s="46" t="s">
        <v>934</v>
      </c>
      <c r="C152" s="46" t="str">
        <f t="shared" si="4"/>
        <v>Folsom</v>
      </c>
      <c r="D152" s="49">
        <v>1218</v>
      </c>
      <c r="E152" s="49">
        <v>854</v>
      </c>
      <c r="F152" s="49">
        <v>862</v>
      </c>
      <c r="G152" s="49">
        <v>1699</v>
      </c>
      <c r="H152" s="48">
        <f t="shared" si="5"/>
        <v>4633</v>
      </c>
    </row>
    <row r="153" spans="1:8" x14ac:dyDescent="0.25">
      <c r="A153" s="46" t="s">
        <v>905</v>
      </c>
      <c r="B153" s="46" t="s">
        <v>920</v>
      </c>
      <c r="C153" s="46" t="str">
        <f t="shared" si="4"/>
        <v>Fontana</v>
      </c>
      <c r="D153" s="49">
        <v>1442</v>
      </c>
      <c r="E153" s="49">
        <v>974</v>
      </c>
      <c r="F153" s="49">
        <v>1090</v>
      </c>
      <c r="G153" s="49">
        <v>2471</v>
      </c>
      <c r="H153" s="48">
        <f t="shared" si="5"/>
        <v>5977</v>
      </c>
    </row>
    <row r="154" spans="1:8" x14ac:dyDescent="0.25">
      <c r="A154" s="46" t="s">
        <v>1033</v>
      </c>
      <c r="B154" s="46" t="s">
        <v>1036</v>
      </c>
      <c r="C154" s="46" t="str">
        <f t="shared" si="4"/>
        <v>Fort Bragg</v>
      </c>
      <c r="D154" s="49">
        <v>5</v>
      </c>
      <c r="E154" s="49">
        <v>3</v>
      </c>
      <c r="F154" s="49">
        <v>3</v>
      </c>
      <c r="G154" s="49">
        <v>9</v>
      </c>
      <c r="H154" s="48">
        <f t="shared" si="5"/>
        <v>20</v>
      </c>
    </row>
    <row r="155" spans="1:8" x14ac:dyDescent="0.25">
      <c r="A155" s="46" t="s">
        <v>815</v>
      </c>
      <c r="B155" s="46" t="s">
        <v>820</v>
      </c>
      <c r="C155" s="46" t="str">
        <f t="shared" si="4"/>
        <v>Fort Jones</v>
      </c>
      <c r="D155" s="49">
        <v>2</v>
      </c>
      <c r="E155" s="49">
        <v>1</v>
      </c>
      <c r="F155" s="49">
        <v>2</v>
      </c>
      <c r="G155" s="49">
        <v>4</v>
      </c>
      <c r="H155" s="48">
        <f t="shared" si="5"/>
        <v>9</v>
      </c>
    </row>
    <row r="156" spans="1:8" x14ac:dyDescent="0.25">
      <c r="A156" s="46" t="s">
        <v>1167</v>
      </c>
      <c r="B156" s="46" t="s">
        <v>1169</v>
      </c>
      <c r="C156" s="46" t="str">
        <f t="shared" si="4"/>
        <v>Fortuna</v>
      </c>
      <c r="D156" s="49">
        <v>39</v>
      </c>
      <c r="E156" s="49">
        <v>24</v>
      </c>
      <c r="F156" s="49">
        <v>27</v>
      </c>
      <c r="G156" s="49">
        <v>71</v>
      </c>
      <c r="H156" s="48">
        <f t="shared" si="5"/>
        <v>161</v>
      </c>
    </row>
    <row r="157" spans="1:8" x14ac:dyDescent="0.25">
      <c r="A157" s="46" t="s">
        <v>855</v>
      </c>
      <c r="B157" s="46" t="s">
        <v>864</v>
      </c>
      <c r="C157" s="46" t="str">
        <f t="shared" si="4"/>
        <v>Foster City</v>
      </c>
      <c r="D157" s="49">
        <v>148</v>
      </c>
      <c r="E157" s="49">
        <v>87</v>
      </c>
      <c r="F157" s="49">
        <v>76</v>
      </c>
      <c r="G157" s="49">
        <v>119</v>
      </c>
      <c r="H157" s="48">
        <f t="shared" si="5"/>
        <v>430</v>
      </c>
    </row>
    <row r="158" spans="1:8" x14ac:dyDescent="0.25">
      <c r="A158" s="46" t="s">
        <v>970</v>
      </c>
      <c r="B158" s="46" t="s">
        <v>995</v>
      </c>
      <c r="C158" s="46" t="str">
        <f t="shared" si="4"/>
        <v>Fountain Valley</v>
      </c>
      <c r="D158" s="49">
        <v>83</v>
      </c>
      <c r="E158" s="49">
        <v>59</v>
      </c>
      <c r="F158" s="49">
        <v>65</v>
      </c>
      <c r="G158" s="49">
        <v>151</v>
      </c>
      <c r="H158" s="48">
        <f t="shared" si="5"/>
        <v>358</v>
      </c>
    </row>
    <row r="159" spans="1:8" x14ac:dyDescent="0.25">
      <c r="A159" s="46" t="s">
        <v>1178</v>
      </c>
      <c r="B159" s="46" t="s">
        <v>1187</v>
      </c>
      <c r="C159" s="46" t="str">
        <f t="shared" si="4"/>
        <v>Fowler</v>
      </c>
      <c r="D159" s="51">
        <v>123</v>
      </c>
      <c r="E159" s="51">
        <v>83</v>
      </c>
      <c r="F159" s="51">
        <v>75</v>
      </c>
      <c r="G159" s="51">
        <v>243</v>
      </c>
      <c r="H159" s="48">
        <f t="shared" si="5"/>
        <v>524</v>
      </c>
    </row>
    <row r="160" spans="1:8" x14ac:dyDescent="0.25">
      <c r="A160" s="46" t="s">
        <v>1230</v>
      </c>
      <c r="B160" s="46" t="s">
        <v>1238</v>
      </c>
      <c r="C160" s="46" t="str">
        <f t="shared" si="4"/>
        <v>Fremont</v>
      </c>
      <c r="D160" s="49">
        <v>1714</v>
      </c>
      <c r="E160" s="49">
        <v>926</v>
      </c>
      <c r="F160" s="49">
        <v>978</v>
      </c>
      <c r="G160" s="49">
        <v>1837</v>
      </c>
      <c r="H160" s="48">
        <f t="shared" si="5"/>
        <v>5455</v>
      </c>
    </row>
    <row r="161" spans="1:8" x14ac:dyDescent="0.25">
      <c r="A161" s="46" t="s">
        <v>1178</v>
      </c>
      <c r="B161" s="46" t="s">
        <v>1178</v>
      </c>
      <c r="C161" s="46" t="str">
        <f t="shared" si="4"/>
        <v>Fresno</v>
      </c>
      <c r="D161" s="51">
        <v>5666</v>
      </c>
      <c r="E161" s="51">
        <v>3289</v>
      </c>
      <c r="F161" s="51">
        <v>3571</v>
      </c>
      <c r="G161" s="51">
        <v>11039</v>
      </c>
      <c r="H161" s="48">
        <f t="shared" si="5"/>
        <v>23565</v>
      </c>
    </row>
    <row r="162" spans="1:8" x14ac:dyDescent="0.25">
      <c r="A162" s="46" t="s">
        <v>668</v>
      </c>
      <c r="B162" s="46" t="str">
        <f>A162</f>
        <v>Fresno County - Unincorporated</v>
      </c>
      <c r="C162" s="46" t="str">
        <f t="shared" si="4"/>
        <v>Fresno County - Unincorporated</v>
      </c>
      <c r="D162" s="51">
        <v>460</v>
      </c>
      <c r="E162" s="51">
        <v>527</v>
      </c>
      <c r="F162" s="51">
        <v>589</v>
      </c>
      <c r="G162" s="51">
        <v>1146</v>
      </c>
      <c r="H162" s="48">
        <f t="shared" si="5"/>
        <v>2722</v>
      </c>
    </row>
    <row r="163" spans="1:8" x14ac:dyDescent="0.25">
      <c r="A163" s="46" t="s">
        <v>970</v>
      </c>
      <c r="B163" s="46" t="s">
        <v>994</v>
      </c>
      <c r="C163" s="46" t="str">
        <f t="shared" si="4"/>
        <v>Fullerton</v>
      </c>
      <c r="D163" s="49">
        <v>411</v>
      </c>
      <c r="E163" s="49">
        <v>299</v>
      </c>
      <c r="F163" s="49">
        <v>337</v>
      </c>
      <c r="G163" s="49">
        <v>794</v>
      </c>
      <c r="H163" s="48">
        <f t="shared" si="5"/>
        <v>1841</v>
      </c>
    </row>
    <row r="164" spans="1:8" x14ac:dyDescent="0.25">
      <c r="A164" s="46" t="s">
        <v>930</v>
      </c>
      <c r="B164" s="46" t="s">
        <v>933</v>
      </c>
      <c r="C164" s="46" t="str">
        <f t="shared" si="4"/>
        <v>Galt</v>
      </c>
      <c r="D164" s="49">
        <v>131</v>
      </c>
      <c r="E164" s="49">
        <v>91</v>
      </c>
      <c r="F164" s="49">
        <v>126</v>
      </c>
      <c r="G164" s="49">
        <v>331</v>
      </c>
      <c r="H164" s="48">
        <f t="shared" si="5"/>
        <v>679</v>
      </c>
    </row>
    <row r="165" spans="1:8" x14ac:dyDescent="0.25">
      <c r="A165" s="46" t="s">
        <v>970</v>
      </c>
      <c r="B165" s="46" t="s">
        <v>993</v>
      </c>
      <c r="C165" s="46" t="str">
        <f t="shared" si="4"/>
        <v>Garden Grove</v>
      </c>
      <c r="D165" s="49">
        <v>164</v>
      </c>
      <c r="E165" s="49">
        <v>120</v>
      </c>
      <c r="F165" s="49">
        <v>135</v>
      </c>
      <c r="G165" s="49">
        <v>328</v>
      </c>
      <c r="H165" s="48">
        <f t="shared" si="5"/>
        <v>747</v>
      </c>
    </row>
    <row r="166" spans="1:8" x14ac:dyDescent="0.25">
      <c r="A166" s="46" t="s">
        <v>1047</v>
      </c>
      <c r="B166" s="46" t="s">
        <v>1106</v>
      </c>
      <c r="C166" s="46" t="str">
        <f t="shared" si="4"/>
        <v>Gardena</v>
      </c>
      <c r="D166" s="49">
        <v>98</v>
      </c>
      <c r="E166" s="49">
        <v>60</v>
      </c>
      <c r="F166" s="49">
        <v>66</v>
      </c>
      <c r="G166" s="49">
        <v>173</v>
      </c>
      <c r="H166" s="48">
        <f t="shared" si="5"/>
        <v>397</v>
      </c>
    </row>
    <row r="167" spans="1:8" x14ac:dyDescent="0.25">
      <c r="A167" s="46" t="s">
        <v>835</v>
      </c>
      <c r="B167" s="46" t="s">
        <v>844</v>
      </c>
      <c r="C167" s="46" t="str">
        <f t="shared" si="4"/>
        <v>Gilroy</v>
      </c>
      <c r="D167" s="49">
        <v>236</v>
      </c>
      <c r="E167" s="49">
        <v>160</v>
      </c>
      <c r="F167" s="49">
        <v>217</v>
      </c>
      <c r="G167" s="49">
        <v>475</v>
      </c>
      <c r="H167" s="48">
        <f t="shared" si="5"/>
        <v>1088</v>
      </c>
    </row>
    <row r="168" spans="1:8" x14ac:dyDescent="0.25">
      <c r="A168" s="46" t="s">
        <v>1047</v>
      </c>
      <c r="B168" s="46" t="s">
        <v>1105</v>
      </c>
      <c r="C168" s="46" t="str">
        <f t="shared" si="4"/>
        <v>Glendale</v>
      </c>
      <c r="D168" s="49">
        <v>508</v>
      </c>
      <c r="E168" s="49">
        <v>310</v>
      </c>
      <c r="F168" s="49">
        <v>337</v>
      </c>
      <c r="G168" s="49">
        <v>862</v>
      </c>
      <c r="H168" s="48">
        <f t="shared" si="5"/>
        <v>2017</v>
      </c>
    </row>
    <row r="169" spans="1:8" x14ac:dyDescent="0.25">
      <c r="A169" s="46" t="s">
        <v>1047</v>
      </c>
      <c r="B169" s="46" t="s">
        <v>1104</v>
      </c>
      <c r="C169" s="46" t="str">
        <f t="shared" si="4"/>
        <v>Glendora</v>
      </c>
      <c r="D169" s="49">
        <v>171</v>
      </c>
      <c r="E169" s="49">
        <v>100</v>
      </c>
      <c r="F169" s="49">
        <v>108</v>
      </c>
      <c r="G169" s="49">
        <v>267</v>
      </c>
      <c r="H169" s="48">
        <f t="shared" si="5"/>
        <v>646</v>
      </c>
    </row>
    <row r="170" spans="1:8" x14ac:dyDescent="0.25">
      <c r="A170" s="46" t="s">
        <v>656</v>
      </c>
      <c r="B170" s="46" t="str">
        <f>A170</f>
        <v>Glenn County - Unincorporated</v>
      </c>
      <c r="C170" s="46" t="str">
        <f t="shared" si="4"/>
        <v>Glenn County - Unincorporated</v>
      </c>
      <c r="D170" s="49">
        <v>25</v>
      </c>
      <c r="E170" s="49">
        <v>19</v>
      </c>
      <c r="F170" s="49">
        <v>25</v>
      </c>
      <c r="G170" s="49">
        <v>48</v>
      </c>
      <c r="H170" s="48">
        <f t="shared" si="5"/>
        <v>117</v>
      </c>
    </row>
    <row r="171" spans="1:8" x14ac:dyDescent="0.25">
      <c r="A171" s="46" t="s">
        <v>848</v>
      </c>
      <c r="B171" s="46" t="s">
        <v>852</v>
      </c>
      <c r="C171" s="46" t="str">
        <f t="shared" si="4"/>
        <v>Goleta</v>
      </c>
      <c r="D171" s="52">
        <v>235</v>
      </c>
      <c r="E171" s="52">
        <v>157</v>
      </c>
      <c r="F171" s="52">
        <v>174</v>
      </c>
      <c r="G171" s="52">
        <v>413</v>
      </c>
      <c r="H171" s="48">
        <f t="shared" si="5"/>
        <v>979</v>
      </c>
    </row>
    <row r="172" spans="1:8" x14ac:dyDescent="0.25">
      <c r="A172" s="46" t="s">
        <v>1012</v>
      </c>
      <c r="B172" s="46" t="s">
        <v>1020</v>
      </c>
      <c r="C172" s="46" t="str">
        <f t="shared" si="4"/>
        <v>Gonzales</v>
      </c>
      <c r="D172" s="51">
        <v>71</v>
      </c>
      <c r="E172" s="51">
        <v>46</v>
      </c>
      <c r="F172" s="51">
        <v>53</v>
      </c>
      <c r="G172" s="51">
        <v>123</v>
      </c>
      <c r="H172" s="55">
        <f t="shared" si="5"/>
        <v>293</v>
      </c>
    </row>
    <row r="173" spans="1:8" x14ac:dyDescent="0.25">
      <c r="A173" s="46" t="s">
        <v>905</v>
      </c>
      <c r="B173" s="46" t="s">
        <v>919</v>
      </c>
      <c r="C173" s="46" t="str">
        <f t="shared" si="4"/>
        <v>Grand Terrace</v>
      </c>
      <c r="D173" s="49">
        <v>28</v>
      </c>
      <c r="E173" s="49">
        <v>19</v>
      </c>
      <c r="F173" s="49">
        <v>22</v>
      </c>
      <c r="G173" s="49">
        <v>49</v>
      </c>
      <c r="H173" s="48">
        <f t="shared" si="5"/>
        <v>118</v>
      </c>
    </row>
    <row r="174" spans="1:8" x14ac:dyDescent="0.25">
      <c r="A174" s="46" t="s">
        <v>1004</v>
      </c>
      <c r="B174" s="46" t="s">
        <v>1006</v>
      </c>
      <c r="C174" s="46" t="str">
        <f t="shared" si="4"/>
        <v>Grass Valley</v>
      </c>
      <c r="D174" s="49">
        <v>122</v>
      </c>
      <c r="E174" s="49">
        <v>88</v>
      </c>
      <c r="F174" s="49">
        <v>100</v>
      </c>
      <c r="G174" s="49">
        <v>220</v>
      </c>
      <c r="H174" s="48">
        <f t="shared" si="5"/>
        <v>530</v>
      </c>
    </row>
    <row r="175" spans="1:8" x14ac:dyDescent="0.25">
      <c r="A175" s="46" t="s">
        <v>1012</v>
      </c>
      <c r="B175" s="46" t="s">
        <v>1019</v>
      </c>
      <c r="C175" s="46" t="str">
        <f t="shared" si="4"/>
        <v>Greenfield</v>
      </c>
      <c r="D175" s="51">
        <v>87</v>
      </c>
      <c r="E175" s="51">
        <v>57</v>
      </c>
      <c r="F175" s="51">
        <v>66</v>
      </c>
      <c r="G175" s="51">
        <v>153</v>
      </c>
      <c r="H175" s="55">
        <f t="shared" si="5"/>
        <v>363</v>
      </c>
    </row>
    <row r="176" spans="1:8" x14ac:dyDescent="0.25">
      <c r="A176" s="46" t="s">
        <v>1218</v>
      </c>
      <c r="B176" s="46" t="s">
        <v>1220</v>
      </c>
      <c r="C176" s="46" t="str">
        <f t="shared" si="4"/>
        <v>Gridley</v>
      </c>
      <c r="D176" s="49">
        <v>231</v>
      </c>
      <c r="E176" s="49">
        <v>118</v>
      </c>
      <c r="F176" s="49">
        <v>99</v>
      </c>
      <c r="G176" s="49">
        <v>321</v>
      </c>
      <c r="H176" s="48">
        <f t="shared" si="5"/>
        <v>769</v>
      </c>
    </row>
    <row r="177" spans="1:8" x14ac:dyDescent="0.25">
      <c r="A177" s="46" t="s">
        <v>870</v>
      </c>
      <c r="B177" s="46" t="s">
        <v>874</v>
      </c>
      <c r="C177" s="46" t="str">
        <f t="shared" si="4"/>
        <v>Grover Beach</v>
      </c>
      <c r="D177" s="49">
        <v>41</v>
      </c>
      <c r="E177" s="49">
        <v>26</v>
      </c>
      <c r="F177" s="49">
        <v>29</v>
      </c>
      <c r="G177" s="49">
        <v>69</v>
      </c>
      <c r="H177" s="48">
        <f t="shared" si="5"/>
        <v>165</v>
      </c>
    </row>
    <row r="178" spans="1:8" x14ac:dyDescent="0.25">
      <c r="A178" s="46" t="s">
        <v>848</v>
      </c>
      <c r="B178" s="46" t="s">
        <v>851</v>
      </c>
      <c r="C178" s="46" t="str">
        <f t="shared" si="4"/>
        <v>Guadalupe</v>
      </c>
      <c r="D178" s="52">
        <v>12</v>
      </c>
      <c r="E178" s="52">
        <v>8</v>
      </c>
      <c r="F178" s="52">
        <v>13</v>
      </c>
      <c r="G178" s="52">
        <v>16</v>
      </c>
      <c r="H178" s="48">
        <f t="shared" si="5"/>
        <v>49</v>
      </c>
    </row>
    <row r="179" spans="1:8" x14ac:dyDescent="0.25">
      <c r="A179" s="46" t="s">
        <v>1026</v>
      </c>
      <c r="B179" s="46" t="s">
        <v>1029</v>
      </c>
      <c r="C179" s="46" t="str">
        <f t="shared" si="4"/>
        <v>Gustine</v>
      </c>
      <c r="D179" s="54">
        <v>61</v>
      </c>
      <c r="E179" s="54">
        <v>56</v>
      </c>
      <c r="F179" s="54">
        <v>51</v>
      </c>
      <c r="G179" s="54">
        <v>136</v>
      </c>
      <c r="H179" s="48">
        <f t="shared" si="5"/>
        <v>304</v>
      </c>
    </row>
    <row r="180" spans="1:8" x14ac:dyDescent="0.25">
      <c r="A180" s="46" t="s">
        <v>855</v>
      </c>
      <c r="B180" s="46" t="s">
        <v>863</v>
      </c>
      <c r="C180" s="46" t="str">
        <f t="shared" si="4"/>
        <v>Half Moon Bay</v>
      </c>
      <c r="D180" s="49">
        <v>52</v>
      </c>
      <c r="E180" s="49">
        <v>31</v>
      </c>
      <c r="F180" s="49">
        <v>36</v>
      </c>
      <c r="G180" s="49">
        <v>121</v>
      </c>
      <c r="H180" s="48">
        <f t="shared" si="5"/>
        <v>240</v>
      </c>
    </row>
    <row r="181" spans="1:8" x14ac:dyDescent="0.25">
      <c r="A181" s="46" t="s">
        <v>1140</v>
      </c>
      <c r="B181" s="46" t="s">
        <v>1141</v>
      </c>
      <c r="C181" s="46" t="str">
        <f t="shared" si="4"/>
        <v>Hanford</v>
      </c>
      <c r="D181" s="58">
        <v>1097</v>
      </c>
      <c r="E181" s="51">
        <v>821</v>
      </c>
      <c r="F181" s="51">
        <v>865</v>
      </c>
      <c r="G181" s="58">
        <v>2049</v>
      </c>
      <c r="H181" s="48">
        <f t="shared" si="5"/>
        <v>4832</v>
      </c>
    </row>
    <row r="182" spans="1:8" x14ac:dyDescent="0.25">
      <c r="A182" s="46" t="s">
        <v>1047</v>
      </c>
      <c r="B182" s="46" t="s">
        <v>1103</v>
      </c>
      <c r="C182" s="46" t="str">
        <f t="shared" si="4"/>
        <v>Hawaiian Gardens</v>
      </c>
      <c r="D182" s="49">
        <v>32</v>
      </c>
      <c r="E182" s="49">
        <v>19</v>
      </c>
      <c r="F182" s="49">
        <v>21</v>
      </c>
      <c r="G182" s="49">
        <v>57</v>
      </c>
      <c r="H182" s="48">
        <f t="shared" si="5"/>
        <v>129</v>
      </c>
    </row>
    <row r="183" spans="1:8" x14ac:dyDescent="0.25">
      <c r="A183" s="46" t="s">
        <v>1047</v>
      </c>
      <c r="B183" s="46" t="s">
        <v>1102</v>
      </c>
      <c r="C183" s="46" t="str">
        <f t="shared" si="4"/>
        <v>Hawthorne</v>
      </c>
      <c r="D183" s="49">
        <v>170</v>
      </c>
      <c r="E183" s="49">
        <v>101</v>
      </c>
      <c r="F183" s="49">
        <v>112</v>
      </c>
      <c r="G183" s="49">
        <v>300</v>
      </c>
      <c r="H183" s="48">
        <f t="shared" si="5"/>
        <v>683</v>
      </c>
    </row>
    <row r="184" spans="1:8" x14ac:dyDescent="0.25">
      <c r="A184" s="46" t="s">
        <v>1230</v>
      </c>
      <c r="B184" s="46" t="s">
        <v>1237</v>
      </c>
      <c r="C184" s="46" t="str">
        <f t="shared" si="4"/>
        <v>Hayward</v>
      </c>
      <c r="D184" s="49">
        <v>851</v>
      </c>
      <c r="E184" s="49">
        <v>480</v>
      </c>
      <c r="F184" s="49">
        <v>608</v>
      </c>
      <c r="G184" s="49">
        <v>1981</v>
      </c>
      <c r="H184" s="48">
        <f t="shared" si="5"/>
        <v>3920</v>
      </c>
    </row>
    <row r="185" spans="1:8" x14ac:dyDescent="0.25">
      <c r="A185" s="46" t="s">
        <v>798</v>
      </c>
      <c r="B185" s="46" t="s">
        <v>803</v>
      </c>
      <c r="C185" s="46" t="str">
        <f t="shared" si="4"/>
        <v>Healdsburg</v>
      </c>
      <c r="D185" s="49">
        <v>31</v>
      </c>
      <c r="E185" s="49">
        <v>24</v>
      </c>
      <c r="F185" s="49">
        <v>26</v>
      </c>
      <c r="G185" s="49">
        <v>76</v>
      </c>
      <c r="H185" s="48">
        <f t="shared" si="5"/>
        <v>157</v>
      </c>
    </row>
    <row r="186" spans="1:8" x14ac:dyDescent="0.25">
      <c r="A186" s="46" t="s">
        <v>937</v>
      </c>
      <c r="B186" s="46" t="s">
        <v>952</v>
      </c>
      <c r="C186" s="46" t="str">
        <f t="shared" si="4"/>
        <v>Hemet</v>
      </c>
      <c r="D186" s="49">
        <v>134</v>
      </c>
      <c r="E186" s="49">
        <v>96</v>
      </c>
      <c r="F186" s="49">
        <v>112</v>
      </c>
      <c r="G186" s="49">
        <v>262</v>
      </c>
      <c r="H186" s="48">
        <f t="shared" si="5"/>
        <v>604</v>
      </c>
    </row>
    <row r="187" spans="1:8" x14ac:dyDescent="0.25">
      <c r="A187" s="46" t="s">
        <v>1197</v>
      </c>
      <c r="B187" s="46" t="s">
        <v>1209</v>
      </c>
      <c r="C187" s="46" t="str">
        <f t="shared" si="4"/>
        <v>Hercules</v>
      </c>
      <c r="D187" s="49">
        <v>220</v>
      </c>
      <c r="E187" s="49">
        <v>118</v>
      </c>
      <c r="F187" s="49">
        <v>100</v>
      </c>
      <c r="G187" s="49">
        <v>244</v>
      </c>
      <c r="H187" s="48">
        <f t="shared" si="5"/>
        <v>682</v>
      </c>
    </row>
    <row r="188" spans="1:8" x14ac:dyDescent="0.25">
      <c r="A188" s="46" t="s">
        <v>1047</v>
      </c>
      <c r="B188" s="46" t="s">
        <v>1101</v>
      </c>
      <c r="C188" s="46" t="str">
        <f t="shared" si="4"/>
        <v>Hermosa Beach</v>
      </c>
      <c r="D188" s="49">
        <v>1</v>
      </c>
      <c r="E188" s="49">
        <v>1</v>
      </c>
      <c r="F188" s="49">
        <v>0</v>
      </c>
      <c r="G188" s="49">
        <v>0</v>
      </c>
      <c r="H188" s="48">
        <f t="shared" si="5"/>
        <v>2</v>
      </c>
    </row>
    <row r="189" spans="1:8" x14ac:dyDescent="0.25">
      <c r="A189" s="46" t="s">
        <v>905</v>
      </c>
      <c r="B189" s="46" t="s">
        <v>918</v>
      </c>
      <c r="C189" s="46" t="str">
        <f t="shared" si="4"/>
        <v>Hesperia</v>
      </c>
      <c r="D189" s="49">
        <v>398</v>
      </c>
      <c r="E189" s="49">
        <v>274</v>
      </c>
      <c r="F189" s="49">
        <v>314</v>
      </c>
      <c r="G189" s="49">
        <v>729</v>
      </c>
      <c r="H189" s="48">
        <f t="shared" si="5"/>
        <v>1715</v>
      </c>
    </row>
    <row r="190" spans="1:8" x14ac:dyDescent="0.25">
      <c r="A190" s="46" t="s">
        <v>1047</v>
      </c>
      <c r="B190" s="46" t="s">
        <v>1100</v>
      </c>
      <c r="C190" s="46" t="str">
        <f t="shared" si="4"/>
        <v>Hidden Hills</v>
      </c>
      <c r="D190" s="49">
        <v>5</v>
      </c>
      <c r="E190" s="49">
        <v>3</v>
      </c>
      <c r="F190" s="49">
        <v>3</v>
      </c>
      <c r="G190" s="49">
        <v>7</v>
      </c>
      <c r="H190" s="48">
        <f t="shared" si="5"/>
        <v>18</v>
      </c>
    </row>
    <row r="191" spans="1:8" x14ac:dyDescent="0.25">
      <c r="A191" s="46" t="s">
        <v>905</v>
      </c>
      <c r="B191" s="46" t="s">
        <v>917</v>
      </c>
      <c r="C191" s="46" t="str">
        <f t="shared" si="4"/>
        <v>Highland</v>
      </c>
      <c r="D191" s="49">
        <v>349</v>
      </c>
      <c r="E191" s="49">
        <v>246</v>
      </c>
      <c r="F191" s="49">
        <v>280</v>
      </c>
      <c r="G191" s="49">
        <v>625</v>
      </c>
      <c r="H191" s="48">
        <f t="shared" si="5"/>
        <v>1500</v>
      </c>
    </row>
    <row r="192" spans="1:8" x14ac:dyDescent="0.25">
      <c r="A192" s="46" t="s">
        <v>855</v>
      </c>
      <c r="B192" s="46" t="s">
        <v>1333</v>
      </c>
      <c r="C192" s="46" t="str">
        <f t="shared" si="4"/>
        <v>Hillsborough</v>
      </c>
      <c r="D192" s="49">
        <v>32</v>
      </c>
      <c r="E192" s="49">
        <v>17</v>
      </c>
      <c r="F192" s="49">
        <v>21</v>
      </c>
      <c r="G192" s="49">
        <v>21</v>
      </c>
      <c r="H192" s="48">
        <f t="shared" si="5"/>
        <v>91</v>
      </c>
    </row>
    <row r="193" spans="1:8" x14ac:dyDescent="0.25">
      <c r="A193" s="46" t="s">
        <v>928</v>
      </c>
      <c r="B193" s="46" t="s">
        <v>929</v>
      </c>
      <c r="C193" s="46" t="str">
        <f t="shared" si="4"/>
        <v>Hollister</v>
      </c>
      <c r="D193" s="51">
        <v>312</v>
      </c>
      <c r="E193" s="51">
        <v>189</v>
      </c>
      <c r="F193" s="51">
        <v>258</v>
      </c>
      <c r="G193" s="51">
        <v>557</v>
      </c>
      <c r="H193" s="48">
        <f t="shared" si="5"/>
        <v>1316</v>
      </c>
    </row>
    <row r="194" spans="1:8" x14ac:dyDescent="0.25">
      <c r="A194" s="46" t="s">
        <v>1160</v>
      </c>
      <c r="B194" s="46" t="s">
        <v>1161</v>
      </c>
      <c r="C194" s="46" t="str">
        <f t="shared" ref="C194:C257" si="6">B194</f>
        <v>Holtville</v>
      </c>
      <c r="D194" s="49">
        <v>54</v>
      </c>
      <c r="E194" s="49">
        <v>31</v>
      </c>
      <c r="F194" s="49">
        <v>32</v>
      </c>
      <c r="G194" s="49">
        <v>92</v>
      </c>
      <c r="H194" s="48">
        <f t="shared" ref="H194:H257" si="7">SUM(D194:G194)</f>
        <v>209</v>
      </c>
    </row>
    <row r="195" spans="1:8" x14ac:dyDescent="0.25">
      <c r="A195" s="46" t="s">
        <v>789</v>
      </c>
      <c r="B195" s="46" t="s">
        <v>796</v>
      </c>
      <c r="C195" s="46" t="str">
        <f t="shared" si="6"/>
        <v>Hughson</v>
      </c>
      <c r="D195" s="50">
        <v>53</v>
      </c>
      <c r="E195" s="50">
        <v>34</v>
      </c>
      <c r="F195" s="50">
        <v>38</v>
      </c>
      <c r="G195" s="50">
        <v>93</v>
      </c>
      <c r="H195" s="48">
        <f t="shared" si="7"/>
        <v>218</v>
      </c>
    </row>
    <row r="196" spans="1:8" x14ac:dyDescent="0.25">
      <c r="A196" s="46" t="s">
        <v>647</v>
      </c>
      <c r="B196" s="46" t="str">
        <f>A196</f>
        <v>Humboldt County - Unincorporated</v>
      </c>
      <c r="C196" s="46" t="str">
        <f t="shared" si="6"/>
        <v>Humboldt County - Unincorporated</v>
      </c>
      <c r="D196" s="49">
        <v>212</v>
      </c>
      <c r="E196" s="49">
        <v>135</v>
      </c>
      <c r="F196" s="49">
        <v>146</v>
      </c>
      <c r="G196" s="49">
        <v>366</v>
      </c>
      <c r="H196" s="48">
        <f t="shared" si="7"/>
        <v>859</v>
      </c>
    </row>
    <row r="197" spans="1:8" x14ac:dyDescent="0.25">
      <c r="A197" s="46" t="s">
        <v>970</v>
      </c>
      <c r="B197" s="46" t="s">
        <v>992</v>
      </c>
      <c r="C197" s="46" t="str">
        <f t="shared" si="6"/>
        <v>Huntington Beach</v>
      </c>
      <c r="D197" s="49">
        <v>313</v>
      </c>
      <c r="E197" s="49">
        <v>220</v>
      </c>
      <c r="F197" s="49">
        <v>248</v>
      </c>
      <c r="G197" s="49">
        <v>572</v>
      </c>
      <c r="H197" s="48">
        <f t="shared" si="7"/>
        <v>1353</v>
      </c>
    </row>
    <row r="198" spans="1:8" x14ac:dyDescent="0.25">
      <c r="A198" s="46" t="s">
        <v>1047</v>
      </c>
      <c r="B198" s="46" t="s">
        <v>1099</v>
      </c>
      <c r="C198" s="46" t="str">
        <f t="shared" si="6"/>
        <v>Huntington Park</v>
      </c>
      <c r="D198" s="49">
        <v>216</v>
      </c>
      <c r="E198" s="49">
        <v>128</v>
      </c>
      <c r="F198" s="49">
        <v>149</v>
      </c>
      <c r="G198" s="49">
        <v>402</v>
      </c>
      <c r="H198" s="48">
        <f t="shared" si="7"/>
        <v>895</v>
      </c>
    </row>
    <row r="199" spans="1:8" x14ac:dyDescent="0.25">
      <c r="A199" s="46" t="s">
        <v>1178</v>
      </c>
      <c r="B199" s="46" t="s">
        <v>1186</v>
      </c>
      <c r="C199" s="46" t="str">
        <f t="shared" si="6"/>
        <v>Huron</v>
      </c>
      <c r="D199" s="51">
        <v>87</v>
      </c>
      <c r="E199" s="51">
        <v>107</v>
      </c>
      <c r="F199" s="51">
        <v>106</v>
      </c>
      <c r="G199" s="51">
        <v>124</v>
      </c>
      <c r="H199" s="48">
        <f t="shared" si="7"/>
        <v>424</v>
      </c>
    </row>
    <row r="200" spans="1:8" x14ac:dyDescent="0.25">
      <c r="A200" s="46" t="s">
        <v>1160</v>
      </c>
      <c r="B200" s="46" t="s">
        <v>1160</v>
      </c>
      <c r="C200" s="46" t="str">
        <f t="shared" si="6"/>
        <v>Imperial</v>
      </c>
      <c r="D200" s="49">
        <v>349</v>
      </c>
      <c r="E200" s="49">
        <v>205</v>
      </c>
      <c r="F200" s="49">
        <v>202</v>
      </c>
      <c r="G200" s="49">
        <v>553</v>
      </c>
      <c r="H200" s="48">
        <f t="shared" si="7"/>
        <v>1309</v>
      </c>
    </row>
    <row r="201" spans="1:8" x14ac:dyDescent="0.25">
      <c r="A201" s="46" t="s">
        <v>887</v>
      </c>
      <c r="B201" s="46" t="s">
        <v>896</v>
      </c>
      <c r="C201" s="46" t="str">
        <f t="shared" si="6"/>
        <v>Imperial Beach</v>
      </c>
      <c r="D201" s="49">
        <v>63</v>
      </c>
      <c r="E201" s="49">
        <v>48</v>
      </c>
      <c r="F201" s="49">
        <v>45</v>
      </c>
      <c r="G201" s="49">
        <v>98</v>
      </c>
      <c r="H201" s="48">
        <f t="shared" si="7"/>
        <v>254</v>
      </c>
    </row>
    <row r="202" spans="1:8" x14ac:dyDescent="0.25">
      <c r="A202" s="46" t="s">
        <v>637</v>
      </c>
      <c r="B202" s="46" t="str">
        <f>A202</f>
        <v>Imperial County - Unincorporated</v>
      </c>
      <c r="C202" s="46" t="str">
        <f t="shared" si="6"/>
        <v>Imperial County - Unincorporated</v>
      </c>
      <c r="D202" s="49">
        <v>1633</v>
      </c>
      <c r="E202" s="49">
        <v>1001</v>
      </c>
      <c r="F202" s="49">
        <v>1001</v>
      </c>
      <c r="G202" s="49">
        <v>2839</v>
      </c>
      <c r="H202" s="48">
        <f t="shared" si="7"/>
        <v>6474</v>
      </c>
    </row>
    <row r="203" spans="1:8" x14ac:dyDescent="0.25">
      <c r="A203" s="46" t="s">
        <v>937</v>
      </c>
      <c r="B203" s="46" t="s">
        <v>951</v>
      </c>
      <c r="C203" s="46" t="str">
        <f t="shared" si="6"/>
        <v>Indian Wells</v>
      </c>
      <c r="D203" s="49">
        <v>40</v>
      </c>
      <c r="E203" s="49">
        <v>27</v>
      </c>
      <c r="F203" s="49">
        <v>31</v>
      </c>
      <c r="G203" s="49">
        <v>62</v>
      </c>
      <c r="H203" s="48">
        <f t="shared" si="7"/>
        <v>160</v>
      </c>
    </row>
    <row r="204" spans="1:8" x14ac:dyDescent="0.25">
      <c r="A204" s="46" t="s">
        <v>937</v>
      </c>
      <c r="B204" s="46" t="s">
        <v>950</v>
      </c>
      <c r="C204" s="46" t="str">
        <f t="shared" si="6"/>
        <v>Indio</v>
      </c>
      <c r="D204" s="49">
        <v>714</v>
      </c>
      <c r="E204" s="49">
        <v>487</v>
      </c>
      <c r="F204" s="49">
        <v>553</v>
      </c>
      <c r="G204" s="49">
        <v>1271</v>
      </c>
      <c r="H204" s="48">
        <f t="shared" si="7"/>
        <v>3025</v>
      </c>
    </row>
    <row r="205" spans="1:8" x14ac:dyDescent="0.25">
      <c r="A205" s="46" t="s">
        <v>1047</v>
      </c>
      <c r="B205" s="46" t="s">
        <v>1098</v>
      </c>
      <c r="C205" s="46" t="str">
        <f t="shared" si="6"/>
        <v>Industry</v>
      </c>
      <c r="D205" s="49">
        <v>0</v>
      </c>
      <c r="E205" s="49">
        <v>0</v>
      </c>
      <c r="F205" s="49">
        <v>0</v>
      </c>
      <c r="G205" s="49">
        <v>0</v>
      </c>
      <c r="H205" s="48">
        <f t="shared" si="7"/>
        <v>0</v>
      </c>
    </row>
    <row r="206" spans="1:8" x14ac:dyDescent="0.25">
      <c r="A206" s="46" t="s">
        <v>1047</v>
      </c>
      <c r="B206" s="46" t="s">
        <v>1097</v>
      </c>
      <c r="C206" s="46" t="str">
        <f t="shared" si="6"/>
        <v>Inglewood</v>
      </c>
      <c r="D206" s="49">
        <v>250</v>
      </c>
      <c r="E206" s="49">
        <v>150</v>
      </c>
      <c r="F206" s="49">
        <v>167</v>
      </c>
      <c r="G206" s="49">
        <v>446</v>
      </c>
      <c r="H206" s="48">
        <f t="shared" si="7"/>
        <v>1013</v>
      </c>
    </row>
    <row r="207" spans="1:8" x14ac:dyDescent="0.25">
      <c r="A207" s="46" t="s">
        <v>1156</v>
      </c>
      <c r="B207" s="46" t="str">
        <f>A207</f>
        <v>Inyo County - Unincorporated</v>
      </c>
      <c r="C207" s="46" t="str">
        <f t="shared" si="6"/>
        <v>Inyo County - Unincorporated</v>
      </c>
      <c r="D207" s="49">
        <v>35</v>
      </c>
      <c r="E207" s="49">
        <v>25</v>
      </c>
      <c r="F207" s="49">
        <v>28</v>
      </c>
      <c r="G207" s="49">
        <v>72</v>
      </c>
      <c r="H207" s="48">
        <f t="shared" si="7"/>
        <v>160</v>
      </c>
    </row>
    <row r="208" spans="1:8" x14ac:dyDescent="0.25">
      <c r="A208" s="46" t="s">
        <v>1224</v>
      </c>
      <c r="B208" s="46" t="s">
        <v>1227</v>
      </c>
      <c r="C208" s="46" t="str">
        <f t="shared" si="6"/>
        <v>Ione</v>
      </c>
      <c r="D208" s="49">
        <v>3</v>
      </c>
      <c r="E208" s="49">
        <v>3</v>
      </c>
      <c r="F208" s="49">
        <v>3</v>
      </c>
      <c r="G208" s="49">
        <v>7</v>
      </c>
      <c r="H208" s="48">
        <f t="shared" si="7"/>
        <v>16</v>
      </c>
    </row>
    <row r="209" spans="1:8" x14ac:dyDescent="0.25">
      <c r="A209" s="46" t="s">
        <v>970</v>
      </c>
      <c r="B209" s="46" t="s">
        <v>991</v>
      </c>
      <c r="C209" s="46" t="str">
        <f t="shared" si="6"/>
        <v>Irvine</v>
      </c>
      <c r="D209" s="49">
        <v>2817</v>
      </c>
      <c r="E209" s="49">
        <v>2034</v>
      </c>
      <c r="F209" s="49">
        <v>2239</v>
      </c>
      <c r="G209" s="49">
        <v>5059</v>
      </c>
      <c r="H209" s="48">
        <f t="shared" si="7"/>
        <v>12149</v>
      </c>
    </row>
    <row r="210" spans="1:8" x14ac:dyDescent="0.25">
      <c r="A210" s="46" t="s">
        <v>1047</v>
      </c>
      <c r="B210" s="46" t="s">
        <v>1096</v>
      </c>
      <c r="C210" s="46" t="str">
        <f t="shared" si="6"/>
        <v>Irwindale</v>
      </c>
      <c r="D210" s="49">
        <v>4</v>
      </c>
      <c r="E210" s="49">
        <v>2</v>
      </c>
      <c r="F210" s="49">
        <v>2</v>
      </c>
      <c r="G210" s="49">
        <v>7</v>
      </c>
      <c r="H210" s="48">
        <f t="shared" si="7"/>
        <v>15</v>
      </c>
    </row>
    <row r="211" spans="1:8" x14ac:dyDescent="0.25">
      <c r="A211" s="46" t="s">
        <v>930</v>
      </c>
      <c r="B211" s="46" t="s">
        <v>932</v>
      </c>
      <c r="C211" s="46" t="str">
        <f t="shared" si="6"/>
        <v>Isleton</v>
      </c>
      <c r="D211" s="49">
        <v>4</v>
      </c>
      <c r="E211" s="49">
        <v>3</v>
      </c>
      <c r="F211" s="49">
        <v>4</v>
      </c>
      <c r="G211" s="49">
        <v>12</v>
      </c>
      <c r="H211" s="48">
        <f t="shared" si="7"/>
        <v>23</v>
      </c>
    </row>
    <row r="212" spans="1:8" x14ac:dyDescent="0.25">
      <c r="A212" s="46" t="s">
        <v>1224</v>
      </c>
      <c r="B212" s="46" t="s">
        <v>1226</v>
      </c>
      <c r="C212" s="46" t="str">
        <f t="shared" si="6"/>
        <v>Jackson</v>
      </c>
      <c r="D212" s="49">
        <v>4</v>
      </c>
      <c r="E212" s="49">
        <v>3</v>
      </c>
      <c r="F212" s="49">
        <v>4</v>
      </c>
      <c r="G212" s="49">
        <v>8</v>
      </c>
      <c r="H212" s="48">
        <f t="shared" si="7"/>
        <v>19</v>
      </c>
    </row>
    <row r="213" spans="1:8" x14ac:dyDescent="0.25">
      <c r="A213" s="46" t="s">
        <v>937</v>
      </c>
      <c r="B213" s="46" t="s">
        <v>1350</v>
      </c>
      <c r="C213" s="46" t="str">
        <f t="shared" si="6"/>
        <v>Jurupa Valley</v>
      </c>
      <c r="D213" s="49">
        <v>409</v>
      </c>
      <c r="E213" s="49">
        <v>275</v>
      </c>
      <c r="F213" s="49">
        <v>307</v>
      </c>
      <c r="G213" s="49">
        <v>721</v>
      </c>
      <c r="H213" s="48">
        <f t="shared" si="7"/>
        <v>1712</v>
      </c>
    </row>
    <row r="214" spans="1:8" x14ac:dyDescent="0.25">
      <c r="A214" s="46" t="s">
        <v>1178</v>
      </c>
      <c r="B214" s="46" t="s">
        <v>1185</v>
      </c>
      <c r="C214" s="46" t="str">
        <f t="shared" si="6"/>
        <v>Kerman</v>
      </c>
      <c r="D214" s="51">
        <v>238</v>
      </c>
      <c r="E214" s="51">
        <v>211</v>
      </c>
      <c r="F214" s="51">
        <v>202</v>
      </c>
      <c r="G214" s="51">
        <v>258</v>
      </c>
      <c r="H214" s="48">
        <f t="shared" si="7"/>
        <v>909</v>
      </c>
    </row>
    <row r="215" spans="1:8" x14ac:dyDescent="0.25">
      <c r="A215" s="46" t="s">
        <v>628</v>
      </c>
      <c r="B215" s="46" t="str">
        <f>A215</f>
        <v>Kern County - Unincorporated</v>
      </c>
      <c r="C215" s="46" t="str">
        <f t="shared" si="6"/>
        <v>Kern County - Unincorporated</v>
      </c>
      <c r="D215" s="51">
        <v>4888</v>
      </c>
      <c r="E215" s="51">
        <v>3107</v>
      </c>
      <c r="F215" s="51">
        <v>3126</v>
      </c>
      <c r="G215" s="51">
        <v>10462</v>
      </c>
      <c r="H215" s="48">
        <f t="shared" si="7"/>
        <v>21583</v>
      </c>
    </row>
    <row r="216" spans="1:8" x14ac:dyDescent="0.25">
      <c r="A216" s="46" t="s">
        <v>1012</v>
      </c>
      <c r="B216" s="46" t="s">
        <v>1018</v>
      </c>
      <c r="C216" s="46" t="str">
        <f t="shared" si="6"/>
        <v>King City</v>
      </c>
      <c r="D216" s="51">
        <v>43</v>
      </c>
      <c r="E216" s="51">
        <v>28</v>
      </c>
      <c r="F216" s="51">
        <v>33</v>
      </c>
      <c r="G216" s="51">
        <v>76</v>
      </c>
      <c r="H216" s="55">
        <f t="shared" si="7"/>
        <v>180</v>
      </c>
    </row>
    <row r="217" spans="1:8" x14ac:dyDescent="0.25">
      <c r="A217" s="46" t="s">
        <v>615</v>
      </c>
      <c r="B217" s="46" t="str">
        <f>A217</f>
        <v>Kings County - Unincorporated</v>
      </c>
      <c r="C217" s="46" t="str">
        <f t="shared" si="6"/>
        <v>Kings County - Unincorporated</v>
      </c>
      <c r="D217" s="51">
        <v>186</v>
      </c>
      <c r="E217" s="51">
        <v>138</v>
      </c>
      <c r="F217" s="51">
        <v>147</v>
      </c>
      <c r="G217" s="51">
        <v>347</v>
      </c>
      <c r="H217" s="48">
        <f t="shared" si="7"/>
        <v>818</v>
      </c>
    </row>
    <row r="218" spans="1:8" x14ac:dyDescent="0.25">
      <c r="A218" s="46" t="s">
        <v>1178</v>
      </c>
      <c r="B218" s="46" t="s">
        <v>1184</v>
      </c>
      <c r="C218" s="46" t="str">
        <f t="shared" si="6"/>
        <v>Kingsburg</v>
      </c>
      <c r="D218" s="51">
        <v>113</v>
      </c>
      <c r="E218" s="51">
        <v>70</v>
      </c>
      <c r="F218" s="51">
        <v>60</v>
      </c>
      <c r="G218" s="51">
        <v>131</v>
      </c>
      <c r="H218" s="48">
        <f t="shared" si="7"/>
        <v>374</v>
      </c>
    </row>
    <row r="219" spans="1:8" x14ac:dyDescent="0.25">
      <c r="A219" s="46" t="s">
        <v>1047</v>
      </c>
      <c r="B219" s="46" t="s">
        <v>1095</v>
      </c>
      <c r="C219" s="46" t="str">
        <f t="shared" si="6"/>
        <v>La Canada Flintridge</v>
      </c>
      <c r="D219" s="49">
        <v>30</v>
      </c>
      <c r="E219" s="49">
        <v>18</v>
      </c>
      <c r="F219" s="49">
        <v>20</v>
      </c>
      <c r="G219" s="49">
        <v>44</v>
      </c>
      <c r="H219" s="48">
        <f t="shared" si="7"/>
        <v>112</v>
      </c>
    </row>
    <row r="220" spans="1:8" x14ac:dyDescent="0.25">
      <c r="A220" s="46" t="s">
        <v>970</v>
      </c>
      <c r="B220" s="46" t="s">
        <v>990</v>
      </c>
      <c r="C220" s="46" t="str">
        <f t="shared" si="6"/>
        <v>La Habra</v>
      </c>
      <c r="D220" s="49">
        <v>1</v>
      </c>
      <c r="E220" s="49">
        <v>1</v>
      </c>
      <c r="F220" s="49">
        <v>1</v>
      </c>
      <c r="G220" s="49">
        <v>1</v>
      </c>
      <c r="H220" s="48">
        <f t="shared" si="7"/>
        <v>4</v>
      </c>
    </row>
    <row r="221" spans="1:8" x14ac:dyDescent="0.25">
      <c r="A221" s="46" t="s">
        <v>1047</v>
      </c>
      <c r="B221" s="46" t="s">
        <v>1094</v>
      </c>
      <c r="C221" s="46" t="str">
        <f t="shared" si="6"/>
        <v>La Habra Heights</v>
      </c>
      <c r="D221" s="49">
        <v>32</v>
      </c>
      <c r="E221" s="49">
        <v>19</v>
      </c>
      <c r="F221" s="49">
        <v>21</v>
      </c>
      <c r="G221" s="49">
        <v>47</v>
      </c>
      <c r="H221" s="48">
        <f t="shared" si="7"/>
        <v>119</v>
      </c>
    </row>
    <row r="222" spans="1:8" x14ac:dyDescent="0.25">
      <c r="A222" s="46" t="s">
        <v>887</v>
      </c>
      <c r="B222" s="46" t="s">
        <v>895</v>
      </c>
      <c r="C222" s="46" t="str">
        <f t="shared" si="6"/>
        <v>La Mesa</v>
      </c>
      <c r="D222" s="49">
        <v>430</v>
      </c>
      <c r="E222" s="49">
        <v>326</v>
      </c>
      <c r="F222" s="49">
        <v>302</v>
      </c>
      <c r="G222" s="49">
        <v>664</v>
      </c>
      <c r="H222" s="48">
        <f t="shared" si="7"/>
        <v>1722</v>
      </c>
    </row>
    <row r="223" spans="1:8" x14ac:dyDescent="0.25">
      <c r="A223" s="46" t="s">
        <v>1047</v>
      </c>
      <c r="B223" s="46" t="s">
        <v>1093</v>
      </c>
      <c r="C223" s="46" t="str">
        <f t="shared" si="6"/>
        <v>La Mirada</v>
      </c>
      <c r="D223" s="49">
        <v>62</v>
      </c>
      <c r="E223" s="49">
        <v>37</v>
      </c>
      <c r="F223" s="49">
        <v>40</v>
      </c>
      <c r="G223" s="49">
        <v>96</v>
      </c>
      <c r="H223" s="48">
        <f t="shared" si="7"/>
        <v>235</v>
      </c>
    </row>
    <row r="224" spans="1:8" x14ac:dyDescent="0.25">
      <c r="A224" s="46" t="s">
        <v>970</v>
      </c>
      <c r="B224" s="46" t="s">
        <v>989</v>
      </c>
      <c r="C224" s="46" t="str">
        <f t="shared" si="6"/>
        <v>La Palma</v>
      </c>
      <c r="D224" s="49">
        <v>2</v>
      </c>
      <c r="E224" s="49">
        <v>2</v>
      </c>
      <c r="F224" s="49">
        <v>2</v>
      </c>
      <c r="G224" s="49">
        <v>3</v>
      </c>
      <c r="H224" s="48">
        <f t="shared" si="7"/>
        <v>9</v>
      </c>
    </row>
    <row r="225" spans="1:8" x14ac:dyDescent="0.25">
      <c r="A225" s="46" t="s">
        <v>1047</v>
      </c>
      <c r="B225" s="46" t="s">
        <v>1092</v>
      </c>
      <c r="C225" s="46" t="str">
        <f t="shared" si="6"/>
        <v>La Puente</v>
      </c>
      <c r="D225" s="49">
        <v>208</v>
      </c>
      <c r="E225" s="49">
        <v>121</v>
      </c>
      <c r="F225" s="49">
        <v>135</v>
      </c>
      <c r="G225" s="49">
        <v>354</v>
      </c>
      <c r="H225" s="48">
        <f t="shared" si="7"/>
        <v>818</v>
      </c>
    </row>
    <row r="226" spans="1:8" x14ac:dyDescent="0.25">
      <c r="A226" s="46" t="s">
        <v>937</v>
      </c>
      <c r="B226" s="46" t="s">
        <v>949</v>
      </c>
      <c r="C226" s="46" t="str">
        <f t="shared" si="6"/>
        <v>La Quinta</v>
      </c>
      <c r="D226" s="49">
        <v>91</v>
      </c>
      <c r="E226" s="49">
        <v>61</v>
      </c>
      <c r="F226" s="49">
        <v>66</v>
      </c>
      <c r="G226" s="49">
        <v>146</v>
      </c>
      <c r="H226" s="48">
        <f t="shared" si="7"/>
        <v>364</v>
      </c>
    </row>
    <row r="227" spans="1:8" x14ac:dyDescent="0.25">
      <c r="A227" s="46" t="s">
        <v>1047</v>
      </c>
      <c r="B227" s="46" t="s">
        <v>1091</v>
      </c>
      <c r="C227" s="46" t="str">
        <f t="shared" si="6"/>
        <v>La Verne</v>
      </c>
      <c r="D227" s="49">
        <v>147</v>
      </c>
      <c r="E227" s="49">
        <v>88</v>
      </c>
      <c r="F227" s="49">
        <v>94</v>
      </c>
      <c r="G227" s="49">
        <v>233</v>
      </c>
      <c r="H227" s="48">
        <f t="shared" si="7"/>
        <v>562</v>
      </c>
    </row>
    <row r="228" spans="1:8" x14ac:dyDescent="0.25">
      <c r="A228" s="46" t="s">
        <v>1197</v>
      </c>
      <c r="B228" s="46" t="s">
        <v>1208</v>
      </c>
      <c r="C228" s="46" t="str">
        <f t="shared" si="6"/>
        <v>Lafayette</v>
      </c>
      <c r="D228" s="49">
        <v>138</v>
      </c>
      <c r="E228" s="49">
        <v>78</v>
      </c>
      <c r="F228" s="49">
        <v>85</v>
      </c>
      <c r="G228" s="49">
        <v>99</v>
      </c>
      <c r="H228" s="48">
        <f t="shared" si="7"/>
        <v>400</v>
      </c>
    </row>
    <row r="229" spans="1:8" x14ac:dyDescent="0.25">
      <c r="A229" s="46" t="s">
        <v>970</v>
      </c>
      <c r="B229" s="46" t="s">
        <v>988</v>
      </c>
      <c r="C229" s="46" t="str">
        <f t="shared" si="6"/>
        <v>Laguna Beach</v>
      </c>
      <c r="D229" s="49">
        <v>1</v>
      </c>
      <c r="E229" s="49">
        <v>1</v>
      </c>
      <c r="F229" s="49">
        <v>0</v>
      </c>
      <c r="G229" s="49">
        <v>0</v>
      </c>
      <c r="H229" s="48">
        <f t="shared" si="7"/>
        <v>2</v>
      </c>
    </row>
    <row r="230" spans="1:8" x14ac:dyDescent="0.25">
      <c r="A230" s="46" t="s">
        <v>970</v>
      </c>
      <c r="B230" s="46" t="s">
        <v>987</v>
      </c>
      <c r="C230" s="46" t="str">
        <f t="shared" si="6"/>
        <v>Laguna Hills</v>
      </c>
      <c r="D230" s="49">
        <v>1</v>
      </c>
      <c r="E230" s="49">
        <v>1</v>
      </c>
      <c r="F230" s="49">
        <v>0</v>
      </c>
      <c r="G230" s="49">
        <v>0</v>
      </c>
      <c r="H230" s="48">
        <f t="shared" si="7"/>
        <v>2</v>
      </c>
    </row>
    <row r="231" spans="1:8" x14ac:dyDescent="0.25">
      <c r="A231" s="46" t="s">
        <v>970</v>
      </c>
      <c r="B231" s="46" t="s">
        <v>986</v>
      </c>
      <c r="C231" s="46" t="str">
        <f t="shared" si="6"/>
        <v>Laguna Niguel</v>
      </c>
      <c r="D231" s="49">
        <v>43</v>
      </c>
      <c r="E231" s="49">
        <v>30</v>
      </c>
      <c r="F231" s="49">
        <v>34</v>
      </c>
      <c r="G231" s="49">
        <v>75</v>
      </c>
      <c r="H231" s="48">
        <f t="shared" si="7"/>
        <v>182</v>
      </c>
    </row>
    <row r="232" spans="1:8" x14ac:dyDescent="0.25">
      <c r="A232" s="46" t="s">
        <v>970</v>
      </c>
      <c r="B232" s="46" t="s">
        <v>985</v>
      </c>
      <c r="C232" s="46" t="str">
        <f t="shared" si="6"/>
        <v>Laguna Woods</v>
      </c>
      <c r="D232" s="49">
        <v>1</v>
      </c>
      <c r="E232" s="49">
        <v>1</v>
      </c>
      <c r="F232" s="49">
        <v>0</v>
      </c>
      <c r="G232" s="49">
        <v>0</v>
      </c>
      <c r="H232" s="48">
        <f t="shared" si="7"/>
        <v>2</v>
      </c>
    </row>
    <row r="233" spans="1:8" x14ac:dyDescent="0.25">
      <c r="A233" s="46" t="s">
        <v>611</v>
      </c>
      <c r="B233" s="46" t="str">
        <f>A233</f>
        <v>Lake County - Unincorporated</v>
      </c>
      <c r="C233" s="46" t="str">
        <f t="shared" si="6"/>
        <v>Lake County - Unincorporated</v>
      </c>
      <c r="D233" s="49">
        <v>368</v>
      </c>
      <c r="E233" s="49">
        <v>231</v>
      </c>
      <c r="F233" s="49">
        <v>256</v>
      </c>
      <c r="G233" s="49">
        <v>601</v>
      </c>
      <c r="H233" s="48">
        <f t="shared" si="7"/>
        <v>1456</v>
      </c>
    </row>
    <row r="234" spans="1:8" x14ac:dyDescent="0.25">
      <c r="A234" s="46" t="s">
        <v>937</v>
      </c>
      <c r="B234" s="46" t="s">
        <v>948</v>
      </c>
      <c r="C234" s="46" t="str">
        <f t="shared" si="6"/>
        <v>Lake Elsinore</v>
      </c>
      <c r="D234" s="49">
        <v>1196</v>
      </c>
      <c r="E234" s="49">
        <v>801</v>
      </c>
      <c r="F234" s="49">
        <v>897</v>
      </c>
      <c r="G234" s="49">
        <v>2035</v>
      </c>
      <c r="H234" s="48">
        <f t="shared" si="7"/>
        <v>4929</v>
      </c>
    </row>
    <row r="235" spans="1:8" x14ac:dyDescent="0.25">
      <c r="A235" s="46" t="s">
        <v>970</v>
      </c>
      <c r="B235" s="46" t="s">
        <v>984</v>
      </c>
      <c r="C235" s="46" t="str">
        <f t="shared" si="6"/>
        <v>Lake Forest</v>
      </c>
      <c r="D235" s="49">
        <v>647</v>
      </c>
      <c r="E235" s="49">
        <v>450</v>
      </c>
      <c r="F235" s="49">
        <v>497</v>
      </c>
      <c r="G235" s="49">
        <v>1133</v>
      </c>
      <c r="H235" s="48">
        <f t="shared" si="7"/>
        <v>2727</v>
      </c>
    </row>
    <row r="236" spans="1:8" x14ac:dyDescent="0.25">
      <c r="A236" s="46" t="s">
        <v>1137</v>
      </c>
      <c r="B236" s="46" t="s">
        <v>1136</v>
      </c>
      <c r="C236" s="46" t="str">
        <f t="shared" si="6"/>
        <v>Lakeport</v>
      </c>
      <c r="D236" s="49">
        <v>34</v>
      </c>
      <c r="E236" s="49">
        <v>22</v>
      </c>
      <c r="F236" s="49">
        <v>27</v>
      </c>
      <c r="G236" s="49">
        <v>64</v>
      </c>
      <c r="H236" s="48">
        <f t="shared" si="7"/>
        <v>147</v>
      </c>
    </row>
    <row r="237" spans="1:8" x14ac:dyDescent="0.25">
      <c r="A237" s="46" t="s">
        <v>1047</v>
      </c>
      <c r="B237" s="46" t="s">
        <v>1090</v>
      </c>
      <c r="C237" s="46" t="str">
        <f t="shared" si="6"/>
        <v>Lakewood</v>
      </c>
      <c r="D237" s="49">
        <v>107</v>
      </c>
      <c r="E237" s="49">
        <v>63</v>
      </c>
      <c r="F237" s="49">
        <v>67</v>
      </c>
      <c r="G237" s="49">
        <v>166</v>
      </c>
      <c r="H237" s="48">
        <f t="shared" si="7"/>
        <v>403</v>
      </c>
    </row>
    <row r="238" spans="1:8" x14ac:dyDescent="0.25">
      <c r="A238" s="46" t="s">
        <v>1047</v>
      </c>
      <c r="B238" s="46" t="s">
        <v>1089</v>
      </c>
      <c r="C238" s="46" t="str">
        <f t="shared" si="6"/>
        <v>Lancaster</v>
      </c>
      <c r="D238" s="49">
        <v>627</v>
      </c>
      <c r="E238" s="49">
        <v>384</v>
      </c>
      <c r="F238" s="49">
        <v>413</v>
      </c>
      <c r="G238" s="49">
        <v>1086</v>
      </c>
      <c r="H238" s="48">
        <f t="shared" si="7"/>
        <v>2510</v>
      </c>
    </row>
    <row r="239" spans="1:8" x14ac:dyDescent="0.25">
      <c r="A239" s="46" t="s">
        <v>1037</v>
      </c>
      <c r="B239" s="46" t="s">
        <v>1042</v>
      </c>
      <c r="C239" s="46" t="str">
        <f t="shared" si="6"/>
        <v>Larkspur</v>
      </c>
      <c r="D239" s="49">
        <v>40</v>
      </c>
      <c r="E239" s="49">
        <v>20</v>
      </c>
      <c r="F239" s="49">
        <v>21</v>
      </c>
      <c r="G239" s="49">
        <v>51</v>
      </c>
      <c r="H239" s="48">
        <f t="shared" si="7"/>
        <v>132</v>
      </c>
    </row>
    <row r="240" spans="1:8" x14ac:dyDescent="0.25">
      <c r="A240" s="46" t="s">
        <v>608</v>
      </c>
      <c r="B240" s="46" t="str">
        <f>A240</f>
        <v>Lassen County - Unincorporated</v>
      </c>
      <c r="C240" s="46" t="str">
        <f t="shared" si="6"/>
        <v>Lassen County - Unincorporated</v>
      </c>
      <c r="D240" s="49">
        <v>10</v>
      </c>
      <c r="E240" s="49">
        <v>5</v>
      </c>
      <c r="F240" s="49">
        <v>7</v>
      </c>
      <c r="G240" s="49">
        <v>18</v>
      </c>
      <c r="H240" s="48">
        <f t="shared" si="7"/>
        <v>40</v>
      </c>
    </row>
    <row r="241" spans="1:8" x14ac:dyDescent="0.25">
      <c r="A241" s="46" t="s">
        <v>879</v>
      </c>
      <c r="B241" s="46" t="s">
        <v>884</v>
      </c>
      <c r="C241" s="46" t="str">
        <f t="shared" si="6"/>
        <v>Lathrop</v>
      </c>
      <c r="D241" s="54">
        <v>1019</v>
      </c>
      <c r="E241" s="54">
        <v>759</v>
      </c>
      <c r="F241" s="54">
        <v>957</v>
      </c>
      <c r="G241" s="54">
        <v>2421</v>
      </c>
      <c r="H241" s="48">
        <f t="shared" si="7"/>
        <v>5156</v>
      </c>
    </row>
    <row r="242" spans="1:8" x14ac:dyDescent="0.25">
      <c r="A242" s="46" t="s">
        <v>1047</v>
      </c>
      <c r="B242" s="46" t="s">
        <v>1088</v>
      </c>
      <c r="C242" s="46" t="str">
        <f t="shared" si="6"/>
        <v>Lawndale</v>
      </c>
      <c r="D242" s="49">
        <v>96</v>
      </c>
      <c r="E242" s="49">
        <v>57</v>
      </c>
      <c r="F242" s="49">
        <v>62</v>
      </c>
      <c r="G242" s="49">
        <v>166</v>
      </c>
      <c r="H242" s="48">
        <f t="shared" si="7"/>
        <v>381</v>
      </c>
    </row>
    <row r="243" spans="1:8" x14ac:dyDescent="0.25">
      <c r="A243" s="46" t="s">
        <v>887</v>
      </c>
      <c r="B243" s="46" t="s">
        <v>894</v>
      </c>
      <c r="C243" s="46" t="str">
        <f t="shared" si="6"/>
        <v>Lemon Grove</v>
      </c>
      <c r="D243" s="49">
        <v>77</v>
      </c>
      <c r="E243" s="49">
        <v>59</v>
      </c>
      <c r="F243" s="49">
        <v>54</v>
      </c>
      <c r="G243" s="49">
        <v>119</v>
      </c>
      <c r="H243" s="48">
        <f t="shared" si="7"/>
        <v>309</v>
      </c>
    </row>
    <row r="244" spans="1:8" x14ac:dyDescent="0.25">
      <c r="A244" s="46" t="s">
        <v>1140</v>
      </c>
      <c r="B244" s="46" t="s">
        <v>1139</v>
      </c>
      <c r="C244" s="46" t="str">
        <f t="shared" si="6"/>
        <v>Lemoore</v>
      </c>
      <c r="D244" s="51">
        <v>677</v>
      </c>
      <c r="E244" s="51">
        <v>507</v>
      </c>
      <c r="F244" s="51">
        <v>534</v>
      </c>
      <c r="G244" s="58">
        <v>1267</v>
      </c>
      <c r="H244" s="48">
        <f t="shared" si="7"/>
        <v>2985</v>
      </c>
    </row>
    <row r="245" spans="1:8" x14ac:dyDescent="0.25">
      <c r="A245" s="46" t="s">
        <v>964</v>
      </c>
      <c r="B245" s="46" t="s">
        <v>966</v>
      </c>
      <c r="C245" s="46" t="str">
        <f t="shared" si="6"/>
        <v>Lincoln</v>
      </c>
      <c r="D245" s="49">
        <v>953</v>
      </c>
      <c r="E245" s="49">
        <v>668</v>
      </c>
      <c r="F245" s="49">
        <v>705</v>
      </c>
      <c r="G245" s="49">
        <v>1464</v>
      </c>
      <c r="H245" s="48">
        <f t="shared" si="7"/>
        <v>3790</v>
      </c>
    </row>
    <row r="246" spans="1:8" x14ac:dyDescent="0.25">
      <c r="A246" s="46" t="s">
        <v>775</v>
      </c>
      <c r="B246" s="46" t="s">
        <v>778</v>
      </c>
      <c r="C246" s="46" t="str">
        <f t="shared" si="6"/>
        <v>Lindsay</v>
      </c>
      <c r="D246" s="50">
        <v>80</v>
      </c>
      <c r="E246" s="50">
        <v>80</v>
      </c>
      <c r="F246" s="50">
        <v>82</v>
      </c>
      <c r="G246" s="50">
        <v>348</v>
      </c>
      <c r="H246" s="48">
        <f t="shared" si="7"/>
        <v>590</v>
      </c>
    </row>
    <row r="247" spans="1:8" x14ac:dyDescent="0.25">
      <c r="A247" s="46" t="s">
        <v>786</v>
      </c>
      <c r="B247" s="46" t="s">
        <v>787</v>
      </c>
      <c r="C247" s="46" t="str">
        <f t="shared" si="6"/>
        <v>Live Oak</v>
      </c>
      <c r="D247" s="49">
        <v>104</v>
      </c>
      <c r="E247" s="49">
        <v>72</v>
      </c>
      <c r="F247" s="49">
        <v>83</v>
      </c>
      <c r="G247" s="49">
        <v>190</v>
      </c>
      <c r="H247" s="48">
        <f t="shared" si="7"/>
        <v>449</v>
      </c>
    </row>
    <row r="248" spans="1:8" x14ac:dyDescent="0.25">
      <c r="A248" s="46" t="s">
        <v>1230</v>
      </c>
      <c r="B248" s="46" t="s">
        <v>1236</v>
      </c>
      <c r="C248" s="46" t="str">
        <f t="shared" si="6"/>
        <v>Livermore</v>
      </c>
      <c r="D248" s="49">
        <v>839</v>
      </c>
      <c r="E248" s="49">
        <v>474</v>
      </c>
      <c r="F248" s="49">
        <v>496</v>
      </c>
      <c r="G248" s="49">
        <v>920</v>
      </c>
      <c r="H248" s="48">
        <f t="shared" si="7"/>
        <v>2729</v>
      </c>
    </row>
    <row r="249" spans="1:8" x14ac:dyDescent="0.25">
      <c r="A249" s="46" t="s">
        <v>1026</v>
      </c>
      <c r="B249" s="46" t="s">
        <v>1028</v>
      </c>
      <c r="C249" s="46" t="str">
        <f t="shared" si="6"/>
        <v>Livingston</v>
      </c>
      <c r="D249" s="54">
        <v>249</v>
      </c>
      <c r="E249" s="54">
        <v>178</v>
      </c>
      <c r="F249" s="54">
        <v>163</v>
      </c>
      <c r="G249" s="54">
        <v>435</v>
      </c>
      <c r="H249" s="48">
        <f t="shared" si="7"/>
        <v>1025</v>
      </c>
    </row>
    <row r="250" spans="1:8" x14ac:dyDescent="0.25">
      <c r="A250" s="46" t="s">
        <v>879</v>
      </c>
      <c r="B250" s="46" t="s">
        <v>883</v>
      </c>
      <c r="C250" s="46" t="str">
        <f t="shared" si="6"/>
        <v>Lodi</v>
      </c>
      <c r="D250" s="54">
        <v>497</v>
      </c>
      <c r="E250" s="54">
        <v>331</v>
      </c>
      <c r="F250" s="54">
        <v>333</v>
      </c>
      <c r="G250" s="54">
        <v>770</v>
      </c>
      <c r="H250" s="48">
        <f t="shared" si="7"/>
        <v>1931</v>
      </c>
    </row>
    <row r="251" spans="1:8" x14ac:dyDescent="0.25">
      <c r="A251" s="46" t="s">
        <v>905</v>
      </c>
      <c r="B251" s="46" t="s">
        <v>916</v>
      </c>
      <c r="C251" s="46" t="str">
        <f t="shared" si="6"/>
        <v>Loma Linda</v>
      </c>
      <c r="D251" s="49">
        <v>254</v>
      </c>
      <c r="E251" s="49">
        <v>177</v>
      </c>
      <c r="F251" s="49">
        <v>202</v>
      </c>
      <c r="G251" s="49">
        <v>462</v>
      </c>
      <c r="H251" s="48">
        <f t="shared" si="7"/>
        <v>1095</v>
      </c>
    </row>
    <row r="252" spans="1:8" x14ac:dyDescent="0.25">
      <c r="A252" s="46" t="s">
        <v>1047</v>
      </c>
      <c r="B252" s="46" t="s">
        <v>1087</v>
      </c>
      <c r="C252" s="46" t="str">
        <f t="shared" si="6"/>
        <v>Lomita</v>
      </c>
      <c r="D252" s="49">
        <v>12</v>
      </c>
      <c r="E252" s="49">
        <v>7</v>
      </c>
      <c r="F252" s="49">
        <v>8</v>
      </c>
      <c r="G252" s="49">
        <v>20</v>
      </c>
      <c r="H252" s="48">
        <f t="shared" si="7"/>
        <v>47</v>
      </c>
    </row>
    <row r="253" spans="1:8" x14ac:dyDescent="0.25">
      <c r="A253" s="46" t="s">
        <v>848</v>
      </c>
      <c r="B253" s="46" t="s">
        <v>850</v>
      </c>
      <c r="C253" s="46" t="str">
        <f t="shared" si="6"/>
        <v>Lompoc</v>
      </c>
      <c r="D253" s="52">
        <v>126</v>
      </c>
      <c r="E253" s="52">
        <v>84</v>
      </c>
      <c r="F253" s="52">
        <v>95</v>
      </c>
      <c r="G253" s="52">
        <v>221</v>
      </c>
      <c r="H253" s="48">
        <f t="shared" si="7"/>
        <v>526</v>
      </c>
    </row>
    <row r="254" spans="1:8" x14ac:dyDescent="0.25">
      <c r="A254" s="46" t="s">
        <v>1047</v>
      </c>
      <c r="B254" s="46" t="s">
        <v>1086</v>
      </c>
      <c r="C254" s="46" t="str">
        <f t="shared" si="6"/>
        <v>Long Beach</v>
      </c>
      <c r="D254" s="49">
        <v>1773</v>
      </c>
      <c r="E254" s="49">
        <v>1066</v>
      </c>
      <c r="F254" s="49">
        <v>1170</v>
      </c>
      <c r="G254" s="49">
        <v>3039</v>
      </c>
      <c r="H254" s="48">
        <f t="shared" si="7"/>
        <v>7048</v>
      </c>
    </row>
    <row r="255" spans="1:8" x14ac:dyDescent="0.25">
      <c r="A255" s="46" t="s">
        <v>964</v>
      </c>
      <c r="B255" s="46" t="s">
        <v>1326</v>
      </c>
      <c r="C255" s="46" t="str">
        <f t="shared" si="6"/>
        <v>Loomis</v>
      </c>
      <c r="D255" s="49">
        <v>39</v>
      </c>
      <c r="E255" s="49">
        <v>27</v>
      </c>
      <c r="F255" s="49">
        <v>29</v>
      </c>
      <c r="G255" s="49">
        <v>59</v>
      </c>
      <c r="H255" s="48">
        <f t="shared" si="7"/>
        <v>154</v>
      </c>
    </row>
    <row r="256" spans="1:8" x14ac:dyDescent="0.25">
      <c r="A256" s="46" t="s">
        <v>970</v>
      </c>
      <c r="B256" s="46" t="s">
        <v>983</v>
      </c>
      <c r="C256" s="46" t="str">
        <f t="shared" si="6"/>
        <v>Los Alamitos</v>
      </c>
      <c r="D256" s="49">
        <v>14</v>
      </c>
      <c r="E256" s="49">
        <v>10</v>
      </c>
      <c r="F256" s="49">
        <v>11</v>
      </c>
      <c r="G256" s="49">
        <v>26</v>
      </c>
      <c r="H256" s="48">
        <f t="shared" si="7"/>
        <v>61</v>
      </c>
    </row>
    <row r="257" spans="1:8" x14ac:dyDescent="0.25">
      <c r="A257" s="46" t="s">
        <v>835</v>
      </c>
      <c r="B257" s="46" t="s">
        <v>843</v>
      </c>
      <c r="C257" s="46" t="str">
        <f t="shared" si="6"/>
        <v>Los Altos</v>
      </c>
      <c r="D257" s="49">
        <v>169</v>
      </c>
      <c r="E257" s="49">
        <v>99</v>
      </c>
      <c r="F257" s="49">
        <v>112</v>
      </c>
      <c r="G257" s="49">
        <v>97</v>
      </c>
      <c r="H257" s="48">
        <f t="shared" si="7"/>
        <v>477</v>
      </c>
    </row>
    <row r="258" spans="1:8" x14ac:dyDescent="0.25">
      <c r="A258" s="46" t="s">
        <v>835</v>
      </c>
      <c r="B258" s="46" t="s">
        <v>1336</v>
      </c>
      <c r="C258" s="46" t="str">
        <f t="shared" ref="C258:C321" si="8">B258</f>
        <v>Los Altos Hills</v>
      </c>
      <c r="D258" s="49">
        <v>46</v>
      </c>
      <c r="E258" s="49">
        <v>28</v>
      </c>
      <c r="F258" s="49">
        <v>32</v>
      </c>
      <c r="G258" s="49">
        <v>15</v>
      </c>
      <c r="H258" s="48">
        <f t="shared" ref="H258:H321" si="9">SUM(D258:G258)</f>
        <v>121</v>
      </c>
    </row>
    <row r="259" spans="1:8" x14ac:dyDescent="0.25">
      <c r="A259" s="46" t="s">
        <v>1047</v>
      </c>
      <c r="B259" s="46" t="s">
        <v>1047</v>
      </c>
      <c r="C259" s="46" t="str">
        <f t="shared" si="8"/>
        <v>Los Angeles</v>
      </c>
      <c r="D259" s="49">
        <v>20427</v>
      </c>
      <c r="E259" s="49">
        <v>12435</v>
      </c>
      <c r="F259" s="49">
        <v>13728</v>
      </c>
      <c r="G259" s="49">
        <v>35412</v>
      </c>
      <c r="H259" s="48">
        <f>SUM(D259:G259)</f>
        <v>82002</v>
      </c>
    </row>
    <row r="260" spans="1:8" x14ac:dyDescent="0.25">
      <c r="A260" s="46" t="s">
        <v>556</v>
      </c>
      <c r="B260" s="46" t="str">
        <f>A260</f>
        <v>Los Angeles County - Unincorporated</v>
      </c>
      <c r="C260" s="46" t="str">
        <f t="shared" si="8"/>
        <v>Los Angeles County - Unincorporated</v>
      </c>
      <c r="D260" s="49">
        <v>7854</v>
      </c>
      <c r="E260" s="49">
        <v>4650</v>
      </c>
      <c r="F260" s="49">
        <v>5060</v>
      </c>
      <c r="G260" s="49">
        <v>12581</v>
      </c>
      <c r="H260" s="48">
        <f t="shared" si="9"/>
        <v>30145</v>
      </c>
    </row>
    <row r="261" spans="1:8" x14ac:dyDescent="0.25">
      <c r="A261" s="46" t="s">
        <v>1026</v>
      </c>
      <c r="B261" s="46" t="s">
        <v>1027</v>
      </c>
      <c r="C261" s="46" t="str">
        <f t="shared" si="8"/>
        <v>Los Banos</v>
      </c>
      <c r="D261" s="54">
        <v>604</v>
      </c>
      <c r="E261" s="54">
        <v>431</v>
      </c>
      <c r="F261" s="54">
        <v>396</v>
      </c>
      <c r="G261" s="54">
        <v>1049</v>
      </c>
      <c r="H261" s="48">
        <f t="shared" si="9"/>
        <v>2480</v>
      </c>
    </row>
    <row r="262" spans="1:8" x14ac:dyDescent="0.25">
      <c r="A262" s="46" t="s">
        <v>835</v>
      </c>
      <c r="B262" s="46" t="s">
        <v>1337</v>
      </c>
      <c r="C262" s="46" t="str">
        <f t="shared" si="8"/>
        <v>Los Gatos</v>
      </c>
      <c r="D262" s="49">
        <v>201</v>
      </c>
      <c r="E262" s="49">
        <v>112</v>
      </c>
      <c r="F262" s="49">
        <v>132</v>
      </c>
      <c r="G262" s="49">
        <v>174</v>
      </c>
      <c r="H262" s="48">
        <f t="shared" si="9"/>
        <v>619</v>
      </c>
    </row>
    <row r="263" spans="1:8" x14ac:dyDescent="0.25">
      <c r="A263" s="46" t="s">
        <v>825</v>
      </c>
      <c r="B263" s="46" t="s">
        <v>824</v>
      </c>
      <c r="C263" s="46" t="str">
        <f t="shared" si="8"/>
        <v>Loyalton</v>
      </c>
      <c r="D263" s="49">
        <v>1</v>
      </c>
      <c r="E263" s="49">
        <v>1</v>
      </c>
      <c r="F263" s="49">
        <v>1</v>
      </c>
      <c r="G263" s="49">
        <v>1</v>
      </c>
      <c r="H263" s="48">
        <f t="shared" si="9"/>
        <v>4</v>
      </c>
    </row>
    <row r="264" spans="1:8" x14ac:dyDescent="0.25">
      <c r="A264" s="46" t="s">
        <v>1047</v>
      </c>
      <c r="B264" s="46" t="s">
        <v>1085</v>
      </c>
      <c r="C264" s="46" t="str">
        <f t="shared" si="8"/>
        <v>Lynwood</v>
      </c>
      <c r="D264" s="49">
        <v>123</v>
      </c>
      <c r="E264" s="49">
        <v>72</v>
      </c>
      <c r="F264" s="49">
        <v>81</v>
      </c>
      <c r="G264" s="49">
        <v>218</v>
      </c>
      <c r="H264" s="48">
        <f t="shared" si="9"/>
        <v>494</v>
      </c>
    </row>
    <row r="265" spans="1:8" x14ac:dyDescent="0.25">
      <c r="A265" s="46" t="s">
        <v>1044</v>
      </c>
      <c r="B265" s="46" t="s">
        <v>1044</v>
      </c>
      <c r="C265" s="46" t="str">
        <f t="shared" si="8"/>
        <v>Madera</v>
      </c>
      <c r="D265" s="56">
        <v>1352</v>
      </c>
      <c r="E265" s="56">
        <v>1056</v>
      </c>
      <c r="F265" s="56">
        <v>1091</v>
      </c>
      <c r="G265" s="56">
        <v>2600</v>
      </c>
      <c r="H265" s="48">
        <f t="shared" si="9"/>
        <v>6099</v>
      </c>
    </row>
    <row r="266" spans="1:8" x14ac:dyDescent="0.25">
      <c r="A266" s="46" t="s">
        <v>513</v>
      </c>
      <c r="B266" s="46" t="str">
        <f>A266</f>
        <v>Madera County - Unincorporated</v>
      </c>
      <c r="C266" s="46" t="str">
        <f t="shared" si="8"/>
        <v>Madera County - Unincorporated</v>
      </c>
      <c r="D266" s="56">
        <v>1285</v>
      </c>
      <c r="E266" s="57">
        <v>984</v>
      </c>
      <c r="F266" s="56">
        <v>1015</v>
      </c>
      <c r="G266" s="56">
        <v>2398</v>
      </c>
      <c r="H266" s="48">
        <f t="shared" si="9"/>
        <v>5682</v>
      </c>
    </row>
    <row r="267" spans="1:8" x14ac:dyDescent="0.25">
      <c r="A267" s="46" t="s">
        <v>1047</v>
      </c>
      <c r="B267" s="46" t="s">
        <v>1084</v>
      </c>
      <c r="C267" s="46" t="str">
        <f t="shared" si="8"/>
        <v>Malibu</v>
      </c>
      <c r="D267" s="49">
        <v>1</v>
      </c>
      <c r="E267" s="49">
        <v>1</v>
      </c>
      <c r="F267" s="49">
        <v>0</v>
      </c>
      <c r="G267" s="49">
        <v>0</v>
      </c>
      <c r="H267" s="48">
        <f t="shared" si="9"/>
        <v>2</v>
      </c>
    </row>
    <row r="268" spans="1:8" x14ac:dyDescent="0.25">
      <c r="A268" s="46" t="s">
        <v>1023</v>
      </c>
      <c r="B268" s="46" t="s">
        <v>1324</v>
      </c>
      <c r="C268" s="46" t="str">
        <f t="shared" si="8"/>
        <v>Mammoth Lakes</v>
      </c>
      <c r="D268" s="49">
        <v>17</v>
      </c>
      <c r="E268" s="49">
        <v>12</v>
      </c>
      <c r="F268" s="49">
        <v>14</v>
      </c>
      <c r="G268" s="49">
        <v>31</v>
      </c>
      <c r="H268" s="48">
        <f t="shared" si="9"/>
        <v>74</v>
      </c>
    </row>
    <row r="269" spans="1:8" x14ac:dyDescent="0.25">
      <c r="A269" s="46" t="s">
        <v>1047</v>
      </c>
      <c r="B269" s="46" t="s">
        <v>1083</v>
      </c>
      <c r="C269" s="46" t="str">
        <f t="shared" si="8"/>
        <v>Manhattan Beach</v>
      </c>
      <c r="D269" s="49">
        <v>10</v>
      </c>
      <c r="E269" s="49">
        <v>6</v>
      </c>
      <c r="F269" s="49">
        <v>7</v>
      </c>
      <c r="G269" s="49">
        <v>15</v>
      </c>
      <c r="H269" s="48">
        <f t="shared" si="9"/>
        <v>38</v>
      </c>
    </row>
    <row r="270" spans="1:8" x14ac:dyDescent="0.25">
      <c r="A270" s="46" t="s">
        <v>879</v>
      </c>
      <c r="B270" s="46" t="s">
        <v>882</v>
      </c>
      <c r="C270" s="46" t="str">
        <f t="shared" si="8"/>
        <v>Manteca</v>
      </c>
      <c r="D270" s="54">
        <v>925</v>
      </c>
      <c r="E270" s="54">
        <v>693</v>
      </c>
      <c r="F270" s="54">
        <v>825</v>
      </c>
      <c r="G270" s="54">
        <v>1958</v>
      </c>
      <c r="H270" s="48">
        <f t="shared" si="9"/>
        <v>4401</v>
      </c>
    </row>
    <row r="271" spans="1:8" x14ac:dyDescent="0.25">
      <c r="A271" s="46" t="s">
        <v>1145</v>
      </c>
      <c r="B271" s="46" t="s">
        <v>1151</v>
      </c>
      <c r="C271" s="46" t="str">
        <f t="shared" si="8"/>
        <v>Maricopa</v>
      </c>
      <c r="D271" s="51">
        <v>11</v>
      </c>
      <c r="E271" s="51">
        <v>5</v>
      </c>
      <c r="F271" s="51">
        <v>6</v>
      </c>
      <c r="G271" s="51">
        <v>14</v>
      </c>
      <c r="H271" s="48">
        <f t="shared" si="9"/>
        <v>36</v>
      </c>
    </row>
    <row r="272" spans="1:8" x14ac:dyDescent="0.25">
      <c r="A272" s="46" t="s">
        <v>507</v>
      </c>
      <c r="B272" s="46" t="str">
        <f>A272</f>
        <v>Marin County - Unincorporated</v>
      </c>
      <c r="C272" s="46" t="str">
        <f t="shared" si="8"/>
        <v>Marin County - Unincorporated</v>
      </c>
      <c r="D272" s="49">
        <v>55</v>
      </c>
      <c r="E272" s="49">
        <v>32</v>
      </c>
      <c r="F272" s="49">
        <v>37</v>
      </c>
      <c r="G272" s="49">
        <v>61</v>
      </c>
      <c r="H272" s="48">
        <f t="shared" si="9"/>
        <v>185</v>
      </c>
    </row>
    <row r="273" spans="1:8" x14ac:dyDescent="0.25">
      <c r="A273" s="46" t="s">
        <v>1012</v>
      </c>
      <c r="B273" s="46" t="s">
        <v>1017</v>
      </c>
      <c r="C273" s="46" t="str">
        <f t="shared" si="8"/>
        <v>Marina</v>
      </c>
      <c r="D273" s="51">
        <v>315</v>
      </c>
      <c r="E273" s="51">
        <v>206</v>
      </c>
      <c r="F273" s="51">
        <v>239</v>
      </c>
      <c r="G273" s="51">
        <v>548</v>
      </c>
      <c r="H273" s="55">
        <f t="shared" si="9"/>
        <v>1308</v>
      </c>
    </row>
    <row r="274" spans="1:8" x14ac:dyDescent="0.25">
      <c r="A274" s="46" t="s">
        <v>1341</v>
      </c>
      <c r="B274" s="46" t="str">
        <f>A274</f>
        <v>Mariposa County - Unincorporated</v>
      </c>
      <c r="C274" s="46" t="str">
        <f t="shared" si="8"/>
        <v>Mariposa County - Unincorporated</v>
      </c>
      <c r="D274" s="49">
        <v>265</v>
      </c>
      <c r="E274" s="49">
        <v>130</v>
      </c>
      <c r="F274" s="49">
        <v>180</v>
      </c>
      <c r="G274" s="49">
        <v>420</v>
      </c>
      <c r="H274" s="44">
        <f t="shared" si="9"/>
        <v>995</v>
      </c>
    </row>
    <row r="275" spans="1:8" x14ac:dyDescent="0.25">
      <c r="A275" s="46" t="s">
        <v>1197</v>
      </c>
      <c r="B275" s="46" t="s">
        <v>1207</v>
      </c>
      <c r="C275" s="46" t="str">
        <f t="shared" si="8"/>
        <v>Martinez</v>
      </c>
      <c r="D275" s="49">
        <v>124</v>
      </c>
      <c r="E275" s="49">
        <v>72</v>
      </c>
      <c r="F275" s="49">
        <v>78</v>
      </c>
      <c r="G275" s="49">
        <v>195</v>
      </c>
      <c r="H275" s="48">
        <f t="shared" si="9"/>
        <v>469</v>
      </c>
    </row>
    <row r="276" spans="1:8" x14ac:dyDescent="0.25">
      <c r="A276" s="46" t="s">
        <v>754</v>
      </c>
      <c r="B276" s="46" t="s">
        <v>755</v>
      </c>
      <c r="C276" s="46" t="str">
        <f t="shared" si="8"/>
        <v>Marysville</v>
      </c>
      <c r="D276" s="49">
        <v>12</v>
      </c>
      <c r="E276" s="49">
        <v>8</v>
      </c>
      <c r="F276" s="49">
        <v>13</v>
      </c>
      <c r="G276" s="49">
        <v>39</v>
      </c>
      <c r="H276" s="48">
        <f t="shared" si="9"/>
        <v>72</v>
      </c>
    </row>
    <row r="277" spans="1:8" x14ac:dyDescent="0.25">
      <c r="A277" s="46" t="s">
        <v>1047</v>
      </c>
      <c r="B277" s="46" t="s">
        <v>1082</v>
      </c>
      <c r="C277" s="46" t="str">
        <f t="shared" si="8"/>
        <v>Maywood</v>
      </c>
      <c r="D277" s="49">
        <v>13</v>
      </c>
      <c r="E277" s="49">
        <v>8</v>
      </c>
      <c r="F277" s="49">
        <v>9</v>
      </c>
      <c r="G277" s="49">
        <v>23</v>
      </c>
      <c r="H277" s="48">
        <f t="shared" si="9"/>
        <v>53</v>
      </c>
    </row>
    <row r="278" spans="1:8" x14ac:dyDescent="0.25">
      <c r="A278" s="46" t="s">
        <v>1145</v>
      </c>
      <c r="B278" s="46" t="s">
        <v>1150</v>
      </c>
      <c r="C278" s="46" t="str">
        <f t="shared" si="8"/>
        <v>McFarland</v>
      </c>
      <c r="D278" s="51">
        <v>93</v>
      </c>
      <c r="E278" s="51">
        <v>73</v>
      </c>
      <c r="F278" s="51">
        <v>66</v>
      </c>
      <c r="G278" s="51">
        <v>79</v>
      </c>
      <c r="H278" s="48">
        <f t="shared" si="9"/>
        <v>311</v>
      </c>
    </row>
    <row r="279" spans="1:8" x14ac:dyDescent="0.25">
      <c r="A279" s="46" t="s">
        <v>497</v>
      </c>
      <c r="B279" s="46" t="str">
        <f>A279</f>
        <v>Mendocino County - Unincorporated</v>
      </c>
      <c r="C279" s="46" t="str">
        <f t="shared" si="8"/>
        <v>Mendocino County - Unincorporated</v>
      </c>
      <c r="D279" s="49">
        <v>40</v>
      </c>
      <c r="E279" s="49">
        <v>27</v>
      </c>
      <c r="F279" s="49">
        <v>27</v>
      </c>
      <c r="G279" s="49">
        <v>74</v>
      </c>
      <c r="H279" s="48">
        <f t="shared" si="9"/>
        <v>168</v>
      </c>
    </row>
    <row r="280" spans="1:8" x14ac:dyDescent="0.25">
      <c r="A280" s="46" t="s">
        <v>1178</v>
      </c>
      <c r="B280" s="46" t="s">
        <v>1183</v>
      </c>
      <c r="C280" s="46" t="str">
        <f t="shared" si="8"/>
        <v>Mendota</v>
      </c>
      <c r="D280" s="51">
        <v>80</v>
      </c>
      <c r="E280" s="51">
        <v>56</v>
      </c>
      <c r="F280" s="51">
        <v>77</v>
      </c>
      <c r="G280" s="51">
        <v>341</v>
      </c>
      <c r="H280" s="48">
        <f t="shared" si="9"/>
        <v>554</v>
      </c>
    </row>
    <row r="281" spans="1:8" x14ac:dyDescent="0.25">
      <c r="A281" s="46" t="s">
        <v>937</v>
      </c>
      <c r="B281" s="46" t="s">
        <v>947</v>
      </c>
      <c r="C281" s="46" t="str">
        <f t="shared" si="8"/>
        <v>Menifee</v>
      </c>
      <c r="D281" s="49">
        <v>1488</v>
      </c>
      <c r="E281" s="49">
        <v>1007</v>
      </c>
      <c r="F281" s="49">
        <v>1140</v>
      </c>
      <c r="G281" s="49">
        <v>2610</v>
      </c>
      <c r="H281" s="48">
        <f t="shared" si="9"/>
        <v>6245</v>
      </c>
    </row>
    <row r="282" spans="1:8" x14ac:dyDescent="0.25">
      <c r="A282" s="46" t="s">
        <v>855</v>
      </c>
      <c r="B282" s="46" t="s">
        <v>862</v>
      </c>
      <c r="C282" s="46" t="str">
        <f t="shared" si="8"/>
        <v>Menlo Park</v>
      </c>
      <c r="D282" s="49">
        <v>233</v>
      </c>
      <c r="E282" s="49">
        <v>129</v>
      </c>
      <c r="F282" s="49">
        <v>143</v>
      </c>
      <c r="G282" s="49">
        <v>150</v>
      </c>
      <c r="H282" s="48">
        <f t="shared" si="9"/>
        <v>655</v>
      </c>
    </row>
    <row r="283" spans="1:8" x14ac:dyDescent="0.25">
      <c r="A283" s="46" t="s">
        <v>1026</v>
      </c>
      <c r="B283" s="46" t="s">
        <v>1026</v>
      </c>
      <c r="C283" s="46" t="str">
        <f t="shared" si="8"/>
        <v>Merced</v>
      </c>
      <c r="D283" s="54">
        <v>1351</v>
      </c>
      <c r="E283" s="54">
        <v>966</v>
      </c>
      <c r="F283" s="54">
        <v>886</v>
      </c>
      <c r="G283" s="54">
        <v>2348</v>
      </c>
      <c r="H283" s="48">
        <f t="shared" si="9"/>
        <v>5551</v>
      </c>
    </row>
    <row r="284" spans="1:8" x14ac:dyDescent="0.25">
      <c r="A284" s="46" t="s">
        <v>485</v>
      </c>
      <c r="B284" s="46" t="str">
        <f>A284</f>
        <v>Merced County - Unincorporated</v>
      </c>
      <c r="C284" s="46" t="str">
        <f t="shared" si="8"/>
        <v>Merced County - Unincorporated</v>
      </c>
      <c r="D284" s="54">
        <v>1085</v>
      </c>
      <c r="E284" s="54">
        <v>775</v>
      </c>
      <c r="F284" s="54">
        <v>711</v>
      </c>
      <c r="G284" s="54">
        <v>1885</v>
      </c>
      <c r="H284" s="48">
        <f t="shared" si="9"/>
        <v>4456</v>
      </c>
    </row>
    <row r="285" spans="1:8" x14ac:dyDescent="0.25">
      <c r="A285" s="46" t="s">
        <v>1037</v>
      </c>
      <c r="B285" s="46" t="s">
        <v>1041</v>
      </c>
      <c r="C285" s="46" t="str">
        <f t="shared" si="8"/>
        <v>Mill Valley</v>
      </c>
      <c r="D285" s="49">
        <v>41</v>
      </c>
      <c r="E285" s="49">
        <v>24</v>
      </c>
      <c r="F285" s="49">
        <v>26</v>
      </c>
      <c r="G285" s="49">
        <v>38</v>
      </c>
      <c r="H285" s="48">
        <f t="shared" si="9"/>
        <v>129</v>
      </c>
    </row>
    <row r="286" spans="1:8" x14ac:dyDescent="0.25">
      <c r="A286" s="46" t="s">
        <v>855</v>
      </c>
      <c r="B286" s="46" t="s">
        <v>861</v>
      </c>
      <c r="C286" s="46" t="str">
        <f t="shared" si="8"/>
        <v>Millbrae</v>
      </c>
      <c r="D286" s="49">
        <v>193</v>
      </c>
      <c r="E286" s="49">
        <v>101</v>
      </c>
      <c r="F286" s="49">
        <v>112</v>
      </c>
      <c r="G286" s="49">
        <v>257</v>
      </c>
      <c r="H286" s="48">
        <f t="shared" si="9"/>
        <v>663</v>
      </c>
    </row>
    <row r="287" spans="1:8" x14ac:dyDescent="0.25">
      <c r="A287" s="46" t="s">
        <v>835</v>
      </c>
      <c r="B287" s="46" t="s">
        <v>842</v>
      </c>
      <c r="C287" s="46" t="str">
        <f t="shared" si="8"/>
        <v>Milpitas</v>
      </c>
      <c r="D287" s="49">
        <v>1004</v>
      </c>
      <c r="E287" s="49">
        <v>570</v>
      </c>
      <c r="F287" s="49">
        <v>565</v>
      </c>
      <c r="G287" s="49">
        <v>1151</v>
      </c>
      <c r="H287" s="48">
        <f t="shared" si="9"/>
        <v>3290</v>
      </c>
    </row>
    <row r="288" spans="1:8" x14ac:dyDescent="0.25">
      <c r="A288" s="46" t="s">
        <v>970</v>
      </c>
      <c r="B288" s="46" t="s">
        <v>982</v>
      </c>
      <c r="C288" s="46" t="str">
        <f t="shared" si="8"/>
        <v>Mission Viejo</v>
      </c>
      <c r="D288" s="49">
        <v>42</v>
      </c>
      <c r="E288" s="49">
        <v>29</v>
      </c>
      <c r="F288" s="49">
        <v>33</v>
      </c>
      <c r="G288" s="49">
        <v>73</v>
      </c>
      <c r="H288" s="48">
        <f t="shared" si="9"/>
        <v>177</v>
      </c>
    </row>
    <row r="289" spans="1:8" x14ac:dyDescent="0.25">
      <c r="A289" s="46" t="s">
        <v>789</v>
      </c>
      <c r="B289" s="46" t="s">
        <v>795</v>
      </c>
      <c r="C289" s="46" t="str">
        <f t="shared" si="8"/>
        <v>Modesto</v>
      </c>
      <c r="D289" s="50">
        <v>1546</v>
      </c>
      <c r="E289" s="50">
        <v>991</v>
      </c>
      <c r="F289" s="50">
        <v>1100</v>
      </c>
      <c r="G289" s="50">
        <v>2724</v>
      </c>
      <c r="H289" s="48">
        <f t="shared" si="9"/>
        <v>6361</v>
      </c>
    </row>
    <row r="290" spans="1:8" x14ac:dyDescent="0.25">
      <c r="A290" s="46" t="s">
        <v>481</v>
      </c>
      <c r="B290" s="46" t="str">
        <f>A290</f>
        <v>Modoc County - Unincorporated</v>
      </c>
      <c r="C290" s="46" t="str">
        <f t="shared" si="8"/>
        <v>Modoc County - Unincorporated</v>
      </c>
      <c r="D290" s="49">
        <v>2</v>
      </c>
      <c r="E290" s="49">
        <v>2</v>
      </c>
      <c r="F290" s="49">
        <v>1</v>
      </c>
      <c r="G290" s="49">
        <v>5</v>
      </c>
      <c r="H290" s="48">
        <f t="shared" si="9"/>
        <v>10</v>
      </c>
    </row>
    <row r="291" spans="1:8" x14ac:dyDescent="0.25">
      <c r="A291" s="46" t="s">
        <v>478</v>
      </c>
      <c r="B291" s="46" t="str">
        <f>A291</f>
        <v>Mono County - Unincorporated</v>
      </c>
      <c r="C291" s="46" t="str">
        <f t="shared" si="8"/>
        <v>Mono County - Unincorporated</v>
      </c>
      <c r="D291" s="49">
        <v>11</v>
      </c>
      <c r="E291" s="49">
        <v>7</v>
      </c>
      <c r="F291" s="49">
        <v>9</v>
      </c>
      <c r="G291" s="49">
        <v>19</v>
      </c>
      <c r="H291" s="48">
        <f t="shared" si="9"/>
        <v>46</v>
      </c>
    </row>
    <row r="292" spans="1:8" x14ac:dyDescent="0.25">
      <c r="A292" s="46" t="s">
        <v>1047</v>
      </c>
      <c r="B292" s="46" t="s">
        <v>1081</v>
      </c>
      <c r="C292" s="46" t="str">
        <f t="shared" si="8"/>
        <v>Monrovia</v>
      </c>
      <c r="D292" s="49">
        <v>101</v>
      </c>
      <c r="E292" s="49">
        <v>61</v>
      </c>
      <c r="F292" s="49">
        <v>65</v>
      </c>
      <c r="G292" s="49">
        <v>162</v>
      </c>
      <c r="H292" s="48">
        <f t="shared" si="9"/>
        <v>389</v>
      </c>
    </row>
    <row r="293" spans="1:8" x14ac:dyDescent="0.25">
      <c r="A293" s="46" t="s">
        <v>815</v>
      </c>
      <c r="B293" s="46" t="s">
        <v>819</v>
      </c>
      <c r="C293" s="46" t="str">
        <f t="shared" si="8"/>
        <v>Montague</v>
      </c>
      <c r="D293" s="49">
        <v>5</v>
      </c>
      <c r="E293" s="49">
        <v>3</v>
      </c>
      <c r="F293" s="49">
        <v>3</v>
      </c>
      <c r="G293" s="49">
        <v>8</v>
      </c>
      <c r="H293" s="48">
        <f t="shared" si="9"/>
        <v>19</v>
      </c>
    </row>
    <row r="294" spans="1:8" x14ac:dyDescent="0.25">
      <c r="A294" s="46" t="s">
        <v>905</v>
      </c>
      <c r="B294" s="46" t="s">
        <v>915</v>
      </c>
      <c r="C294" s="46" t="str">
        <f t="shared" si="8"/>
        <v>Montclair</v>
      </c>
      <c r="D294" s="49">
        <v>164</v>
      </c>
      <c r="E294" s="49">
        <v>114</v>
      </c>
      <c r="F294" s="49">
        <v>125</v>
      </c>
      <c r="G294" s="49">
        <v>294</v>
      </c>
      <c r="H294" s="48">
        <f t="shared" si="9"/>
        <v>697</v>
      </c>
    </row>
    <row r="295" spans="1:8" x14ac:dyDescent="0.25">
      <c r="A295" s="46" t="s">
        <v>835</v>
      </c>
      <c r="B295" s="46" t="s">
        <v>841</v>
      </c>
      <c r="C295" s="46" t="str">
        <f t="shared" si="8"/>
        <v>Monte Sereno</v>
      </c>
      <c r="D295" s="49">
        <v>23</v>
      </c>
      <c r="E295" s="49">
        <v>13</v>
      </c>
      <c r="F295" s="49">
        <v>13</v>
      </c>
      <c r="G295" s="49">
        <v>12</v>
      </c>
      <c r="H295" s="48">
        <f t="shared" si="9"/>
        <v>61</v>
      </c>
    </row>
    <row r="296" spans="1:8" x14ac:dyDescent="0.25">
      <c r="A296" s="46" t="s">
        <v>1047</v>
      </c>
      <c r="B296" s="46" t="s">
        <v>1080</v>
      </c>
      <c r="C296" s="46" t="str">
        <f t="shared" si="8"/>
        <v>Montebello</v>
      </c>
      <c r="D296" s="49">
        <v>269</v>
      </c>
      <c r="E296" s="49">
        <v>161</v>
      </c>
      <c r="F296" s="49">
        <v>175</v>
      </c>
      <c r="G296" s="49">
        <v>461</v>
      </c>
      <c r="H296" s="48">
        <f t="shared" si="9"/>
        <v>1066</v>
      </c>
    </row>
    <row r="297" spans="1:8" x14ac:dyDescent="0.25">
      <c r="A297" s="46" t="s">
        <v>1012</v>
      </c>
      <c r="B297" s="46" t="s">
        <v>1012</v>
      </c>
      <c r="C297" s="46" t="str">
        <f t="shared" si="8"/>
        <v>Monterey</v>
      </c>
      <c r="D297" s="51">
        <v>157</v>
      </c>
      <c r="E297" s="51">
        <v>102</v>
      </c>
      <c r="F297" s="51">
        <v>119</v>
      </c>
      <c r="G297" s="51">
        <v>272</v>
      </c>
      <c r="H297" s="55">
        <f t="shared" si="9"/>
        <v>650</v>
      </c>
    </row>
    <row r="298" spans="1:8" x14ac:dyDescent="0.25">
      <c r="A298" s="46" t="s">
        <v>471</v>
      </c>
      <c r="B298" s="46" t="str">
        <f>A298</f>
        <v>Monterey County - Unincorporated</v>
      </c>
      <c r="C298" s="46" t="str">
        <f t="shared" si="8"/>
        <v>Monterey County - Unincorporated</v>
      </c>
      <c r="D298" s="51">
        <v>374</v>
      </c>
      <c r="E298" s="51">
        <v>244</v>
      </c>
      <c r="F298" s="51">
        <v>283</v>
      </c>
      <c r="G298" s="51">
        <v>650</v>
      </c>
      <c r="H298" s="55">
        <f t="shared" si="9"/>
        <v>1551</v>
      </c>
    </row>
    <row r="299" spans="1:8" x14ac:dyDescent="0.25">
      <c r="A299" s="46" t="s">
        <v>1047</v>
      </c>
      <c r="B299" s="46" t="s">
        <v>1079</v>
      </c>
      <c r="C299" s="46" t="str">
        <f t="shared" si="8"/>
        <v>Monterey Park</v>
      </c>
      <c r="D299" s="49">
        <v>205</v>
      </c>
      <c r="E299" s="49">
        <v>123</v>
      </c>
      <c r="F299" s="49">
        <v>137</v>
      </c>
      <c r="G299" s="49">
        <v>350</v>
      </c>
      <c r="H299" s="48">
        <f t="shared" si="9"/>
        <v>815</v>
      </c>
    </row>
    <row r="300" spans="1:8" x14ac:dyDescent="0.25">
      <c r="A300" s="46" t="s">
        <v>762</v>
      </c>
      <c r="B300" s="46" t="s">
        <v>769</v>
      </c>
      <c r="C300" s="46" t="str">
        <f t="shared" si="8"/>
        <v>Moorpark</v>
      </c>
      <c r="D300" s="49">
        <v>289</v>
      </c>
      <c r="E300" s="49">
        <v>197</v>
      </c>
      <c r="F300" s="49">
        <v>216</v>
      </c>
      <c r="G300" s="49">
        <v>462</v>
      </c>
      <c r="H300" s="48">
        <f t="shared" si="9"/>
        <v>1164</v>
      </c>
    </row>
    <row r="301" spans="1:8" x14ac:dyDescent="0.25">
      <c r="A301" s="46" t="s">
        <v>1197</v>
      </c>
      <c r="B301" s="46" t="s">
        <v>1206</v>
      </c>
      <c r="C301" s="46" t="str">
        <f t="shared" si="8"/>
        <v>Moraga</v>
      </c>
      <c r="D301" s="49">
        <v>75</v>
      </c>
      <c r="E301" s="49">
        <v>44</v>
      </c>
      <c r="F301" s="49">
        <v>50</v>
      </c>
      <c r="G301" s="49">
        <v>60</v>
      </c>
      <c r="H301" s="48">
        <f t="shared" si="9"/>
        <v>229</v>
      </c>
    </row>
    <row r="302" spans="1:8" x14ac:dyDescent="0.25">
      <c r="A302" s="46" t="s">
        <v>937</v>
      </c>
      <c r="B302" s="46" t="s">
        <v>946</v>
      </c>
      <c r="C302" s="46" t="str">
        <f t="shared" si="8"/>
        <v>Moreno Valley</v>
      </c>
      <c r="D302" s="49">
        <v>1500</v>
      </c>
      <c r="E302" s="49">
        <v>993</v>
      </c>
      <c r="F302" s="49">
        <v>1112</v>
      </c>
      <c r="G302" s="49">
        <v>2564</v>
      </c>
      <c r="H302" s="48">
        <f t="shared" si="9"/>
        <v>6169</v>
      </c>
    </row>
    <row r="303" spans="1:8" x14ac:dyDescent="0.25">
      <c r="A303" s="46" t="s">
        <v>835</v>
      </c>
      <c r="B303" s="46" t="s">
        <v>840</v>
      </c>
      <c r="C303" s="46" t="str">
        <f t="shared" si="8"/>
        <v>Morgan Hill</v>
      </c>
      <c r="D303" s="49">
        <v>273</v>
      </c>
      <c r="E303" s="49">
        <v>154</v>
      </c>
      <c r="F303" s="49">
        <v>185</v>
      </c>
      <c r="G303" s="49">
        <v>316</v>
      </c>
      <c r="H303" s="48">
        <f t="shared" si="9"/>
        <v>928</v>
      </c>
    </row>
    <row r="304" spans="1:8" x14ac:dyDescent="0.25">
      <c r="A304" s="46" t="s">
        <v>870</v>
      </c>
      <c r="B304" s="46" t="s">
        <v>873</v>
      </c>
      <c r="C304" s="46" t="str">
        <f t="shared" si="8"/>
        <v>Morro Bay</v>
      </c>
      <c r="D304" s="49">
        <v>39</v>
      </c>
      <c r="E304" s="49">
        <v>24</v>
      </c>
      <c r="F304" s="49">
        <v>27</v>
      </c>
      <c r="G304" s="49">
        <v>65</v>
      </c>
      <c r="H304" s="48">
        <f t="shared" si="9"/>
        <v>155</v>
      </c>
    </row>
    <row r="305" spans="1:8" x14ac:dyDescent="0.25">
      <c r="A305" s="46" t="s">
        <v>815</v>
      </c>
      <c r="B305" s="46" t="s">
        <v>818</v>
      </c>
      <c r="C305" s="46" t="str">
        <f t="shared" si="8"/>
        <v>Mount Shasta</v>
      </c>
      <c r="D305" s="49">
        <v>11</v>
      </c>
      <c r="E305" s="49">
        <v>7</v>
      </c>
      <c r="F305" s="49">
        <v>8</v>
      </c>
      <c r="G305" s="49">
        <v>19</v>
      </c>
      <c r="H305" s="48">
        <f t="shared" si="9"/>
        <v>45</v>
      </c>
    </row>
    <row r="306" spans="1:8" x14ac:dyDescent="0.25">
      <c r="A306" s="46" t="s">
        <v>835</v>
      </c>
      <c r="B306" s="46" t="s">
        <v>839</v>
      </c>
      <c r="C306" s="46" t="str">
        <f t="shared" si="8"/>
        <v>Mountain View</v>
      </c>
      <c r="D306" s="49">
        <v>814</v>
      </c>
      <c r="E306" s="49">
        <v>492</v>
      </c>
      <c r="F306" s="49">
        <v>527</v>
      </c>
      <c r="G306" s="49">
        <v>1093</v>
      </c>
      <c r="H306" s="48">
        <f t="shared" si="9"/>
        <v>2926</v>
      </c>
    </row>
    <row r="307" spans="1:8" x14ac:dyDescent="0.25">
      <c r="A307" s="46" t="s">
        <v>937</v>
      </c>
      <c r="B307" s="46" t="s">
        <v>945</v>
      </c>
      <c r="C307" s="46" t="str">
        <f t="shared" si="8"/>
        <v>Murrieta</v>
      </c>
      <c r="D307" s="49">
        <v>395</v>
      </c>
      <c r="E307" s="49">
        <v>262</v>
      </c>
      <c r="F307" s="49">
        <v>289</v>
      </c>
      <c r="G307" s="49">
        <v>627</v>
      </c>
      <c r="H307" s="48">
        <f t="shared" si="9"/>
        <v>1573</v>
      </c>
    </row>
    <row r="308" spans="1:8" x14ac:dyDescent="0.25">
      <c r="A308" s="46" t="s">
        <v>1007</v>
      </c>
      <c r="B308" s="46" t="s">
        <v>1007</v>
      </c>
      <c r="C308" s="46" t="str">
        <f t="shared" si="8"/>
        <v>Napa</v>
      </c>
      <c r="D308" s="49">
        <v>185</v>
      </c>
      <c r="E308" s="49">
        <v>106</v>
      </c>
      <c r="F308" s="49">
        <v>141</v>
      </c>
      <c r="G308" s="49">
        <v>403</v>
      </c>
      <c r="H308" s="48">
        <f t="shared" si="9"/>
        <v>835</v>
      </c>
    </row>
    <row r="309" spans="1:8" x14ac:dyDescent="0.25">
      <c r="A309" s="46" t="s">
        <v>461</v>
      </c>
      <c r="B309" s="46" t="str">
        <f>A309</f>
        <v>Napa County - Unincorporated</v>
      </c>
      <c r="C309" s="46" t="str">
        <f t="shared" si="8"/>
        <v>Napa County - Unincorporated</v>
      </c>
      <c r="D309" s="49">
        <v>51</v>
      </c>
      <c r="E309" s="49">
        <v>30</v>
      </c>
      <c r="F309" s="49">
        <v>32</v>
      </c>
      <c r="G309" s="49">
        <v>67</v>
      </c>
      <c r="H309" s="48">
        <f t="shared" si="9"/>
        <v>180</v>
      </c>
    </row>
    <row r="310" spans="1:8" x14ac:dyDescent="0.25">
      <c r="A310" s="46" t="s">
        <v>887</v>
      </c>
      <c r="B310" s="46" t="s">
        <v>893</v>
      </c>
      <c r="C310" s="46" t="str">
        <f t="shared" si="8"/>
        <v>National City</v>
      </c>
      <c r="D310" s="49">
        <v>465</v>
      </c>
      <c r="E310" s="49">
        <v>353</v>
      </c>
      <c r="F310" s="49">
        <v>327</v>
      </c>
      <c r="G310" s="49">
        <v>718</v>
      </c>
      <c r="H310" s="48">
        <f t="shared" si="9"/>
        <v>1863</v>
      </c>
    </row>
    <row r="311" spans="1:8" x14ac:dyDescent="0.25">
      <c r="A311" s="46" t="s">
        <v>905</v>
      </c>
      <c r="B311" s="46" t="s">
        <v>914</v>
      </c>
      <c r="C311" s="46" t="str">
        <f t="shared" si="8"/>
        <v>Needles</v>
      </c>
      <c r="D311" s="49">
        <v>38</v>
      </c>
      <c r="E311" s="49">
        <v>29</v>
      </c>
      <c r="F311" s="49">
        <v>34</v>
      </c>
      <c r="G311" s="49">
        <v>80</v>
      </c>
      <c r="H311" s="48">
        <f t="shared" si="9"/>
        <v>181</v>
      </c>
    </row>
    <row r="312" spans="1:8" x14ac:dyDescent="0.25">
      <c r="A312" s="46" t="s">
        <v>1004</v>
      </c>
      <c r="B312" s="46" t="s">
        <v>1005</v>
      </c>
      <c r="C312" s="46" t="str">
        <f t="shared" si="8"/>
        <v>Nevada City</v>
      </c>
      <c r="D312" s="49">
        <v>19</v>
      </c>
      <c r="E312" s="49">
        <v>14</v>
      </c>
      <c r="F312" s="49">
        <v>16</v>
      </c>
      <c r="G312" s="49">
        <v>36</v>
      </c>
      <c r="H312" s="48">
        <f t="shared" si="9"/>
        <v>85</v>
      </c>
    </row>
    <row r="313" spans="1:8" x14ac:dyDescent="0.25">
      <c r="A313" s="46" t="s">
        <v>456</v>
      </c>
      <c r="B313" s="46" t="str">
        <f>A313</f>
        <v>Nevada County - Unincorporated</v>
      </c>
      <c r="C313" s="46" t="str">
        <f t="shared" si="8"/>
        <v>Nevada County - Unincorporated</v>
      </c>
      <c r="D313" s="49">
        <v>174</v>
      </c>
      <c r="E313" s="49">
        <v>126</v>
      </c>
      <c r="F313" s="49">
        <v>150</v>
      </c>
      <c r="G313" s="49">
        <v>314</v>
      </c>
      <c r="H313" s="48">
        <f t="shared" si="9"/>
        <v>764</v>
      </c>
    </row>
    <row r="314" spans="1:8" x14ac:dyDescent="0.25">
      <c r="A314" s="46" t="s">
        <v>1230</v>
      </c>
      <c r="B314" s="46" t="s">
        <v>1235</v>
      </c>
      <c r="C314" s="46" t="str">
        <f t="shared" si="8"/>
        <v>Newark</v>
      </c>
      <c r="D314" s="49">
        <v>330</v>
      </c>
      <c r="E314" s="49">
        <v>167</v>
      </c>
      <c r="F314" s="49">
        <v>158</v>
      </c>
      <c r="G314" s="49">
        <v>423</v>
      </c>
      <c r="H314" s="48">
        <f t="shared" si="9"/>
        <v>1078</v>
      </c>
    </row>
    <row r="315" spans="1:8" x14ac:dyDescent="0.25">
      <c r="A315" s="46" t="s">
        <v>789</v>
      </c>
      <c r="B315" s="46" t="s">
        <v>794</v>
      </c>
      <c r="C315" s="46" t="str">
        <f t="shared" si="8"/>
        <v>Newman</v>
      </c>
      <c r="D315" s="50">
        <v>186</v>
      </c>
      <c r="E315" s="50">
        <v>119</v>
      </c>
      <c r="F315" s="50">
        <v>136</v>
      </c>
      <c r="G315" s="50">
        <v>337</v>
      </c>
      <c r="H315" s="48">
        <f t="shared" si="9"/>
        <v>778</v>
      </c>
    </row>
    <row r="316" spans="1:8" x14ac:dyDescent="0.25">
      <c r="A316" s="46" t="s">
        <v>970</v>
      </c>
      <c r="B316" s="46" t="s">
        <v>981</v>
      </c>
      <c r="C316" s="46" t="str">
        <f t="shared" si="8"/>
        <v>Newport Beach</v>
      </c>
      <c r="D316" s="49">
        <v>1</v>
      </c>
      <c r="E316" s="49">
        <v>1</v>
      </c>
      <c r="F316" s="49">
        <v>1</v>
      </c>
      <c r="G316" s="49">
        <v>2</v>
      </c>
      <c r="H316" s="48">
        <f t="shared" si="9"/>
        <v>5</v>
      </c>
    </row>
    <row r="317" spans="1:8" x14ac:dyDescent="0.25">
      <c r="A317" s="46" t="s">
        <v>937</v>
      </c>
      <c r="B317" s="46" t="s">
        <v>944</v>
      </c>
      <c r="C317" s="46" t="str">
        <f t="shared" si="8"/>
        <v>Norco</v>
      </c>
      <c r="D317" s="49">
        <v>205</v>
      </c>
      <c r="E317" s="49">
        <v>136</v>
      </c>
      <c r="F317" s="49">
        <v>151</v>
      </c>
      <c r="G317" s="49">
        <v>326</v>
      </c>
      <c r="H317" s="48">
        <f t="shared" si="9"/>
        <v>818</v>
      </c>
    </row>
    <row r="318" spans="1:8" x14ac:dyDescent="0.25">
      <c r="A318" s="46" t="s">
        <v>1047</v>
      </c>
      <c r="B318" s="46" t="s">
        <v>1078</v>
      </c>
      <c r="C318" s="46" t="str">
        <f t="shared" si="8"/>
        <v>Norwalk</v>
      </c>
      <c r="D318" s="49">
        <v>52</v>
      </c>
      <c r="E318" s="49">
        <v>31</v>
      </c>
      <c r="F318" s="49">
        <v>33</v>
      </c>
      <c r="G318" s="49">
        <v>85</v>
      </c>
      <c r="H318" s="48">
        <f t="shared" si="9"/>
        <v>201</v>
      </c>
    </row>
    <row r="319" spans="1:8" x14ac:dyDescent="0.25">
      <c r="A319" s="46" t="s">
        <v>1037</v>
      </c>
      <c r="B319" s="46" t="s">
        <v>1040</v>
      </c>
      <c r="C319" s="46" t="str">
        <f t="shared" si="8"/>
        <v>Novato</v>
      </c>
      <c r="D319" s="49">
        <v>111</v>
      </c>
      <c r="E319" s="49">
        <v>65</v>
      </c>
      <c r="F319" s="49">
        <v>72</v>
      </c>
      <c r="G319" s="49">
        <v>167</v>
      </c>
      <c r="H319" s="48">
        <f t="shared" si="9"/>
        <v>415</v>
      </c>
    </row>
    <row r="320" spans="1:8" x14ac:dyDescent="0.25">
      <c r="A320" s="46" t="s">
        <v>789</v>
      </c>
      <c r="B320" s="46" t="s">
        <v>793</v>
      </c>
      <c r="C320" s="46" t="str">
        <f t="shared" si="8"/>
        <v>Oakdale</v>
      </c>
      <c r="D320" s="50">
        <v>315</v>
      </c>
      <c r="E320" s="50">
        <v>202</v>
      </c>
      <c r="F320" s="50">
        <v>210</v>
      </c>
      <c r="G320" s="50">
        <v>520</v>
      </c>
      <c r="H320" s="48">
        <f t="shared" si="9"/>
        <v>1247</v>
      </c>
    </row>
    <row r="321" spans="1:8" x14ac:dyDescent="0.25">
      <c r="A321" s="46" t="s">
        <v>1230</v>
      </c>
      <c r="B321" s="46" t="s">
        <v>1234</v>
      </c>
      <c r="C321" s="46" t="str">
        <f t="shared" si="8"/>
        <v>Oakland</v>
      </c>
      <c r="D321" s="49">
        <v>2059</v>
      </c>
      <c r="E321" s="49">
        <v>2075</v>
      </c>
      <c r="F321" s="49">
        <v>2815</v>
      </c>
      <c r="G321" s="49">
        <v>7816</v>
      </c>
      <c r="H321" s="48">
        <f t="shared" si="9"/>
        <v>14765</v>
      </c>
    </row>
    <row r="322" spans="1:8" x14ac:dyDescent="0.25">
      <c r="A322" s="46" t="s">
        <v>1197</v>
      </c>
      <c r="B322" s="46" t="s">
        <v>1205</v>
      </c>
      <c r="C322" s="46" t="str">
        <f t="shared" ref="C322:C385" si="10">B322</f>
        <v>Oakley</v>
      </c>
      <c r="D322" s="49">
        <v>317</v>
      </c>
      <c r="E322" s="49">
        <v>174</v>
      </c>
      <c r="F322" s="49">
        <v>175</v>
      </c>
      <c r="G322" s="49">
        <v>502</v>
      </c>
      <c r="H322" s="48">
        <f t="shared" ref="H322:H385" si="11">SUM(D322:G322)</f>
        <v>1168</v>
      </c>
    </row>
    <row r="323" spans="1:8" x14ac:dyDescent="0.25">
      <c r="A323" s="46" t="s">
        <v>887</v>
      </c>
      <c r="B323" s="46" t="s">
        <v>892</v>
      </c>
      <c r="C323" s="46" t="str">
        <f t="shared" si="10"/>
        <v>Oceanside</v>
      </c>
      <c r="D323" s="49">
        <v>1549</v>
      </c>
      <c r="E323" s="49">
        <v>1178</v>
      </c>
      <c r="F323" s="49">
        <v>1090</v>
      </c>
      <c r="G323" s="49">
        <v>2393</v>
      </c>
      <c r="H323" s="48">
        <f t="shared" si="11"/>
        <v>6210</v>
      </c>
    </row>
    <row r="324" spans="1:8" x14ac:dyDescent="0.25">
      <c r="A324" s="46" t="s">
        <v>762</v>
      </c>
      <c r="B324" s="46" t="s">
        <v>768</v>
      </c>
      <c r="C324" s="46" t="str">
        <f t="shared" si="10"/>
        <v>Ojai</v>
      </c>
      <c r="D324" s="49">
        <v>87</v>
      </c>
      <c r="E324" s="49">
        <v>59</v>
      </c>
      <c r="F324" s="49">
        <v>70</v>
      </c>
      <c r="G324" s="49">
        <v>155</v>
      </c>
      <c r="H324" s="48">
        <f t="shared" si="11"/>
        <v>371</v>
      </c>
    </row>
    <row r="325" spans="1:8" x14ac:dyDescent="0.25">
      <c r="A325" s="46" t="s">
        <v>905</v>
      </c>
      <c r="B325" s="46" t="s">
        <v>913</v>
      </c>
      <c r="C325" s="46" t="str">
        <f t="shared" si="10"/>
        <v>Ontario</v>
      </c>
      <c r="D325" s="49">
        <v>2592</v>
      </c>
      <c r="E325" s="49">
        <v>1745</v>
      </c>
      <c r="F325" s="49">
        <v>1977</v>
      </c>
      <c r="G325" s="49">
        <v>4547</v>
      </c>
      <c r="H325" s="48">
        <f t="shared" si="11"/>
        <v>10861</v>
      </c>
    </row>
    <row r="326" spans="1:8" x14ac:dyDescent="0.25">
      <c r="A326" s="46" t="s">
        <v>970</v>
      </c>
      <c r="B326" s="46" t="s">
        <v>970</v>
      </c>
      <c r="C326" s="46" t="str">
        <f t="shared" si="10"/>
        <v>Orange</v>
      </c>
      <c r="D326" s="49">
        <v>83</v>
      </c>
      <c r="E326" s="49">
        <v>59</v>
      </c>
      <c r="F326" s="49">
        <v>66</v>
      </c>
      <c r="G326" s="49">
        <v>155</v>
      </c>
      <c r="H326" s="48">
        <f t="shared" si="11"/>
        <v>363</v>
      </c>
    </row>
    <row r="327" spans="1:8" x14ac:dyDescent="0.25">
      <c r="A327" s="46" t="s">
        <v>430</v>
      </c>
      <c r="B327" s="46" t="str">
        <f>A327</f>
        <v>Orange County - Unincorporated</v>
      </c>
      <c r="C327" s="46" t="str">
        <f t="shared" si="10"/>
        <v>Orange County - Unincorporated</v>
      </c>
      <c r="D327" s="49">
        <v>1240</v>
      </c>
      <c r="E327" s="49">
        <v>879</v>
      </c>
      <c r="F327" s="49">
        <v>979</v>
      </c>
      <c r="G327" s="49">
        <v>2174</v>
      </c>
      <c r="H327" s="48">
        <f t="shared" si="11"/>
        <v>5272</v>
      </c>
    </row>
    <row r="328" spans="1:8" x14ac:dyDescent="0.25">
      <c r="A328" s="46" t="s">
        <v>1178</v>
      </c>
      <c r="B328" s="46" t="s">
        <v>1182</v>
      </c>
      <c r="C328" s="46" t="str">
        <f t="shared" si="10"/>
        <v>Orange Cove</v>
      </c>
      <c r="D328" s="51">
        <v>111</v>
      </c>
      <c r="E328" s="51">
        <v>86</v>
      </c>
      <c r="F328" s="51">
        <v>105</v>
      </c>
      <c r="G328" s="51">
        <v>367</v>
      </c>
      <c r="H328" s="48">
        <f t="shared" si="11"/>
        <v>669</v>
      </c>
    </row>
    <row r="329" spans="1:8" x14ac:dyDescent="0.25">
      <c r="A329" s="46" t="s">
        <v>1197</v>
      </c>
      <c r="B329" s="46" t="s">
        <v>1204</v>
      </c>
      <c r="C329" s="46" t="str">
        <f t="shared" si="10"/>
        <v>Orinda</v>
      </c>
      <c r="D329" s="49">
        <v>84</v>
      </c>
      <c r="E329" s="49">
        <v>47</v>
      </c>
      <c r="F329" s="49">
        <v>54</v>
      </c>
      <c r="G329" s="49">
        <v>42</v>
      </c>
      <c r="H329" s="48">
        <f t="shared" si="11"/>
        <v>227</v>
      </c>
    </row>
    <row r="330" spans="1:8" x14ac:dyDescent="0.25">
      <c r="A330" s="46" t="s">
        <v>1175</v>
      </c>
      <c r="B330" s="46" t="s">
        <v>1176</v>
      </c>
      <c r="C330" s="46" t="str">
        <f t="shared" si="10"/>
        <v>Orland</v>
      </c>
      <c r="D330" s="49">
        <v>20</v>
      </c>
      <c r="E330" s="49">
        <v>10</v>
      </c>
      <c r="F330" s="49">
        <v>14</v>
      </c>
      <c r="G330" s="49">
        <v>36</v>
      </c>
      <c r="H330" s="48">
        <f t="shared" si="11"/>
        <v>80</v>
      </c>
    </row>
    <row r="331" spans="1:8" x14ac:dyDescent="0.25">
      <c r="A331" s="46" t="s">
        <v>1218</v>
      </c>
      <c r="B331" s="46" t="s">
        <v>1219</v>
      </c>
      <c r="C331" s="46" t="str">
        <f t="shared" si="10"/>
        <v>Oroville</v>
      </c>
      <c r="D331" s="49">
        <v>419</v>
      </c>
      <c r="E331" s="49">
        <v>284</v>
      </c>
      <c r="F331" s="49">
        <v>306</v>
      </c>
      <c r="G331" s="49">
        <v>784</v>
      </c>
      <c r="H331" s="48">
        <f t="shared" si="11"/>
        <v>1793</v>
      </c>
    </row>
    <row r="332" spans="1:8" x14ac:dyDescent="0.25">
      <c r="A332" s="46" t="s">
        <v>762</v>
      </c>
      <c r="B332" s="46" t="s">
        <v>767</v>
      </c>
      <c r="C332" s="46" t="str">
        <f t="shared" si="10"/>
        <v>Oxnard</v>
      </c>
      <c r="D332" s="49">
        <v>1688</v>
      </c>
      <c r="E332" s="49">
        <v>1160</v>
      </c>
      <c r="F332" s="49">
        <v>1351</v>
      </c>
      <c r="G332" s="49">
        <v>3102</v>
      </c>
      <c r="H332" s="48">
        <f t="shared" si="11"/>
        <v>7301</v>
      </c>
    </row>
    <row r="333" spans="1:8" x14ac:dyDescent="0.25">
      <c r="A333" s="46" t="s">
        <v>1012</v>
      </c>
      <c r="B333" s="46" t="s">
        <v>1016</v>
      </c>
      <c r="C333" s="46" t="str">
        <f t="shared" si="10"/>
        <v>Pacific Grove</v>
      </c>
      <c r="D333" s="51">
        <v>28</v>
      </c>
      <c r="E333" s="51">
        <v>18</v>
      </c>
      <c r="F333" s="51">
        <v>21</v>
      </c>
      <c r="G333" s="51">
        <v>48</v>
      </c>
      <c r="H333" s="55">
        <f t="shared" si="11"/>
        <v>115</v>
      </c>
    </row>
    <row r="334" spans="1:8" x14ac:dyDescent="0.25">
      <c r="A334" s="46" t="s">
        <v>855</v>
      </c>
      <c r="B334" s="46" t="s">
        <v>860</v>
      </c>
      <c r="C334" s="46" t="str">
        <f t="shared" si="10"/>
        <v>Pacifica</v>
      </c>
      <c r="D334" s="49">
        <v>121</v>
      </c>
      <c r="E334" s="49">
        <v>68</v>
      </c>
      <c r="F334" s="49">
        <v>70</v>
      </c>
      <c r="G334" s="49">
        <v>154</v>
      </c>
      <c r="H334" s="48">
        <f t="shared" si="11"/>
        <v>413</v>
      </c>
    </row>
    <row r="335" spans="1:8" x14ac:dyDescent="0.25">
      <c r="A335" s="46" t="s">
        <v>937</v>
      </c>
      <c r="B335" s="46" t="s">
        <v>943</v>
      </c>
      <c r="C335" s="46" t="str">
        <f t="shared" si="10"/>
        <v>Palm Desert</v>
      </c>
      <c r="D335" s="49">
        <v>98</v>
      </c>
      <c r="E335" s="49">
        <v>67</v>
      </c>
      <c r="F335" s="49">
        <v>76</v>
      </c>
      <c r="G335" s="49">
        <v>172</v>
      </c>
      <c r="H335" s="48">
        <f t="shared" si="11"/>
        <v>413</v>
      </c>
    </row>
    <row r="336" spans="1:8" x14ac:dyDescent="0.25">
      <c r="A336" s="46" t="s">
        <v>937</v>
      </c>
      <c r="B336" s="46" t="s">
        <v>942</v>
      </c>
      <c r="C336" s="46" t="str">
        <f t="shared" si="10"/>
        <v>Palm Springs</v>
      </c>
      <c r="D336" s="49">
        <v>63</v>
      </c>
      <c r="E336" s="49">
        <v>43</v>
      </c>
      <c r="F336" s="49">
        <v>50</v>
      </c>
      <c r="G336" s="49">
        <v>116</v>
      </c>
      <c r="H336" s="48">
        <f t="shared" si="11"/>
        <v>272</v>
      </c>
    </row>
    <row r="337" spans="1:8" x14ac:dyDescent="0.25">
      <c r="A337" s="46" t="s">
        <v>1047</v>
      </c>
      <c r="B337" s="46" t="s">
        <v>1077</v>
      </c>
      <c r="C337" s="46" t="str">
        <f t="shared" si="10"/>
        <v>Palmdale</v>
      </c>
      <c r="D337" s="49">
        <v>1395</v>
      </c>
      <c r="E337" s="49">
        <v>827</v>
      </c>
      <c r="F337" s="49">
        <v>898</v>
      </c>
      <c r="G337" s="49">
        <v>2332</v>
      </c>
      <c r="H337" s="48">
        <f t="shared" si="11"/>
        <v>5452</v>
      </c>
    </row>
    <row r="338" spans="1:8" x14ac:dyDescent="0.25">
      <c r="A338" s="46" t="s">
        <v>835</v>
      </c>
      <c r="B338" s="46" t="s">
        <v>838</v>
      </c>
      <c r="C338" s="46" t="str">
        <f t="shared" si="10"/>
        <v>Palo Alto</v>
      </c>
      <c r="D338" s="49">
        <v>691</v>
      </c>
      <c r="E338" s="49">
        <v>432</v>
      </c>
      <c r="F338" s="49">
        <v>278</v>
      </c>
      <c r="G338" s="49">
        <v>587</v>
      </c>
      <c r="H338" s="48">
        <f t="shared" si="11"/>
        <v>1988</v>
      </c>
    </row>
    <row r="339" spans="1:8" x14ac:dyDescent="0.25">
      <c r="A339" s="46" t="s">
        <v>1047</v>
      </c>
      <c r="B339" s="46" t="s">
        <v>1076</v>
      </c>
      <c r="C339" s="46" t="str">
        <f t="shared" si="10"/>
        <v>Palos Verdes Estates</v>
      </c>
      <c r="D339" s="49">
        <v>4</v>
      </c>
      <c r="E339" s="49">
        <v>3</v>
      </c>
      <c r="F339" s="49">
        <v>3</v>
      </c>
      <c r="G339" s="49">
        <v>6</v>
      </c>
      <c r="H339" s="48">
        <f t="shared" si="11"/>
        <v>16</v>
      </c>
    </row>
    <row r="340" spans="1:8" x14ac:dyDescent="0.25">
      <c r="A340" s="46" t="s">
        <v>1218</v>
      </c>
      <c r="B340" s="46" t="s">
        <v>1316</v>
      </c>
      <c r="C340" s="46" t="str">
        <f t="shared" si="10"/>
        <v>Paradise</v>
      </c>
      <c r="D340" s="49">
        <v>141</v>
      </c>
      <c r="E340" s="49">
        <v>100</v>
      </c>
      <c r="F340" s="49">
        <v>93</v>
      </c>
      <c r="G340" s="49">
        <v>303</v>
      </c>
      <c r="H340" s="48">
        <f t="shared" si="11"/>
        <v>637</v>
      </c>
    </row>
    <row r="341" spans="1:8" x14ac:dyDescent="0.25">
      <c r="A341" s="46" t="s">
        <v>1047</v>
      </c>
      <c r="B341" s="46" t="s">
        <v>1075</v>
      </c>
      <c r="C341" s="46" t="str">
        <f t="shared" si="10"/>
        <v>Paramount</v>
      </c>
      <c r="D341" s="49">
        <v>26</v>
      </c>
      <c r="E341" s="49">
        <v>16</v>
      </c>
      <c r="F341" s="49">
        <v>17</v>
      </c>
      <c r="G341" s="49">
        <v>46</v>
      </c>
      <c r="H341" s="48">
        <f t="shared" si="11"/>
        <v>105</v>
      </c>
    </row>
    <row r="342" spans="1:8" x14ac:dyDescent="0.25">
      <c r="A342" s="46" t="s">
        <v>1178</v>
      </c>
      <c r="B342" s="46" t="s">
        <v>1181</v>
      </c>
      <c r="C342" s="46" t="str">
        <f t="shared" si="10"/>
        <v>Parlier</v>
      </c>
      <c r="D342" s="51">
        <v>110</v>
      </c>
      <c r="E342" s="51">
        <v>82</v>
      </c>
      <c r="F342" s="51">
        <v>77</v>
      </c>
      <c r="G342" s="51">
        <v>319</v>
      </c>
      <c r="H342" s="48">
        <f t="shared" si="11"/>
        <v>588</v>
      </c>
    </row>
    <row r="343" spans="1:8" x14ac:dyDescent="0.25">
      <c r="A343" s="46" t="s">
        <v>1047</v>
      </c>
      <c r="B343" s="46" t="s">
        <v>1074</v>
      </c>
      <c r="C343" s="46" t="str">
        <f t="shared" si="10"/>
        <v>Pasadena</v>
      </c>
      <c r="D343" s="49">
        <v>340</v>
      </c>
      <c r="E343" s="49">
        <v>207</v>
      </c>
      <c r="F343" s="49">
        <v>224</v>
      </c>
      <c r="G343" s="49">
        <v>561</v>
      </c>
      <c r="H343" s="48">
        <f t="shared" si="11"/>
        <v>1332</v>
      </c>
    </row>
    <row r="344" spans="1:8" x14ac:dyDescent="0.25">
      <c r="A344" s="46" t="s">
        <v>870</v>
      </c>
      <c r="B344" s="46" t="s">
        <v>872</v>
      </c>
      <c r="C344" s="46" t="str">
        <f t="shared" si="10"/>
        <v>Paso Robles</v>
      </c>
      <c r="D344" s="49">
        <v>123</v>
      </c>
      <c r="E344" s="49">
        <v>77</v>
      </c>
      <c r="F344" s="49">
        <v>87</v>
      </c>
      <c r="G344" s="49">
        <v>206</v>
      </c>
      <c r="H344" s="48">
        <f t="shared" si="11"/>
        <v>493</v>
      </c>
    </row>
    <row r="345" spans="1:8" x14ac:dyDescent="0.25">
      <c r="A345" s="46" t="s">
        <v>789</v>
      </c>
      <c r="B345" s="46" t="s">
        <v>792</v>
      </c>
      <c r="C345" s="46" t="str">
        <f t="shared" si="10"/>
        <v>Patterson</v>
      </c>
      <c r="D345" s="50">
        <v>636</v>
      </c>
      <c r="E345" s="50">
        <v>408</v>
      </c>
      <c r="F345" s="50">
        <v>416</v>
      </c>
      <c r="G345" s="50">
        <v>1031</v>
      </c>
      <c r="H345" s="48">
        <f t="shared" si="11"/>
        <v>2491</v>
      </c>
    </row>
    <row r="346" spans="1:8" x14ac:dyDescent="0.25">
      <c r="A346" s="46" t="s">
        <v>937</v>
      </c>
      <c r="B346" s="46" t="s">
        <v>941</v>
      </c>
      <c r="C346" s="46" t="str">
        <f t="shared" si="10"/>
        <v>Perris</v>
      </c>
      <c r="D346" s="49">
        <v>1026</v>
      </c>
      <c r="E346" s="49">
        <v>681</v>
      </c>
      <c r="F346" s="49">
        <v>759</v>
      </c>
      <c r="G346" s="49">
        <v>1814</v>
      </c>
      <c r="H346" s="48">
        <f t="shared" si="11"/>
        <v>4280</v>
      </c>
    </row>
    <row r="347" spans="1:8" x14ac:dyDescent="0.25">
      <c r="A347" s="46" t="s">
        <v>798</v>
      </c>
      <c r="B347" s="46" t="s">
        <v>802</v>
      </c>
      <c r="C347" s="46" t="str">
        <f t="shared" si="10"/>
        <v>Petaluma</v>
      </c>
      <c r="D347" s="49">
        <v>199</v>
      </c>
      <c r="E347" s="49">
        <v>103</v>
      </c>
      <c r="F347" s="49">
        <v>121</v>
      </c>
      <c r="G347" s="49">
        <v>322</v>
      </c>
      <c r="H347" s="48">
        <f t="shared" si="11"/>
        <v>745</v>
      </c>
    </row>
    <row r="348" spans="1:8" x14ac:dyDescent="0.25">
      <c r="A348" s="46" t="s">
        <v>1047</v>
      </c>
      <c r="B348" s="46" t="s">
        <v>1073</v>
      </c>
      <c r="C348" s="46" t="str">
        <f t="shared" si="10"/>
        <v>Pico Rivera</v>
      </c>
      <c r="D348" s="49">
        <v>217</v>
      </c>
      <c r="E348" s="49">
        <v>131</v>
      </c>
      <c r="F348" s="49">
        <v>140</v>
      </c>
      <c r="G348" s="49">
        <v>362</v>
      </c>
      <c r="H348" s="48">
        <f t="shared" si="11"/>
        <v>850</v>
      </c>
    </row>
    <row r="349" spans="1:8" x14ac:dyDescent="0.25">
      <c r="A349" s="46" t="s">
        <v>1230</v>
      </c>
      <c r="B349" s="46" t="s">
        <v>1233</v>
      </c>
      <c r="C349" s="46" t="str">
        <f t="shared" si="10"/>
        <v>Piedmont</v>
      </c>
      <c r="D349" s="49">
        <v>24</v>
      </c>
      <c r="E349" s="49">
        <v>14</v>
      </c>
      <c r="F349" s="49">
        <v>15</v>
      </c>
      <c r="G349" s="49">
        <v>7</v>
      </c>
      <c r="H349" s="48">
        <f t="shared" si="11"/>
        <v>60</v>
      </c>
    </row>
    <row r="350" spans="1:8" x14ac:dyDescent="0.25">
      <c r="A350" s="46" t="s">
        <v>1197</v>
      </c>
      <c r="B350" s="46" t="s">
        <v>1203</v>
      </c>
      <c r="C350" s="46" t="str">
        <f t="shared" si="10"/>
        <v>Pinole</v>
      </c>
      <c r="D350" s="49">
        <v>80</v>
      </c>
      <c r="E350" s="49">
        <v>48</v>
      </c>
      <c r="F350" s="49">
        <v>43</v>
      </c>
      <c r="G350" s="49">
        <v>126</v>
      </c>
      <c r="H350" s="48">
        <f t="shared" si="11"/>
        <v>297</v>
      </c>
    </row>
    <row r="351" spans="1:8" x14ac:dyDescent="0.25">
      <c r="A351" s="46" t="s">
        <v>870</v>
      </c>
      <c r="B351" s="46" t="s">
        <v>871</v>
      </c>
      <c r="C351" s="46" t="str">
        <f t="shared" si="10"/>
        <v>Pismo Beach</v>
      </c>
      <c r="D351" s="49">
        <v>38</v>
      </c>
      <c r="E351" s="49">
        <v>24</v>
      </c>
      <c r="F351" s="49">
        <v>27</v>
      </c>
      <c r="G351" s="49">
        <v>64</v>
      </c>
      <c r="H351" s="48">
        <f t="shared" si="11"/>
        <v>153</v>
      </c>
    </row>
    <row r="352" spans="1:8" x14ac:dyDescent="0.25">
      <c r="A352" s="46" t="s">
        <v>1197</v>
      </c>
      <c r="B352" s="46" t="s">
        <v>1202</v>
      </c>
      <c r="C352" s="46" t="str">
        <f t="shared" si="10"/>
        <v>Pittsburg</v>
      </c>
      <c r="D352" s="49">
        <v>392</v>
      </c>
      <c r="E352" s="49">
        <v>254</v>
      </c>
      <c r="F352" s="49">
        <v>316</v>
      </c>
      <c r="G352" s="49">
        <v>1063</v>
      </c>
      <c r="H352" s="48">
        <f t="shared" si="11"/>
        <v>2025</v>
      </c>
    </row>
    <row r="353" spans="1:8" x14ac:dyDescent="0.25">
      <c r="A353" s="46" t="s">
        <v>970</v>
      </c>
      <c r="B353" s="46" t="s">
        <v>980</v>
      </c>
      <c r="C353" s="46" t="str">
        <f t="shared" si="10"/>
        <v>Placentia</v>
      </c>
      <c r="D353" s="49">
        <v>112</v>
      </c>
      <c r="E353" s="49">
        <v>81</v>
      </c>
      <c r="F353" s="49">
        <v>90</v>
      </c>
      <c r="G353" s="49">
        <v>209</v>
      </c>
      <c r="H353" s="48">
        <f t="shared" si="11"/>
        <v>492</v>
      </c>
    </row>
    <row r="354" spans="1:8" x14ac:dyDescent="0.25">
      <c r="A354" s="46" t="s">
        <v>414</v>
      </c>
      <c r="B354" s="46" t="str">
        <f>A354</f>
        <v>Placer County - Unincorporated</v>
      </c>
      <c r="C354" s="46" t="str">
        <f t="shared" si="10"/>
        <v>Placer County - Unincorporated</v>
      </c>
      <c r="D354" s="49">
        <v>1365</v>
      </c>
      <c r="E354" s="49">
        <v>957</v>
      </c>
      <c r="F354" s="49">
        <v>936</v>
      </c>
      <c r="G354" s="49">
        <v>1773</v>
      </c>
      <c r="H354" s="48">
        <f t="shared" si="11"/>
        <v>5031</v>
      </c>
    </row>
    <row r="355" spans="1:8" x14ac:dyDescent="0.25">
      <c r="A355" s="46" t="s">
        <v>1192</v>
      </c>
      <c r="B355" s="46" t="s">
        <v>1193</v>
      </c>
      <c r="C355" s="46" t="str">
        <f t="shared" si="10"/>
        <v>Placerville</v>
      </c>
      <c r="D355" s="49">
        <v>78</v>
      </c>
      <c r="E355" s="49">
        <v>55</v>
      </c>
      <c r="F355" s="49">
        <v>69</v>
      </c>
      <c r="G355" s="49">
        <v>170</v>
      </c>
      <c r="H355" s="48">
        <f t="shared" si="11"/>
        <v>372</v>
      </c>
    </row>
    <row r="356" spans="1:8" x14ac:dyDescent="0.25">
      <c r="A356" s="46" t="s">
        <v>1197</v>
      </c>
      <c r="B356" s="46" t="s">
        <v>1201</v>
      </c>
      <c r="C356" s="46" t="str">
        <f t="shared" si="10"/>
        <v>Pleasant Hill</v>
      </c>
      <c r="D356" s="49">
        <v>118</v>
      </c>
      <c r="E356" s="49">
        <v>69</v>
      </c>
      <c r="F356" s="49">
        <v>84</v>
      </c>
      <c r="G356" s="49">
        <v>177</v>
      </c>
      <c r="H356" s="48">
        <f t="shared" si="11"/>
        <v>448</v>
      </c>
    </row>
    <row r="357" spans="1:8" x14ac:dyDescent="0.25">
      <c r="A357" s="46" t="s">
        <v>1230</v>
      </c>
      <c r="B357" s="46" t="s">
        <v>1232</v>
      </c>
      <c r="C357" s="46" t="str">
        <f t="shared" si="10"/>
        <v>Pleasanton</v>
      </c>
      <c r="D357" s="49">
        <v>716</v>
      </c>
      <c r="E357" s="49">
        <v>391</v>
      </c>
      <c r="F357" s="49">
        <v>407</v>
      </c>
      <c r="G357" s="49">
        <v>553</v>
      </c>
      <c r="H357" s="48">
        <f t="shared" si="11"/>
        <v>2067</v>
      </c>
    </row>
    <row r="358" spans="1:8" x14ac:dyDescent="0.25">
      <c r="A358" s="46" t="s">
        <v>410</v>
      </c>
      <c r="B358" s="46" t="str">
        <f>A358</f>
        <v>Plumas County - Unincorporated</v>
      </c>
      <c r="C358" s="46" t="str">
        <f t="shared" si="10"/>
        <v>Plumas County - Unincorporated</v>
      </c>
      <c r="D358" s="49">
        <v>12</v>
      </c>
      <c r="E358" s="49">
        <v>8</v>
      </c>
      <c r="F358" s="49">
        <v>12</v>
      </c>
      <c r="G358" s="49">
        <v>25</v>
      </c>
      <c r="H358" s="48">
        <f t="shared" si="11"/>
        <v>57</v>
      </c>
    </row>
    <row r="359" spans="1:8" x14ac:dyDescent="0.25">
      <c r="A359" s="46" t="s">
        <v>1224</v>
      </c>
      <c r="B359" s="46" t="s">
        <v>1225</v>
      </c>
      <c r="C359" s="46" t="str">
        <f t="shared" si="10"/>
        <v>Plymouth</v>
      </c>
      <c r="D359" s="49">
        <v>1</v>
      </c>
      <c r="E359" s="49">
        <v>1</v>
      </c>
      <c r="F359" s="49">
        <v>1</v>
      </c>
      <c r="G359" s="49">
        <v>1</v>
      </c>
      <c r="H359" s="48">
        <f t="shared" si="11"/>
        <v>4</v>
      </c>
    </row>
    <row r="360" spans="1:8" x14ac:dyDescent="0.25">
      <c r="A360" s="46" t="s">
        <v>1033</v>
      </c>
      <c r="B360" s="46" t="s">
        <v>1035</v>
      </c>
      <c r="C360" s="46" t="str">
        <f t="shared" si="10"/>
        <v>Point Arena</v>
      </c>
      <c r="D360" s="49">
        <v>1</v>
      </c>
      <c r="E360" s="49">
        <v>1</v>
      </c>
      <c r="F360" s="49">
        <v>1</v>
      </c>
      <c r="G360" s="49">
        <v>1</v>
      </c>
      <c r="H360" s="48">
        <f t="shared" si="11"/>
        <v>4</v>
      </c>
    </row>
    <row r="361" spans="1:8" x14ac:dyDescent="0.25">
      <c r="A361" s="46" t="s">
        <v>1047</v>
      </c>
      <c r="B361" s="46" t="s">
        <v>1072</v>
      </c>
      <c r="C361" s="46" t="str">
        <f t="shared" si="10"/>
        <v>Pomona</v>
      </c>
      <c r="D361" s="49">
        <v>919</v>
      </c>
      <c r="E361" s="49">
        <v>543</v>
      </c>
      <c r="F361" s="49">
        <v>592</v>
      </c>
      <c r="G361" s="49">
        <v>1572</v>
      </c>
      <c r="H361" s="48">
        <f t="shared" si="11"/>
        <v>3626</v>
      </c>
    </row>
    <row r="362" spans="1:8" x14ac:dyDescent="0.25">
      <c r="A362" s="46" t="s">
        <v>762</v>
      </c>
      <c r="B362" s="46" t="s">
        <v>766</v>
      </c>
      <c r="C362" s="46" t="str">
        <f t="shared" si="10"/>
        <v>Port Hueneme</v>
      </c>
      <c r="D362" s="49">
        <v>1</v>
      </c>
      <c r="E362" s="49">
        <v>1</v>
      </c>
      <c r="F362" s="49">
        <v>0</v>
      </c>
      <c r="G362" s="49">
        <v>0</v>
      </c>
      <c r="H362" s="48">
        <f t="shared" si="11"/>
        <v>2</v>
      </c>
    </row>
    <row r="363" spans="1:8" x14ac:dyDescent="0.25">
      <c r="A363" s="46" t="s">
        <v>775</v>
      </c>
      <c r="B363" s="46" t="s">
        <v>777</v>
      </c>
      <c r="C363" s="46" t="str">
        <f t="shared" si="10"/>
        <v>Porterville</v>
      </c>
      <c r="D363" s="50">
        <v>623</v>
      </c>
      <c r="E363" s="50">
        <v>576</v>
      </c>
      <c r="F363" s="50">
        <v>566</v>
      </c>
      <c r="G363" s="50">
        <v>1431</v>
      </c>
      <c r="H363" s="48">
        <f t="shared" si="11"/>
        <v>3196</v>
      </c>
    </row>
    <row r="364" spans="1:8" x14ac:dyDescent="0.25">
      <c r="A364" s="46" t="s">
        <v>962</v>
      </c>
      <c r="B364" s="46" t="s">
        <v>961</v>
      </c>
      <c r="C364" s="46" t="str">
        <f t="shared" si="10"/>
        <v>Portola</v>
      </c>
      <c r="D364" s="49">
        <v>3</v>
      </c>
      <c r="E364" s="49">
        <v>2</v>
      </c>
      <c r="F364" s="49">
        <v>3</v>
      </c>
      <c r="G364" s="49">
        <v>5</v>
      </c>
      <c r="H364" s="48">
        <f t="shared" si="11"/>
        <v>13</v>
      </c>
    </row>
    <row r="365" spans="1:8" x14ac:dyDescent="0.25">
      <c r="A365" s="46" t="s">
        <v>855</v>
      </c>
      <c r="B365" s="46" t="s">
        <v>1334</v>
      </c>
      <c r="C365" s="46" t="str">
        <f t="shared" si="10"/>
        <v>Portola Valley</v>
      </c>
      <c r="D365" s="49">
        <v>21</v>
      </c>
      <c r="E365" s="49">
        <v>15</v>
      </c>
      <c r="F365" s="49">
        <v>15</v>
      </c>
      <c r="G365" s="49">
        <v>13</v>
      </c>
      <c r="H365" s="48">
        <f t="shared" si="11"/>
        <v>64</v>
      </c>
    </row>
    <row r="366" spans="1:8" x14ac:dyDescent="0.25">
      <c r="A366" s="46" t="s">
        <v>887</v>
      </c>
      <c r="B366" s="46" t="s">
        <v>891</v>
      </c>
      <c r="C366" s="46" t="str">
        <f t="shared" si="10"/>
        <v>Poway</v>
      </c>
      <c r="D366" s="49">
        <v>201</v>
      </c>
      <c r="E366" s="49">
        <v>152</v>
      </c>
      <c r="F366" s="49">
        <v>282</v>
      </c>
      <c r="G366" s="49">
        <v>618</v>
      </c>
      <c r="H366" s="48">
        <f t="shared" si="11"/>
        <v>1253</v>
      </c>
    </row>
    <row r="367" spans="1:8" x14ac:dyDescent="0.25">
      <c r="A367" s="46" t="s">
        <v>930</v>
      </c>
      <c r="B367" s="46" t="s">
        <v>931</v>
      </c>
      <c r="C367" s="46" t="str">
        <f t="shared" si="10"/>
        <v>Rancho Cordova</v>
      </c>
      <c r="D367" s="49">
        <v>1539</v>
      </c>
      <c r="E367" s="49">
        <v>1079</v>
      </c>
      <c r="F367" s="49">
        <v>1303</v>
      </c>
      <c r="G367" s="49">
        <v>3087</v>
      </c>
      <c r="H367" s="48">
        <f t="shared" si="11"/>
        <v>7008</v>
      </c>
    </row>
    <row r="368" spans="1:8" x14ac:dyDescent="0.25">
      <c r="A368" s="46" t="s">
        <v>905</v>
      </c>
      <c r="B368" s="46" t="s">
        <v>912</v>
      </c>
      <c r="C368" s="46" t="str">
        <f t="shared" si="10"/>
        <v>Rancho Cucamonga</v>
      </c>
      <c r="D368" s="49">
        <v>209</v>
      </c>
      <c r="E368" s="49">
        <v>141</v>
      </c>
      <c r="F368" s="49">
        <v>158</v>
      </c>
      <c r="G368" s="49">
        <v>340</v>
      </c>
      <c r="H368" s="48">
        <f t="shared" si="11"/>
        <v>848</v>
      </c>
    </row>
    <row r="369" spans="1:8" x14ac:dyDescent="0.25">
      <c r="A369" s="46" t="s">
        <v>937</v>
      </c>
      <c r="B369" s="46" t="s">
        <v>940</v>
      </c>
      <c r="C369" s="46" t="str">
        <f t="shared" si="10"/>
        <v>Rancho Mirage</v>
      </c>
      <c r="D369" s="49">
        <v>23</v>
      </c>
      <c r="E369" s="49">
        <v>15</v>
      </c>
      <c r="F369" s="49">
        <v>18</v>
      </c>
      <c r="G369" s="49">
        <v>39</v>
      </c>
      <c r="H369" s="48">
        <f t="shared" si="11"/>
        <v>95</v>
      </c>
    </row>
    <row r="370" spans="1:8" x14ac:dyDescent="0.25">
      <c r="A370" s="46" t="s">
        <v>1047</v>
      </c>
      <c r="B370" s="46" t="s">
        <v>1071</v>
      </c>
      <c r="C370" s="46" t="str">
        <f t="shared" si="10"/>
        <v>Rancho Palos Verdes</v>
      </c>
      <c r="D370" s="49">
        <v>8</v>
      </c>
      <c r="E370" s="49">
        <v>5</v>
      </c>
      <c r="F370" s="49">
        <v>5</v>
      </c>
      <c r="G370" s="49">
        <v>13</v>
      </c>
      <c r="H370" s="48">
        <f t="shared" si="11"/>
        <v>31</v>
      </c>
    </row>
    <row r="371" spans="1:8" x14ac:dyDescent="0.25">
      <c r="A371" s="46" t="s">
        <v>970</v>
      </c>
      <c r="B371" s="46" t="s">
        <v>979</v>
      </c>
      <c r="C371" s="46" t="str">
        <f t="shared" si="10"/>
        <v>Rancho Santa Margarita</v>
      </c>
      <c r="D371" s="49">
        <v>1</v>
      </c>
      <c r="E371" s="49">
        <v>1</v>
      </c>
      <c r="F371" s="49">
        <v>0</v>
      </c>
      <c r="G371" s="49">
        <v>0</v>
      </c>
      <c r="H371" s="48">
        <f t="shared" si="11"/>
        <v>2</v>
      </c>
    </row>
    <row r="372" spans="1:8" x14ac:dyDescent="0.25">
      <c r="A372" s="46" t="s">
        <v>782</v>
      </c>
      <c r="B372" s="46" t="s">
        <v>783</v>
      </c>
      <c r="C372" s="46" t="str">
        <f t="shared" si="10"/>
        <v>Red Bluff</v>
      </c>
      <c r="D372" s="49">
        <v>73</v>
      </c>
      <c r="E372" s="49">
        <v>52</v>
      </c>
      <c r="F372" s="49">
        <v>61</v>
      </c>
      <c r="G372" s="49">
        <v>137</v>
      </c>
      <c r="H372" s="48">
        <f t="shared" si="11"/>
        <v>323</v>
      </c>
    </row>
    <row r="373" spans="1:8" x14ac:dyDescent="0.25">
      <c r="A373" s="46" t="s">
        <v>827</v>
      </c>
      <c r="B373" s="46" t="s">
        <v>828</v>
      </c>
      <c r="C373" s="46" t="str">
        <f t="shared" si="10"/>
        <v>Redding</v>
      </c>
      <c r="D373" s="49">
        <v>287</v>
      </c>
      <c r="E373" s="49">
        <v>181</v>
      </c>
      <c r="F373" s="49">
        <v>205</v>
      </c>
      <c r="G373" s="49">
        <v>502</v>
      </c>
      <c r="H373" s="48">
        <f t="shared" si="11"/>
        <v>1175</v>
      </c>
    </row>
    <row r="374" spans="1:8" x14ac:dyDescent="0.25">
      <c r="A374" s="46" t="s">
        <v>905</v>
      </c>
      <c r="B374" s="46" t="s">
        <v>911</v>
      </c>
      <c r="C374" s="46" t="str">
        <f t="shared" si="10"/>
        <v>Redlands</v>
      </c>
      <c r="D374" s="49">
        <v>579</v>
      </c>
      <c r="E374" s="49">
        <v>396</v>
      </c>
      <c r="F374" s="49">
        <v>453</v>
      </c>
      <c r="G374" s="49">
        <v>1001</v>
      </c>
      <c r="H374" s="48">
        <f t="shared" si="11"/>
        <v>2429</v>
      </c>
    </row>
    <row r="375" spans="1:8" x14ac:dyDescent="0.25">
      <c r="A375" s="46" t="s">
        <v>1047</v>
      </c>
      <c r="B375" s="46" t="s">
        <v>1070</v>
      </c>
      <c r="C375" s="46" t="str">
        <f t="shared" si="10"/>
        <v>Redondo Beach</v>
      </c>
      <c r="D375" s="49">
        <v>372</v>
      </c>
      <c r="E375" s="49">
        <v>223</v>
      </c>
      <c r="F375" s="49">
        <v>238</v>
      </c>
      <c r="G375" s="49">
        <v>564</v>
      </c>
      <c r="H375" s="48">
        <f t="shared" si="11"/>
        <v>1397</v>
      </c>
    </row>
    <row r="376" spans="1:8" x14ac:dyDescent="0.25">
      <c r="A376" s="46" t="s">
        <v>855</v>
      </c>
      <c r="B376" s="46" t="s">
        <v>859</v>
      </c>
      <c r="C376" s="46" t="str">
        <f t="shared" si="10"/>
        <v>Redwood City</v>
      </c>
      <c r="D376" s="49">
        <v>706</v>
      </c>
      <c r="E376" s="49">
        <v>429</v>
      </c>
      <c r="F376" s="49">
        <v>502</v>
      </c>
      <c r="G376" s="49">
        <v>1152</v>
      </c>
      <c r="H376" s="48">
        <f t="shared" si="11"/>
        <v>2789</v>
      </c>
    </row>
    <row r="377" spans="1:8" x14ac:dyDescent="0.25">
      <c r="A377" s="46" t="s">
        <v>1178</v>
      </c>
      <c r="B377" s="46" t="s">
        <v>1180</v>
      </c>
      <c r="C377" s="46" t="str">
        <f t="shared" si="10"/>
        <v>Reedley</v>
      </c>
      <c r="D377" s="51">
        <v>393</v>
      </c>
      <c r="E377" s="51">
        <v>204</v>
      </c>
      <c r="F377" s="51">
        <v>161</v>
      </c>
      <c r="G377" s="51">
        <v>553</v>
      </c>
      <c r="H377" s="48">
        <f t="shared" si="11"/>
        <v>1311</v>
      </c>
    </row>
    <row r="378" spans="1:8" x14ac:dyDescent="0.25">
      <c r="A378" s="46" t="s">
        <v>905</v>
      </c>
      <c r="B378" s="46" t="s">
        <v>910</v>
      </c>
      <c r="C378" s="46" t="str">
        <f t="shared" si="10"/>
        <v>Rialto</v>
      </c>
      <c r="D378" s="49">
        <v>636</v>
      </c>
      <c r="E378" s="49">
        <v>432</v>
      </c>
      <c r="F378" s="49">
        <v>496</v>
      </c>
      <c r="G378" s="49">
        <v>1151</v>
      </c>
      <c r="H378" s="48">
        <f t="shared" si="11"/>
        <v>2715</v>
      </c>
    </row>
    <row r="379" spans="1:8" x14ac:dyDescent="0.25">
      <c r="A379" s="46" t="s">
        <v>1197</v>
      </c>
      <c r="B379" s="46" t="s">
        <v>1200</v>
      </c>
      <c r="C379" s="46" t="str">
        <f t="shared" si="10"/>
        <v>Richmond</v>
      </c>
      <c r="D379" s="49">
        <v>438</v>
      </c>
      <c r="E379" s="49">
        <v>305</v>
      </c>
      <c r="F379" s="49">
        <v>410</v>
      </c>
      <c r="G379" s="49">
        <v>1282</v>
      </c>
      <c r="H379" s="48">
        <f t="shared" si="11"/>
        <v>2435</v>
      </c>
    </row>
    <row r="380" spans="1:8" x14ac:dyDescent="0.25">
      <c r="A380" s="46" t="s">
        <v>1145</v>
      </c>
      <c r="B380" s="46" t="s">
        <v>1149</v>
      </c>
      <c r="C380" s="46" t="str">
        <f t="shared" si="10"/>
        <v>Ridgecrest</v>
      </c>
      <c r="D380" s="51">
        <v>159</v>
      </c>
      <c r="E380" s="51">
        <v>131</v>
      </c>
      <c r="F380" s="51">
        <v>207</v>
      </c>
      <c r="G380" s="51">
        <v>848</v>
      </c>
      <c r="H380" s="48">
        <f t="shared" si="11"/>
        <v>1345</v>
      </c>
    </row>
    <row r="381" spans="1:8" x14ac:dyDescent="0.25">
      <c r="A381" s="46" t="s">
        <v>1167</v>
      </c>
      <c r="B381" s="46" t="s">
        <v>1168</v>
      </c>
      <c r="C381" s="46" t="str">
        <f t="shared" si="10"/>
        <v>Rio Dell</v>
      </c>
      <c r="D381" s="49">
        <v>8</v>
      </c>
      <c r="E381" s="49">
        <v>4</v>
      </c>
      <c r="F381" s="49">
        <v>4</v>
      </c>
      <c r="G381" s="49">
        <v>15</v>
      </c>
      <c r="H381" s="48">
        <f t="shared" si="11"/>
        <v>31</v>
      </c>
    </row>
    <row r="382" spans="1:8" x14ac:dyDescent="0.25">
      <c r="A382" s="46" t="s">
        <v>807</v>
      </c>
      <c r="B382" s="46" t="s">
        <v>810</v>
      </c>
      <c r="C382" s="46" t="str">
        <f t="shared" si="10"/>
        <v>Rio Vista</v>
      </c>
      <c r="D382" s="49">
        <v>45</v>
      </c>
      <c r="E382" s="49">
        <v>36</v>
      </c>
      <c r="F382" s="49">
        <v>48</v>
      </c>
      <c r="G382" s="49">
        <v>170</v>
      </c>
      <c r="H382" s="48">
        <f t="shared" si="11"/>
        <v>299</v>
      </c>
    </row>
    <row r="383" spans="1:8" x14ac:dyDescent="0.25">
      <c r="A383" s="46" t="s">
        <v>879</v>
      </c>
      <c r="B383" s="46" t="s">
        <v>881</v>
      </c>
      <c r="C383" s="46" t="str">
        <f t="shared" si="10"/>
        <v>Ripon</v>
      </c>
      <c r="D383" s="54">
        <v>308</v>
      </c>
      <c r="E383" s="54">
        <v>215</v>
      </c>
      <c r="F383" s="54">
        <v>231</v>
      </c>
      <c r="G383" s="54">
        <v>726</v>
      </c>
      <c r="H383" s="48">
        <f t="shared" si="11"/>
        <v>1480</v>
      </c>
    </row>
    <row r="384" spans="1:8" x14ac:dyDescent="0.25">
      <c r="A384" s="46" t="s">
        <v>789</v>
      </c>
      <c r="B384" s="46" t="s">
        <v>791</v>
      </c>
      <c r="C384" s="46" t="str">
        <f t="shared" si="10"/>
        <v>Riverbank</v>
      </c>
      <c r="D384" s="50">
        <v>321</v>
      </c>
      <c r="E384" s="50">
        <v>206</v>
      </c>
      <c r="F384" s="50">
        <v>217</v>
      </c>
      <c r="G384" s="50">
        <v>536</v>
      </c>
      <c r="H384" s="48">
        <f t="shared" si="11"/>
        <v>1280</v>
      </c>
    </row>
    <row r="385" spans="1:8" x14ac:dyDescent="0.25">
      <c r="A385" s="46" t="s">
        <v>937</v>
      </c>
      <c r="B385" s="46" t="s">
        <v>937</v>
      </c>
      <c r="C385" s="46" t="str">
        <f t="shared" si="10"/>
        <v>Riverside</v>
      </c>
      <c r="D385" s="49">
        <v>2002</v>
      </c>
      <c r="E385" s="49">
        <v>1336</v>
      </c>
      <c r="F385" s="49">
        <v>1503</v>
      </c>
      <c r="G385" s="49">
        <v>3442</v>
      </c>
      <c r="H385" s="48">
        <f t="shared" si="11"/>
        <v>8283</v>
      </c>
    </row>
    <row r="386" spans="1:8" x14ac:dyDescent="0.25">
      <c r="A386" s="46" t="s">
        <v>382</v>
      </c>
      <c r="B386" s="46" t="str">
        <f>A386</f>
        <v>Riverside County - Unincorporated</v>
      </c>
      <c r="C386" s="46" t="str">
        <f t="shared" ref="C386:C449" si="12">B386</f>
        <v>Riverside County - Unincorporated</v>
      </c>
      <c r="D386" s="49">
        <v>7173</v>
      </c>
      <c r="E386" s="49">
        <v>4871</v>
      </c>
      <c r="F386" s="49">
        <v>5534</v>
      </c>
      <c r="G386" s="49">
        <v>12725</v>
      </c>
      <c r="H386" s="48">
        <f t="shared" ref="H386:H449" si="13">SUM(D386:G386)</f>
        <v>30303</v>
      </c>
    </row>
    <row r="387" spans="1:8" x14ac:dyDescent="0.25">
      <c r="A387" s="46" t="s">
        <v>964</v>
      </c>
      <c r="B387" s="46" t="s">
        <v>965</v>
      </c>
      <c r="C387" s="46" t="str">
        <f t="shared" si="12"/>
        <v>Rocklin</v>
      </c>
      <c r="D387" s="49">
        <v>1040</v>
      </c>
      <c r="E387" s="49">
        <v>729</v>
      </c>
      <c r="F387" s="49">
        <v>709</v>
      </c>
      <c r="G387" s="49">
        <v>1335</v>
      </c>
      <c r="H387" s="48">
        <f t="shared" si="13"/>
        <v>3813</v>
      </c>
    </row>
    <row r="388" spans="1:8" x14ac:dyDescent="0.25">
      <c r="A388" s="46" t="s">
        <v>798</v>
      </c>
      <c r="B388" s="46" t="s">
        <v>801</v>
      </c>
      <c r="C388" s="46" t="str">
        <f t="shared" si="12"/>
        <v>Rohnert Park</v>
      </c>
      <c r="D388" s="49">
        <v>181</v>
      </c>
      <c r="E388" s="49">
        <v>107</v>
      </c>
      <c r="F388" s="49">
        <v>127</v>
      </c>
      <c r="G388" s="49">
        <v>484</v>
      </c>
      <c r="H388" s="48">
        <f t="shared" si="13"/>
        <v>899</v>
      </c>
    </row>
    <row r="389" spans="1:8" x14ac:dyDescent="0.25">
      <c r="A389" s="46" t="s">
        <v>1047</v>
      </c>
      <c r="B389" s="46" t="s">
        <v>1069</v>
      </c>
      <c r="C389" s="46" t="str">
        <f t="shared" si="12"/>
        <v>Rolling Hills</v>
      </c>
      <c r="D389" s="49">
        <v>2</v>
      </c>
      <c r="E389" s="49">
        <v>1</v>
      </c>
      <c r="F389" s="49">
        <v>1</v>
      </c>
      <c r="G389" s="49">
        <v>2</v>
      </c>
      <c r="H389" s="48">
        <f t="shared" si="13"/>
        <v>6</v>
      </c>
    </row>
    <row r="390" spans="1:8" x14ac:dyDescent="0.25">
      <c r="A390" s="46" t="s">
        <v>1047</v>
      </c>
      <c r="B390" s="46" t="s">
        <v>1068</v>
      </c>
      <c r="C390" s="46" t="str">
        <f t="shared" si="12"/>
        <v>Rolling Hills Estates</v>
      </c>
      <c r="D390" s="49">
        <v>1</v>
      </c>
      <c r="E390" s="49">
        <v>1</v>
      </c>
      <c r="F390" s="49">
        <v>1</v>
      </c>
      <c r="G390" s="49">
        <v>2</v>
      </c>
      <c r="H390" s="48">
        <f t="shared" si="13"/>
        <v>5</v>
      </c>
    </row>
    <row r="391" spans="1:8" x14ac:dyDescent="0.25">
      <c r="A391" s="46" t="s">
        <v>1047</v>
      </c>
      <c r="B391" s="46" t="s">
        <v>1067</v>
      </c>
      <c r="C391" s="46" t="str">
        <f t="shared" si="12"/>
        <v>Rosemead</v>
      </c>
      <c r="D391" s="49">
        <v>153</v>
      </c>
      <c r="E391" s="49">
        <v>88</v>
      </c>
      <c r="F391" s="49">
        <v>99</v>
      </c>
      <c r="G391" s="49">
        <v>262</v>
      </c>
      <c r="H391" s="48">
        <f t="shared" si="13"/>
        <v>602</v>
      </c>
    </row>
    <row r="392" spans="1:8" x14ac:dyDescent="0.25">
      <c r="A392" s="46" t="s">
        <v>964</v>
      </c>
      <c r="B392" s="46" t="s">
        <v>963</v>
      </c>
      <c r="C392" s="46" t="str">
        <f t="shared" si="12"/>
        <v>Roseville</v>
      </c>
      <c r="D392" s="49">
        <v>2268</v>
      </c>
      <c r="E392" s="49">
        <v>1590</v>
      </c>
      <c r="F392" s="49">
        <v>1577</v>
      </c>
      <c r="G392" s="49">
        <v>3043</v>
      </c>
      <c r="H392" s="48">
        <f t="shared" si="13"/>
        <v>8478</v>
      </c>
    </row>
    <row r="393" spans="1:8" x14ac:dyDescent="0.25">
      <c r="A393" s="46" t="s">
        <v>1037</v>
      </c>
      <c r="B393" s="46" t="s">
        <v>1321</v>
      </c>
      <c r="C393" s="46" t="str">
        <f t="shared" si="12"/>
        <v>Ross</v>
      </c>
      <c r="D393" s="49">
        <v>6</v>
      </c>
      <c r="E393" s="49">
        <v>4</v>
      </c>
      <c r="F393" s="49">
        <v>4</v>
      </c>
      <c r="G393" s="49">
        <v>4</v>
      </c>
      <c r="H393" s="48">
        <f t="shared" si="13"/>
        <v>18</v>
      </c>
    </row>
    <row r="394" spans="1:8" x14ac:dyDescent="0.25">
      <c r="A394" s="46" t="s">
        <v>930</v>
      </c>
      <c r="B394" s="46" t="s">
        <v>930</v>
      </c>
      <c r="C394" s="46" t="str">
        <f t="shared" si="12"/>
        <v>Sacramento</v>
      </c>
      <c r="D394" s="49">
        <v>4944</v>
      </c>
      <c r="E394" s="49">
        <v>3467</v>
      </c>
      <c r="F394" s="49">
        <v>4482</v>
      </c>
      <c r="G394" s="49">
        <v>11208</v>
      </c>
      <c r="H394" s="48">
        <f t="shared" si="13"/>
        <v>24101</v>
      </c>
    </row>
    <row r="395" spans="1:8" x14ac:dyDescent="0.25">
      <c r="A395" s="46" t="s">
        <v>369</v>
      </c>
      <c r="B395" s="46" t="str">
        <f>A395</f>
        <v>Sacramento County - Unincorporated</v>
      </c>
      <c r="C395" s="46" t="str">
        <f t="shared" si="12"/>
        <v>Sacramento County - Unincorporated</v>
      </c>
      <c r="D395" s="49">
        <v>3149</v>
      </c>
      <c r="E395" s="49">
        <v>2208</v>
      </c>
      <c r="F395" s="49">
        <v>2574</v>
      </c>
      <c r="G395" s="49">
        <v>5913</v>
      </c>
      <c r="H395" s="48">
        <f t="shared" si="13"/>
        <v>13844</v>
      </c>
    </row>
    <row r="396" spans="1:8" x14ac:dyDescent="0.25">
      <c r="A396" s="46" t="s">
        <v>1012</v>
      </c>
      <c r="B396" s="46" t="s">
        <v>1015</v>
      </c>
      <c r="C396" s="46" t="str">
        <f t="shared" si="12"/>
        <v>Salinas</v>
      </c>
      <c r="D396" s="51">
        <v>537</v>
      </c>
      <c r="E396" s="51">
        <v>351</v>
      </c>
      <c r="F396" s="51">
        <v>407</v>
      </c>
      <c r="G396" s="51">
        <v>934</v>
      </c>
      <c r="H396" s="55">
        <f t="shared" si="13"/>
        <v>2229</v>
      </c>
    </row>
    <row r="397" spans="1:8" x14ac:dyDescent="0.25">
      <c r="A397" s="46" t="s">
        <v>1037</v>
      </c>
      <c r="B397" s="46" t="s">
        <v>1322</v>
      </c>
      <c r="C397" s="46" t="str">
        <f t="shared" si="12"/>
        <v>San Anselmo</v>
      </c>
      <c r="D397" s="49">
        <v>33</v>
      </c>
      <c r="E397" s="49">
        <v>17</v>
      </c>
      <c r="F397" s="49">
        <v>19</v>
      </c>
      <c r="G397" s="49">
        <v>37</v>
      </c>
      <c r="H397" s="48">
        <f t="shared" si="13"/>
        <v>106</v>
      </c>
    </row>
    <row r="398" spans="1:8" x14ac:dyDescent="0.25">
      <c r="A398" s="46" t="s">
        <v>367</v>
      </c>
      <c r="B398" s="46" t="str">
        <f>A398</f>
        <v>San Benito County - Unincorporated</v>
      </c>
      <c r="C398" s="46" t="str">
        <f t="shared" si="12"/>
        <v>San Benito County - Unincorporated</v>
      </c>
      <c r="D398" s="51">
        <v>198</v>
      </c>
      <c r="E398" s="51">
        <v>120</v>
      </c>
      <c r="F398" s="51">
        <v>164</v>
      </c>
      <c r="G398" s="51">
        <v>355</v>
      </c>
      <c r="H398" s="48">
        <f t="shared" si="13"/>
        <v>837</v>
      </c>
    </row>
    <row r="399" spans="1:8" x14ac:dyDescent="0.25">
      <c r="A399" s="46" t="s">
        <v>905</v>
      </c>
      <c r="B399" s="46" t="s">
        <v>905</v>
      </c>
      <c r="C399" s="46" t="str">
        <f t="shared" si="12"/>
        <v>San Bernardino</v>
      </c>
      <c r="D399" s="49">
        <v>980</v>
      </c>
      <c r="E399" s="49">
        <v>696</v>
      </c>
      <c r="F399" s="49">
        <v>808</v>
      </c>
      <c r="G399" s="49">
        <v>1900</v>
      </c>
      <c r="H399" s="48">
        <f t="shared" si="13"/>
        <v>4384</v>
      </c>
    </row>
    <row r="400" spans="1:8" x14ac:dyDescent="0.25">
      <c r="A400" s="46" t="s">
        <v>345</v>
      </c>
      <c r="B400" s="46" t="str">
        <f>A400</f>
        <v>San Bernardino County - Unincorporated</v>
      </c>
      <c r="C400" s="46" t="str">
        <f t="shared" si="12"/>
        <v>San Bernardino County - Unincorporated</v>
      </c>
      <c r="D400" s="49">
        <v>9</v>
      </c>
      <c r="E400" s="49">
        <v>6</v>
      </c>
      <c r="F400" s="49">
        <v>7</v>
      </c>
      <c r="G400" s="49">
        <v>17</v>
      </c>
      <c r="H400" s="48">
        <f t="shared" si="13"/>
        <v>39</v>
      </c>
    </row>
    <row r="401" spans="1:8" x14ac:dyDescent="0.25">
      <c r="A401" s="46" t="s">
        <v>855</v>
      </c>
      <c r="B401" s="46" t="s">
        <v>858</v>
      </c>
      <c r="C401" s="46" t="str">
        <f t="shared" si="12"/>
        <v>San Bruno</v>
      </c>
      <c r="D401" s="49">
        <v>358</v>
      </c>
      <c r="E401" s="49">
        <v>161</v>
      </c>
      <c r="F401" s="49">
        <v>205</v>
      </c>
      <c r="G401" s="49">
        <v>431</v>
      </c>
      <c r="H401" s="48">
        <f t="shared" si="13"/>
        <v>1155</v>
      </c>
    </row>
    <row r="402" spans="1:8" x14ac:dyDescent="0.25">
      <c r="A402" s="46" t="s">
        <v>762</v>
      </c>
      <c r="B402" s="46" t="s">
        <v>765</v>
      </c>
      <c r="C402" s="46" t="str">
        <f t="shared" si="12"/>
        <v>San Buenaventura</v>
      </c>
      <c r="D402" s="49">
        <v>861</v>
      </c>
      <c r="E402" s="49">
        <v>591</v>
      </c>
      <c r="F402" s="49">
        <v>673</v>
      </c>
      <c r="G402" s="49">
        <v>1529</v>
      </c>
      <c r="H402" s="48">
        <f t="shared" si="13"/>
        <v>3654</v>
      </c>
    </row>
    <row r="403" spans="1:8" x14ac:dyDescent="0.25">
      <c r="A403" s="46" t="s">
        <v>855</v>
      </c>
      <c r="B403" s="46" t="s">
        <v>857</v>
      </c>
      <c r="C403" s="46" t="str">
        <f t="shared" si="12"/>
        <v>San Carlos</v>
      </c>
      <c r="D403" s="49">
        <v>195</v>
      </c>
      <c r="E403" s="49">
        <v>107</v>
      </c>
      <c r="F403" s="49">
        <v>111</v>
      </c>
      <c r="G403" s="49">
        <v>183</v>
      </c>
      <c r="H403" s="48">
        <f t="shared" si="13"/>
        <v>596</v>
      </c>
    </row>
    <row r="404" spans="1:8" x14ac:dyDescent="0.25">
      <c r="A404" s="46" t="s">
        <v>970</v>
      </c>
      <c r="B404" s="46" t="s">
        <v>978</v>
      </c>
      <c r="C404" s="46" t="str">
        <f t="shared" si="12"/>
        <v>San Clemente</v>
      </c>
      <c r="D404" s="49">
        <v>134</v>
      </c>
      <c r="E404" s="49">
        <v>95</v>
      </c>
      <c r="F404" s="49">
        <v>108</v>
      </c>
      <c r="G404" s="49">
        <v>244</v>
      </c>
      <c r="H404" s="48">
        <f t="shared" si="13"/>
        <v>581</v>
      </c>
    </row>
    <row r="405" spans="1:8" x14ac:dyDescent="0.25">
      <c r="A405" s="46" t="s">
        <v>887</v>
      </c>
      <c r="B405" s="46" t="s">
        <v>887</v>
      </c>
      <c r="C405" s="46" t="str">
        <f t="shared" si="12"/>
        <v>San Diego</v>
      </c>
      <c r="D405" s="49">
        <v>21977</v>
      </c>
      <c r="E405" s="49">
        <v>16703</v>
      </c>
      <c r="F405" s="49">
        <v>15462</v>
      </c>
      <c r="G405" s="49">
        <v>33954</v>
      </c>
      <c r="H405" s="48">
        <f t="shared" si="13"/>
        <v>88096</v>
      </c>
    </row>
    <row r="406" spans="1:8" x14ac:dyDescent="0.25">
      <c r="A406" s="46" t="s">
        <v>324</v>
      </c>
      <c r="B406" s="46" t="str">
        <f>A406</f>
        <v>San Diego County - Unincorporated</v>
      </c>
      <c r="C406" s="46" t="str">
        <f t="shared" si="12"/>
        <v>San Diego County - Unincorporated</v>
      </c>
      <c r="D406" s="49">
        <v>2085</v>
      </c>
      <c r="E406" s="49">
        <v>1585</v>
      </c>
      <c r="F406" s="49">
        <v>5864</v>
      </c>
      <c r="G406" s="49">
        <v>12878</v>
      </c>
      <c r="H406" s="48">
        <f t="shared" si="13"/>
        <v>22412</v>
      </c>
    </row>
    <row r="407" spans="1:8" x14ac:dyDescent="0.25">
      <c r="A407" s="46" t="s">
        <v>1047</v>
      </c>
      <c r="B407" s="46" t="s">
        <v>1066</v>
      </c>
      <c r="C407" s="46" t="str">
        <f t="shared" si="12"/>
        <v>San Dimas</v>
      </c>
      <c r="D407" s="49">
        <v>121</v>
      </c>
      <c r="E407" s="49">
        <v>72</v>
      </c>
      <c r="F407" s="49">
        <v>77</v>
      </c>
      <c r="G407" s="49">
        <v>193</v>
      </c>
      <c r="H407" s="48">
        <f t="shared" si="13"/>
        <v>463</v>
      </c>
    </row>
    <row r="408" spans="1:8" x14ac:dyDescent="0.25">
      <c r="A408" s="46" t="s">
        <v>1047</v>
      </c>
      <c r="B408" s="46" t="s">
        <v>1065</v>
      </c>
      <c r="C408" s="46" t="str">
        <f t="shared" si="12"/>
        <v>San Fernando</v>
      </c>
      <c r="D408" s="49">
        <v>55</v>
      </c>
      <c r="E408" s="49">
        <v>32</v>
      </c>
      <c r="F408" s="49">
        <v>35</v>
      </c>
      <c r="G408" s="49">
        <v>95</v>
      </c>
      <c r="H408" s="48">
        <f t="shared" si="13"/>
        <v>217</v>
      </c>
    </row>
    <row r="409" spans="1:8" x14ac:dyDescent="0.25">
      <c r="A409" s="43" t="s">
        <v>751</v>
      </c>
      <c r="B409" s="47" t="s">
        <v>751</v>
      </c>
      <c r="C409" s="46" t="str">
        <f t="shared" si="12"/>
        <v>San Francisco</v>
      </c>
      <c r="D409" s="45">
        <v>6234</v>
      </c>
      <c r="E409" s="45">
        <v>4639</v>
      </c>
      <c r="F409" s="45">
        <v>5460</v>
      </c>
      <c r="G409" s="45">
        <v>12536</v>
      </c>
      <c r="H409" s="44">
        <f t="shared" si="13"/>
        <v>28869</v>
      </c>
    </row>
    <row r="410" spans="1:8" x14ac:dyDescent="0.25">
      <c r="A410" s="46" t="s">
        <v>1047</v>
      </c>
      <c r="B410" s="46" t="s">
        <v>1064</v>
      </c>
      <c r="C410" s="46" t="str">
        <f t="shared" si="12"/>
        <v>San Gabriel</v>
      </c>
      <c r="D410" s="49">
        <v>236</v>
      </c>
      <c r="E410" s="49">
        <v>142</v>
      </c>
      <c r="F410" s="49">
        <v>154</v>
      </c>
      <c r="G410" s="49">
        <v>398</v>
      </c>
      <c r="H410" s="48">
        <f t="shared" si="13"/>
        <v>930</v>
      </c>
    </row>
    <row r="411" spans="1:8" x14ac:dyDescent="0.25">
      <c r="A411" s="46" t="s">
        <v>937</v>
      </c>
      <c r="B411" s="46" t="s">
        <v>939</v>
      </c>
      <c r="C411" s="46" t="str">
        <f t="shared" si="12"/>
        <v>San Jacinto</v>
      </c>
      <c r="D411" s="49">
        <v>562</v>
      </c>
      <c r="E411" s="49">
        <v>394</v>
      </c>
      <c r="F411" s="49">
        <v>441</v>
      </c>
      <c r="G411" s="49">
        <v>1036</v>
      </c>
      <c r="H411" s="48">
        <f t="shared" si="13"/>
        <v>2433</v>
      </c>
    </row>
    <row r="412" spans="1:8" x14ac:dyDescent="0.25">
      <c r="A412" s="46" t="s">
        <v>1178</v>
      </c>
      <c r="B412" s="46" t="s">
        <v>879</v>
      </c>
      <c r="C412" s="46" t="str">
        <f t="shared" si="12"/>
        <v>San Joaquin</v>
      </c>
      <c r="D412" s="51">
        <v>103</v>
      </c>
      <c r="E412" s="51">
        <v>36</v>
      </c>
      <c r="F412" s="51">
        <v>35</v>
      </c>
      <c r="G412" s="51">
        <v>204</v>
      </c>
      <c r="H412" s="48">
        <f t="shared" si="13"/>
        <v>378</v>
      </c>
    </row>
    <row r="413" spans="1:8" x14ac:dyDescent="0.25">
      <c r="A413" s="46" t="s">
        <v>877</v>
      </c>
      <c r="B413" s="46" t="str">
        <f>A413</f>
        <v>San Joaquin County - Unincorporated</v>
      </c>
      <c r="C413" s="46" t="str">
        <f t="shared" si="12"/>
        <v>San Joaquin County - Unincorporated</v>
      </c>
      <c r="D413" s="54">
        <v>2496</v>
      </c>
      <c r="E413" s="54">
        <v>1727</v>
      </c>
      <c r="F413" s="54">
        <v>1724</v>
      </c>
      <c r="G413" s="54">
        <v>4220</v>
      </c>
      <c r="H413" s="48">
        <f t="shared" si="13"/>
        <v>10167</v>
      </c>
    </row>
    <row r="414" spans="1:8" x14ac:dyDescent="0.25">
      <c r="A414" s="46" t="s">
        <v>835</v>
      </c>
      <c r="B414" s="46" t="s">
        <v>837</v>
      </c>
      <c r="C414" s="46" t="str">
        <f t="shared" si="12"/>
        <v>San Jose</v>
      </c>
      <c r="D414" s="49">
        <v>9233</v>
      </c>
      <c r="E414" s="49">
        <v>5428</v>
      </c>
      <c r="F414" s="49">
        <v>6188</v>
      </c>
      <c r="G414" s="49">
        <v>14231</v>
      </c>
      <c r="H414" s="48">
        <f t="shared" si="13"/>
        <v>35080</v>
      </c>
    </row>
    <row r="415" spans="1:8" x14ac:dyDescent="0.25">
      <c r="A415" s="46" t="s">
        <v>928</v>
      </c>
      <c r="B415" s="46" t="s">
        <v>927</v>
      </c>
      <c r="C415" s="46" t="str">
        <f t="shared" si="12"/>
        <v>San Juan Bautista</v>
      </c>
      <c r="D415" s="51">
        <v>10</v>
      </c>
      <c r="E415" s="51">
        <v>6</v>
      </c>
      <c r="F415" s="51">
        <v>8</v>
      </c>
      <c r="G415" s="51">
        <v>17</v>
      </c>
      <c r="H415" s="48">
        <f t="shared" si="13"/>
        <v>41</v>
      </c>
    </row>
    <row r="416" spans="1:8" x14ac:dyDescent="0.25">
      <c r="A416" s="46" t="s">
        <v>970</v>
      </c>
      <c r="B416" s="46" t="s">
        <v>977</v>
      </c>
      <c r="C416" s="46" t="str">
        <f t="shared" si="12"/>
        <v>San Juan Capistrano</v>
      </c>
      <c r="D416" s="49">
        <v>147</v>
      </c>
      <c r="E416" s="49">
        <v>104</v>
      </c>
      <c r="F416" s="49">
        <v>120</v>
      </c>
      <c r="G416" s="49">
        <v>267</v>
      </c>
      <c r="H416" s="48">
        <f t="shared" si="13"/>
        <v>638</v>
      </c>
    </row>
    <row r="417" spans="1:8" x14ac:dyDescent="0.25">
      <c r="A417" s="46" t="s">
        <v>1230</v>
      </c>
      <c r="B417" s="46" t="s">
        <v>1231</v>
      </c>
      <c r="C417" s="46" t="str">
        <f t="shared" si="12"/>
        <v>San Leandro</v>
      </c>
      <c r="D417" s="49">
        <v>504</v>
      </c>
      <c r="E417" s="49">
        <v>270</v>
      </c>
      <c r="F417" s="49">
        <v>352</v>
      </c>
      <c r="G417" s="49">
        <v>1161</v>
      </c>
      <c r="H417" s="48">
        <f t="shared" si="13"/>
        <v>2287</v>
      </c>
    </row>
    <row r="418" spans="1:8" x14ac:dyDescent="0.25">
      <c r="A418" s="46" t="s">
        <v>870</v>
      </c>
      <c r="B418" s="46" t="s">
        <v>870</v>
      </c>
      <c r="C418" s="46" t="str">
        <f t="shared" si="12"/>
        <v>San Luis Obispo</v>
      </c>
      <c r="D418" s="49">
        <v>285</v>
      </c>
      <c r="E418" s="49">
        <v>179</v>
      </c>
      <c r="F418" s="49">
        <v>201</v>
      </c>
      <c r="G418" s="49">
        <v>478</v>
      </c>
      <c r="H418" s="48">
        <f t="shared" si="13"/>
        <v>1143</v>
      </c>
    </row>
    <row r="419" spans="1:8" x14ac:dyDescent="0.25">
      <c r="A419" s="46" t="s">
        <v>298</v>
      </c>
      <c r="B419" s="46" t="str">
        <f>A419</f>
        <v>San Luis Obispo County - Unincorporated</v>
      </c>
      <c r="C419" s="46" t="str">
        <f t="shared" si="12"/>
        <v>San Luis Obispo County - Unincorporated</v>
      </c>
      <c r="D419" s="49">
        <v>336</v>
      </c>
      <c r="E419" s="49">
        <v>211</v>
      </c>
      <c r="F419" s="49">
        <v>237</v>
      </c>
      <c r="G419" s="49">
        <v>563</v>
      </c>
      <c r="H419" s="48">
        <f t="shared" si="13"/>
        <v>1347</v>
      </c>
    </row>
    <row r="420" spans="1:8" x14ac:dyDescent="0.25">
      <c r="A420" s="46" t="s">
        <v>887</v>
      </c>
      <c r="B420" s="46" t="s">
        <v>890</v>
      </c>
      <c r="C420" s="46" t="str">
        <f t="shared" si="12"/>
        <v>San Marcos</v>
      </c>
      <c r="D420" s="49">
        <v>1043</v>
      </c>
      <c r="E420" s="49">
        <v>793</v>
      </c>
      <c r="F420" s="49">
        <v>734</v>
      </c>
      <c r="G420" s="49">
        <v>1613</v>
      </c>
      <c r="H420" s="48">
        <f t="shared" si="13"/>
        <v>4183</v>
      </c>
    </row>
    <row r="421" spans="1:8" x14ac:dyDescent="0.25">
      <c r="A421" s="46" t="s">
        <v>1047</v>
      </c>
      <c r="B421" s="46" t="s">
        <v>1063</v>
      </c>
      <c r="C421" s="46" t="str">
        <f t="shared" si="12"/>
        <v>San Marino</v>
      </c>
      <c r="D421" s="49">
        <v>1</v>
      </c>
      <c r="E421" s="49">
        <v>1</v>
      </c>
      <c r="F421" s="49">
        <v>0</v>
      </c>
      <c r="G421" s="49">
        <v>0</v>
      </c>
      <c r="H421" s="48">
        <f t="shared" si="13"/>
        <v>2</v>
      </c>
    </row>
    <row r="422" spans="1:8" x14ac:dyDescent="0.25">
      <c r="A422" s="46" t="s">
        <v>855</v>
      </c>
      <c r="B422" s="46" t="s">
        <v>855</v>
      </c>
      <c r="C422" s="46" t="str">
        <f t="shared" si="12"/>
        <v>San Mateo</v>
      </c>
      <c r="D422" s="49">
        <v>859</v>
      </c>
      <c r="E422" s="49">
        <v>469</v>
      </c>
      <c r="F422" s="49">
        <v>530</v>
      </c>
      <c r="G422" s="49">
        <v>1242</v>
      </c>
      <c r="H422" s="48">
        <f t="shared" si="13"/>
        <v>3100</v>
      </c>
    </row>
    <row r="423" spans="1:8" x14ac:dyDescent="0.25">
      <c r="A423" s="46" t="s">
        <v>279</v>
      </c>
      <c r="B423" s="46" t="str">
        <f>A423</f>
        <v>San Mateo County - Unincorporated</v>
      </c>
      <c r="C423" s="46" t="str">
        <f t="shared" si="12"/>
        <v>San Mateo County - Unincorporated</v>
      </c>
      <c r="D423" s="49">
        <v>153</v>
      </c>
      <c r="E423" s="49">
        <v>103</v>
      </c>
      <c r="F423" s="49">
        <v>102</v>
      </c>
      <c r="G423" s="49">
        <v>555</v>
      </c>
      <c r="H423" s="48">
        <f t="shared" si="13"/>
        <v>913</v>
      </c>
    </row>
    <row r="424" spans="1:8" x14ac:dyDescent="0.25">
      <c r="A424" s="46" t="s">
        <v>1197</v>
      </c>
      <c r="B424" s="46" t="s">
        <v>1199</v>
      </c>
      <c r="C424" s="46" t="str">
        <f t="shared" si="12"/>
        <v>San Pablo</v>
      </c>
      <c r="D424" s="49">
        <v>56</v>
      </c>
      <c r="E424" s="49">
        <v>53</v>
      </c>
      <c r="F424" s="49">
        <v>75</v>
      </c>
      <c r="G424" s="49">
        <v>265</v>
      </c>
      <c r="H424" s="48">
        <f t="shared" si="13"/>
        <v>449</v>
      </c>
    </row>
    <row r="425" spans="1:8" x14ac:dyDescent="0.25">
      <c r="A425" s="46" t="s">
        <v>1037</v>
      </c>
      <c r="B425" s="46" t="s">
        <v>1039</v>
      </c>
      <c r="C425" s="46" t="str">
        <f t="shared" si="12"/>
        <v>San Rafael</v>
      </c>
      <c r="D425" s="49">
        <v>240</v>
      </c>
      <c r="E425" s="49">
        <v>148</v>
      </c>
      <c r="F425" s="49">
        <v>181</v>
      </c>
      <c r="G425" s="49">
        <v>438</v>
      </c>
      <c r="H425" s="48">
        <f t="shared" si="13"/>
        <v>1007</v>
      </c>
    </row>
    <row r="426" spans="1:8" x14ac:dyDescent="0.25">
      <c r="A426" s="46" t="s">
        <v>1197</v>
      </c>
      <c r="B426" s="46" t="s">
        <v>1198</v>
      </c>
      <c r="C426" s="46" t="str">
        <f t="shared" si="12"/>
        <v>San Ramon</v>
      </c>
      <c r="D426" s="49">
        <v>516</v>
      </c>
      <c r="E426" s="49">
        <v>279</v>
      </c>
      <c r="F426" s="49">
        <v>282</v>
      </c>
      <c r="G426" s="49">
        <v>340</v>
      </c>
      <c r="H426" s="48">
        <f t="shared" si="13"/>
        <v>1417</v>
      </c>
    </row>
    <row r="427" spans="1:8" x14ac:dyDescent="0.25">
      <c r="A427" s="46" t="s">
        <v>1012</v>
      </c>
      <c r="B427" s="46" t="s">
        <v>1014</v>
      </c>
      <c r="C427" s="46" t="str">
        <f t="shared" si="12"/>
        <v>Sand City</v>
      </c>
      <c r="D427" s="51">
        <v>13</v>
      </c>
      <c r="E427" s="51">
        <v>9</v>
      </c>
      <c r="F427" s="51">
        <v>10</v>
      </c>
      <c r="G427" s="51">
        <v>23</v>
      </c>
      <c r="H427" s="55">
        <f t="shared" si="13"/>
        <v>55</v>
      </c>
    </row>
    <row r="428" spans="1:8" x14ac:dyDescent="0.25">
      <c r="A428" s="46" t="s">
        <v>1178</v>
      </c>
      <c r="B428" s="46" t="s">
        <v>1179</v>
      </c>
      <c r="C428" s="46" t="str">
        <f t="shared" si="12"/>
        <v>Sanger</v>
      </c>
      <c r="D428" s="51">
        <v>312</v>
      </c>
      <c r="E428" s="51">
        <v>175</v>
      </c>
      <c r="F428" s="51">
        <v>163</v>
      </c>
      <c r="G428" s="51">
        <v>568</v>
      </c>
      <c r="H428" s="48">
        <f t="shared" si="13"/>
        <v>1218</v>
      </c>
    </row>
    <row r="429" spans="1:8" x14ac:dyDescent="0.25">
      <c r="A429" s="46" t="s">
        <v>970</v>
      </c>
      <c r="B429" s="46" t="s">
        <v>976</v>
      </c>
      <c r="C429" s="46" t="str">
        <f t="shared" si="12"/>
        <v>Santa Ana</v>
      </c>
      <c r="D429" s="49">
        <v>45</v>
      </c>
      <c r="E429" s="49">
        <v>32</v>
      </c>
      <c r="F429" s="49">
        <v>37</v>
      </c>
      <c r="G429" s="49">
        <v>90</v>
      </c>
      <c r="H429" s="48">
        <f t="shared" si="13"/>
        <v>204</v>
      </c>
    </row>
    <row r="430" spans="1:8" x14ac:dyDescent="0.25">
      <c r="A430" s="46" t="s">
        <v>848</v>
      </c>
      <c r="B430" s="46" t="s">
        <v>848</v>
      </c>
      <c r="C430" s="46" t="str">
        <f t="shared" si="12"/>
        <v>Santa Barbara</v>
      </c>
      <c r="D430" s="52">
        <v>962</v>
      </c>
      <c r="E430" s="52">
        <v>701</v>
      </c>
      <c r="F430" s="52">
        <v>820</v>
      </c>
      <c r="G430" s="52">
        <v>1617</v>
      </c>
      <c r="H430" s="48">
        <f t="shared" si="13"/>
        <v>4100</v>
      </c>
    </row>
    <row r="431" spans="1:8" x14ac:dyDescent="0.25">
      <c r="A431" s="46" t="s">
        <v>269</v>
      </c>
      <c r="B431" s="46" t="str">
        <f>A431</f>
        <v>Santa Barbara County - Unincorporated</v>
      </c>
      <c r="C431" s="46" t="str">
        <f t="shared" si="12"/>
        <v>Santa Barbara County - Unincorporated</v>
      </c>
      <c r="D431" s="52">
        <v>120</v>
      </c>
      <c r="E431" s="52">
        <v>80</v>
      </c>
      <c r="F431" s="52">
        <v>90</v>
      </c>
      <c r="G431" s="52">
        <v>210</v>
      </c>
      <c r="H431" s="48">
        <f t="shared" si="13"/>
        <v>500</v>
      </c>
    </row>
    <row r="432" spans="1:8" x14ac:dyDescent="0.25">
      <c r="A432" s="46" t="s">
        <v>835</v>
      </c>
      <c r="B432" s="46" t="s">
        <v>835</v>
      </c>
      <c r="C432" s="46" t="str">
        <f t="shared" si="12"/>
        <v>Santa Clara</v>
      </c>
      <c r="D432" s="49">
        <v>1050</v>
      </c>
      <c r="E432" s="49">
        <v>695</v>
      </c>
      <c r="F432" s="49">
        <v>755</v>
      </c>
      <c r="G432" s="49">
        <v>1593</v>
      </c>
      <c r="H432" s="48">
        <f t="shared" si="13"/>
        <v>4093</v>
      </c>
    </row>
    <row r="433" spans="1:8" x14ac:dyDescent="0.25">
      <c r="A433" s="46" t="s">
        <v>250</v>
      </c>
      <c r="B433" s="46" t="str">
        <f>A433</f>
        <v>Santa Clara County - Unincorporated</v>
      </c>
      <c r="C433" s="46" t="str">
        <f t="shared" si="12"/>
        <v>Santa Clara County - Unincorporated</v>
      </c>
      <c r="D433" s="49">
        <v>22</v>
      </c>
      <c r="E433" s="49">
        <v>13</v>
      </c>
      <c r="F433" s="49">
        <v>214</v>
      </c>
      <c r="G433" s="49">
        <v>28</v>
      </c>
      <c r="H433" s="48">
        <f t="shared" si="13"/>
        <v>277</v>
      </c>
    </row>
    <row r="434" spans="1:8" x14ac:dyDescent="0.25">
      <c r="A434" s="46" t="s">
        <v>1047</v>
      </c>
      <c r="B434" s="46" t="s">
        <v>1062</v>
      </c>
      <c r="C434" s="46" t="str">
        <f t="shared" si="12"/>
        <v>Santa Clarita</v>
      </c>
      <c r="D434" s="49">
        <v>2645</v>
      </c>
      <c r="E434" s="49">
        <v>1678</v>
      </c>
      <c r="F434" s="49">
        <v>1532</v>
      </c>
      <c r="G434" s="49">
        <v>5127</v>
      </c>
      <c r="H434" s="48">
        <f t="shared" si="13"/>
        <v>10982</v>
      </c>
    </row>
    <row r="435" spans="1:8" x14ac:dyDescent="0.25">
      <c r="A435" s="46" t="s">
        <v>831</v>
      </c>
      <c r="B435" s="46" t="s">
        <v>831</v>
      </c>
      <c r="C435" s="46" t="str">
        <f t="shared" si="12"/>
        <v>Santa Cruz</v>
      </c>
      <c r="D435" s="51">
        <v>180</v>
      </c>
      <c r="E435" s="51">
        <v>118</v>
      </c>
      <c r="F435" s="51">
        <v>136</v>
      </c>
      <c r="G435" s="51">
        <v>313</v>
      </c>
      <c r="H435" s="48">
        <f t="shared" si="13"/>
        <v>747</v>
      </c>
    </row>
    <row r="436" spans="1:8" x14ac:dyDescent="0.25">
      <c r="A436" s="46" t="s">
        <v>244</v>
      </c>
      <c r="B436" s="46" t="str">
        <f>A436</f>
        <v>Santa Cruz County - Unincorporated</v>
      </c>
      <c r="C436" s="46" t="str">
        <f t="shared" si="12"/>
        <v>Santa Cruz County - Unincorporated</v>
      </c>
      <c r="D436" s="51">
        <v>317</v>
      </c>
      <c r="E436" s="51">
        <v>207</v>
      </c>
      <c r="F436" s="51">
        <v>240</v>
      </c>
      <c r="G436" s="51">
        <v>550</v>
      </c>
      <c r="H436" s="48">
        <f t="shared" si="13"/>
        <v>1314</v>
      </c>
    </row>
    <row r="437" spans="1:8" x14ac:dyDescent="0.25">
      <c r="A437" s="46" t="s">
        <v>1047</v>
      </c>
      <c r="B437" s="46" t="s">
        <v>1061</v>
      </c>
      <c r="C437" s="46" t="str">
        <f t="shared" si="12"/>
        <v>Santa Fe Springs</v>
      </c>
      <c r="D437" s="49">
        <v>82</v>
      </c>
      <c r="E437" s="49">
        <v>50</v>
      </c>
      <c r="F437" s="49">
        <v>53</v>
      </c>
      <c r="G437" s="49">
        <v>139</v>
      </c>
      <c r="H437" s="48">
        <f t="shared" si="13"/>
        <v>324</v>
      </c>
    </row>
    <row r="438" spans="1:8" x14ac:dyDescent="0.25">
      <c r="A438" s="46" t="s">
        <v>848</v>
      </c>
      <c r="B438" s="46" t="s">
        <v>849</v>
      </c>
      <c r="C438" s="46" t="str">
        <f t="shared" si="12"/>
        <v>Santa Maria</v>
      </c>
      <c r="D438" s="52">
        <v>985</v>
      </c>
      <c r="E438" s="52">
        <v>656</v>
      </c>
      <c r="F438" s="52">
        <v>730</v>
      </c>
      <c r="G438" s="52">
        <v>1731</v>
      </c>
      <c r="H438" s="48">
        <f t="shared" si="13"/>
        <v>4102</v>
      </c>
    </row>
    <row r="439" spans="1:8" x14ac:dyDescent="0.25">
      <c r="A439" s="46" t="s">
        <v>1047</v>
      </c>
      <c r="B439" s="46" t="s">
        <v>1060</v>
      </c>
      <c r="C439" s="46" t="str">
        <f t="shared" si="12"/>
        <v>Santa Monica</v>
      </c>
      <c r="D439" s="49">
        <v>428</v>
      </c>
      <c r="E439" s="49">
        <v>263</v>
      </c>
      <c r="F439" s="49">
        <v>283</v>
      </c>
      <c r="G439" s="49">
        <v>700</v>
      </c>
      <c r="H439" s="48">
        <f t="shared" si="13"/>
        <v>1674</v>
      </c>
    </row>
    <row r="440" spans="1:8" x14ac:dyDescent="0.25">
      <c r="A440" s="46" t="s">
        <v>762</v>
      </c>
      <c r="B440" s="46" t="s">
        <v>764</v>
      </c>
      <c r="C440" s="46" t="str">
        <f t="shared" si="12"/>
        <v>Santa Paula</v>
      </c>
      <c r="D440" s="49">
        <v>288</v>
      </c>
      <c r="E440" s="49">
        <v>201</v>
      </c>
      <c r="F440" s="49">
        <v>241</v>
      </c>
      <c r="G440" s="49">
        <v>555</v>
      </c>
      <c r="H440" s="48">
        <f t="shared" si="13"/>
        <v>1285</v>
      </c>
    </row>
    <row r="441" spans="1:8" x14ac:dyDescent="0.25">
      <c r="A441" s="46" t="s">
        <v>798</v>
      </c>
      <c r="B441" s="46" t="s">
        <v>800</v>
      </c>
      <c r="C441" s="46" t="str">
        <f t="shared" si="12"/>
        <v>Santa Rosa</v>
      </c>
      <c r="D441" s="49">
        <f>947+94</f>
        <v>1041</v>
      </c>
      <c r="E441" s="49">
        <f>581+90</f>
        <v>671</v>
      </c>
      <c r="F441" s="49">
        <v>759</v>
      </c>
      <c r="G441" s="49">
        <f>2375+237</f>
        <v>2612</v>
      </c>
      <c r="H441" s="48">
        <f t="shared" si="13"/>
        <v>5083</v>
      </c>
    </row>
    <row r="442" spans="1:8" x14ac:dyDescent="0.25">
      <c r="A442" s="46" t="s">
        <v>887</v>
      </c>
      <c r="B442" s="46" t="s">
        <v>889</v>
      </c>
      <c r="C442" s="46" t="str">
        <f t="shared" si="12"/>
        <v>Santee</v>
      </c>
      <c r="D442" s="49">
        <v>914</v>
      </c>
      <c r="E442" s="49">
        <v>694</v>
      </c>
      <c r="F442" s="49">
        <v>642</v>
      </c>
      <c r="G442" s="49">
        <v>1410</v>
      </c>
      <c r="H442" s="48">
        <f t="shared" si="13"/>
        <v>3660</v>
      </c>
    </row>
    <row r="443" spans="1:8" x14ac:dyDescent="0.25">
      <c r="A443" s="46" t="s">
        <v>835</v>
      </c>
      <c r="B443" s="46" t="s">
        <v>836</v>
      </c>
      <c r="C443" s="46" t="str">
        <f t="shared" si="12"/>
        <v>Saratoga</v>
      </c>
      <c r="D443" s="49">
        <v>147</v>
      </c>
      <c r="E443" s="49">
        <v>95</v>
      </c>
      <c r="F443" s="49">
        <v>104</v>
      </c>
      <c r="G443" s="49">
        <v>93</v>
      </c>
      <c r="H443" s="48">
        <f t="shared" si="13"/>
        <v>439</v>
      </c>
    </row>
    <row r="444" spans="1:8" x14ac:dyDescent="0.25">
      <c r="A444" s="46" t="s">
        <v>1037</v>
      </c>
      <c r="B444" s="46" t="s">
        <v>1038</v>
      </c>
      <c r="C444" s="46" t="str">
        <f t="shared" si="12"/>
        <v>Sausalito</v>
      </c>
      <c r="D444" s="49">
        <v>26</v>
      </c>
      <c r="E444" s="49">
        <v>14</v>
      </c>
      <c r="F444" s="49">
        <v>16</v>
      </c>
      <c r="G444" s="49">
        <v>23</v>
      </c>
      <c r="H444" s="48">
        <f t="shared" si="13"/>
        <v>79</v>
      </c>
    </row>
    <row r="445" spans="1:8" x14ac:dyDescent="0.25">
      <c r="A445" s="46" t="s">
        <v>831</v>
      </c>
      <c r="B445" s="46" t="s">
        <v>832</v>
      </c>
      <c r="C445" s="46" t="str">
        <f t="shared" si="12"/>
        <v>Scotts Valley</v>
      </c>
      <c r="D445" s="51">
        <v>34</v>
      </c>
      <c r="E445" s="51">
        <v>22</v>
      </c>
      <c r="F445" s="51">
        <v>26</v>
      </c>
      <c r="G445" s="51">
        <v>58</v>
      </c>
      <c r="H445" s="48">
        <f t="shared" si="13"/>
        <v>140</v>
      </c>
    </row>
    <row r="446" spans="1:8" x14ac:dyDescent="0.25">
      <c r="A446" s="46" t="s">
        <v>970</v>
      </c>
      <c r="B446" s="46" t="s">
        <v>975</v>
      </c>
      <c r="C446" s="46" t="str">
        <f t="shared" si="12"/>
        <v>Seal Beach</v>
      </c>
      <c r="D446" s="49">
        <v>1</v>
      </c>
      <c r="E446" s="49">
        <v>1</v>
      </c>
      <c r="F446" s="49">
        <v>0</v>
      </c>
      <c r="G446" s="49">
        <v>0</v>
      </c>
      <c r="H446" s="48">
        <f t="shared" si="13"/>
        <v>2</v>
      </c>
    </row>
    <row r="447" spans="1:8" x14ac:dyDescent="0.25">
      <c r="A447" s="46" t="s">
        <v>1012</v>
      </c>
      <c r="B447" s="46" t="s">
        <v>1013</v>
      </c>
      <c r="C447" s="46" t="str">
        <f t="shared" si="12"/>
        <v>Seaside</v>
      </c>
      <c r="D447" s="51">
        <v>95</v>
      </c>
      <c r="E447" s="51">
        <v>62</v>
      </c>
      <c r="F447" s="51">
        <v>72</v>
      </c>
      <c r="G447" s="51">
        <v>164</v>
      </c>
      <c r="H447" s="55">
        <f t="shared" si="13"/>
        <v>393</v>
      </c>
    </row>
    <row r="448" spans="1:8" x14ac:dyDescent="0.25">
      <c r="A448" s="46" t="s">
        <v>798</v>
      </c>
      <c r="B448" s="46" t="s">
        <v>799</v>
      </c>
      <c r="C448" s="46" t="str">
        <f t="shared" si="12"/>
        <v>Sebastopol</v>
      </c>
      <c r="D448" s="49">
        <v>22</v>
      </c>
      <c r="E448" s="49">
        <v>17</v>
      </c>
      <c r="F448" s="49">
        <v>19</v>
      </c>
      <c r="G448" s="49">
        <v>62</v>
      </c>
      <c r="H448" s="48">
        <f t="shared" si="13"/>
        <v>120</v>
      </c>
    </row>
    <row r="449" spans="1:8" x14ac:dyDescent="0.25">
      <c r="A449" s="46" t="s">
        <v>1178</v>
      </c>
      <c r="B449" s="46" t="s">
        <v>1177</v>
      </c>
      <c r="C449" s="46" t="str">
        <f t="shared" si="12"/>
        <v>Selma</v>
      </c>
      <c r="D449" s="51">
        <v>140</v>
      </c>
      <c r="E449" s="51">
        <v>115</v>
      </c>
      <c r="F449" s="51">
        <v>69</v>
      </c>
      <c r="G449" s="51">
        <v>281</v>
      </c>
      <c r="H449" s="48">
        <f t="shared" si="13"/>
        <v>605</v>
      </c>
    </row>
    <row r="450" spans="1:8" x14ac:dyDescent="0.25">
      <c r="A450" s="46" t="s">
        <v>1145</v>
      </c>
      <c r="B450" s="46" t="s">
        <v>1148</v>
      </c>
      <c r="C450" s="46" t="str">
        <f t="shared" ref="C450:C513" si="14">B450</f>
        <v>Shafter</v>
      </c>
      <c r="D450" s="51">
        <v>417</v>
      </c>
      <c r="E450" s="51">
        <v>426</v>
      </c>
      <c r="F450" s="51">
        <v>397</v>
      </c>
      <c r="G450" s="51">
        <v>796</v>
      </c>
      <c r="H450" s="48">
        <f t="shared" ref="H450:H513" si="15">SUM(D450:G450)</f>
        <v>2036</v>
      </c>
    </row>
    <row r="451" spans="1:8" x14ac:dyDescent="0.25">
      <c r="A451" s="46" t="s">
        <v>237</v>
      </c>
      <c r="B451" s="46" t="str">
        <f>A451</f>
        <v>Shasta County - Unincorporated</v>
      </c>
      <c r="C451" s="46" t="str">
        <f t="shared" si="14"/>
        <v>Shasta County - Unincorporated</v>
      </c>
      <c r="D451" s="49">
        <v>189</v>
      </c>
      <c r="E451" s="49">
        <v>117</v>
      </c>
      <c r="F451" s="49">
        <v>128</v>
      </c>
      <c r="G451" s="49">
        <v>321</v>
      </c>
      <c r="H451" s="48">
        <f t="shared" si="15"/>
        <v>755</v>
      </c>
    </row>
    <row r="452" spans="1:8" x14ac:dyDescent="0.25">
      <c r="A452" s="46" t="s">
        <v>827</v>
      </c>
      <c r="B452" s="46" t="s">
        <v>826</v>
      </c>
      <c r="C452" s="46" t="str">
        <f t="shared" si="14"/>
        <v>Shasta Lake</v>
      </c>
      <c r="D452" s="49">
        <v>32</v>
      </c>
      <c r="E452" s="49">
        <v>21</v>
      </c>
      <c r="F452" s="49">
        <v>23</v>
      </c>
      <c r="G452" s="49">
        <v>58</v>
      </c>
      <c r="H452" s="48">
        <f t="shared" si="15"/>
        <v>134</v>
      </c>
    </row>
    <row r="453" spans="1:8" x14ac:dyDescent="0.25">
      <c r="A453" s="46" t="s">
        <v>232</v>
      </c>
      <c r="B453" s="46" t="str">
        <f>A453</f>
        <v>Sierra County - Unincorporated</v>
      </c>
      <c r="C453" s="46" t="str">
        <f t="shared" si="14"/>
        <v>Sierra County - Unincorporated</v>
      </c>
      <c r="D453" s="49">
        <v>1</v>
      </c>
      <c r="E453" s="49">
        <v>1</v>
      </c>
      <c r="F453" s="49">
        <v>0</v>
      </c>
      <c r="G453" s="49">
        <v>0</v>
      </c>
      <c r="H453" s="48">
        <f t="shared" si="15"/>
        <v>2</v>
      </c>
    </row>
    <row r="454" spans="1:8" x14ac:dyDescent="0.25">
      <c r="A454" s="46" t="s">
        <v>1047</v>
      </c>
      <c r="B454" s="46" t="s">
        <v>1059</v>
      </c>
      <c r="C454" s="46" t="str">
        <f t="shared" si="14"/>
        <v>Sierra Madre</v>
      </c>
      <c r="D454" s="49">
        <v>14</v>
      </c>
      <c r="E454" s="49">
        <v>9</v>
      </c>
      <c r="F454" s="49">
        <v>9</v>
      </c>
      <c r="G454" s="49">
        <v>23</v>
      </c>
      <c r="H454" s="48">
        <f t="shared" si="15"/>
        <v>55</v>
      </c>
    </row>
    <row r="455" spans="1:8" x14ac:dyDescent="0.25">
      <c r="A455" s="46" t="s">
        <v>1047</v>
      </c>
      <c r="B455" s="46" t="s">
        <v>1058</v>
      </c>
      <c r="C455" s="46" t="str">
        <f t="shared" si="14"/>
        <v>Signal Hill</v>
      </c>
      <c r="D455" s="49">
        <v>44</v>
      </c>
      <c r="E455" s="49">
        <v>27</v>
      </c>
      <c r="F455" s="49">
        <v>28</v>
      </c>
      <c r="G455" s="49">
        <v>70</v>
      </c>
      <c r="H455" s="48">
        <f t="shared" si="15"/>
        <v>169</v>
      </c>
    </row>
    <row r="456" spans="1:8" x14ac:dyDescent="0.25">
      <c r="A456" s="46" t="s">
        <v>762</v>
      </c>
      <c r="B456" s="46" t="s">
        <v>763</v>
      </c>
      <c r="C456" s="46" t="str">
        <f t="shared" si="14"/>
        <v>Simi Valley</v>
      </c>
      <c r="D456" s="49">
        <v>310</v>
      </c>
      <c r="E456" s="49">
        <v>208</v>
      </c>
      <c r="F456" s="49">
        <v>229</v>
      </c>
      <c r="G456" s="49">
        <v>509</v>
      </c>
      <c r="H456" s="48">
        <f t="shared" si="15"/>
        <v>1256</v>
      </c>
    </row>
    <row r="457" spans="1:8" x14ac:dyDescent="0.25">
      <c r="A457" s="46" t="s">
        <v>225</v>
      </c>
      <c r="B457" s="46" t="str">
        <f>A457</f>
        <v>Siskiyou County - Unincorporated</v>
      </c>
      <c r="C457" s="46" t="str">
        <f t="shared" si="14"/>
        <v>Siskiyou County - Unincorporated</v>
      </c>
      <c r="D457" s="49">
        <v>65</v>
      </c>
      <c r="E457" s="49">
        <v>40</v>
      </c>
      <c r="F457" s="49">
        <v>43</v>
      </c>
      <c r="G457" s="49">
        <v>110</v>
      </c>
      <c r="H457" s="48">
        <f t="shared" si="15"/>
        <v>258</v>
      </c>
    </row>
    <row r="458" spans="1:8" x14ac:dyDescent="0.25">
      <c r="A458" s="46" t="s">
        <v>887</v>
      </c>
      <c r="B458" s="46" t="s">
        <v>888</v>
      </c>
      <c r="C458" s="46" t="str">
        <f t="shared" si="14"/>
        <v>Solana Beach</v>
      </c>
      <c r="D458" s="49">
        <v>85</v>
      </c>
      <c r="E458" s="49">
        <v>65</v>
      </c>
      <c r="F458" s="49">
        <v>59</v>
      </c>
      <c r="G458" s="49">
        <v>131</v>
      </c>
      <c r="H458" s="48">
        <f t="shared" si="15"/>
        <v>340</v>
      </c>
    </row>
    <row r="459" spans="1:8" x14ac:dyDescent="0.25">
      <c r="A459" s="46" t="s">
        <v>216</v>
      </c>
      <c r="B459" s="46" t="str">
        <f>A459</f>
        <v>Solano County - Unincorporated</v>
      </c>
      <c r="C459" s="46" t="str">
        <f t="shared" si="14"/>
        <v>Solano County - Unincorporated</v>
      </c>
      <c r="D459" s="49">
        <v>26</v>
      </c>
      <c r="E459" s="49">
        <v>15</v>
      </c>
      <c r="F459" s="49">
        <v>19</v>
      </c>
      <c r="G459" s="49">
        <v>43</v>
      </c>
      <c r="H459" s="48">
        <f t="shared" si="15"/>
        <v>103</v>
      </c>
    </row>
    <row r="460" spans="1:8" x14ac:dyDescent="0.25">
      <c r="A460" s="46" t="s">
        <v>1012</v>
      </c>
      <c r="B460" s="46" t="s">
        <v>1011</v>
      </c>
      <c r="C460" s="46" t="str">
        <f t="shared" si="14"/>
        <v>Soledad</v>
      </c>
      <c r="D460" s="51">
        <v>46</v>
      </c>
      <c r="E460" s="51">
        <v>30</v>
      </c>
      <c r="F460" s="51">
        <v>35</v>
      </c>
      <c r="G460" s="51">
        <v>80</v>
      </c>
      <c r="H460" s="55">
        <f t="shared" si="15"/>
        <v>191</v>
      </c>
    </row>
    <row r="461" spans="1:8" x14ac:dyDescent="0.25">
      <c r="A461" s="53" t="s">
        <v>848</v>
      </c>
      <c r="B461" s="46" t="s">
        <v>847</v>
      </c>
      <c r="C461" s="46" t="str">
        <f t="shared" si="14"/>
        <v>Solvang</v>
      </c>
      <c r="D461" s="52">
        <v>42</v>
      </c>
      <c r="E461" s="52">
        <v>28</v>
      </c>
      <c r="F461" s="52">
        <v>30</v>
      </c>
      <c r="G461" s="52">
        <v>75</v>
      </c>
      <c r="H461" s="48">
        <f t="shared" si="15"/>
        <v>175</v>
      </c>
    </row>
    <row r="462" spans="1:8" x14ac:dyDescent="0.25">
      <c r="A462" s="46" t="s">
        <v>798</v>
      </c>
      <c r="B462" s="46" t="s">
        <v>798</v>
      </c>
      <c r="C462" s="46" t="str">
        <f t="shared" si="14"/>
        <v>Sonoma</v>
      </c>
      <c r="D462" s="49">
        <v>24</v>
      </c>
      <c r="E462" s="49">
        <v>23</v>
      </c>
      <c r="F462" s="49">
        <v>27</v>
      </c>
      <c r="G462" s="49">
        <v>63</v>
      </c>
      <c r="H462" s="48">
        <f t="shared" si="15"/>
        <v>137</v>
      </c>
    </row>
    <row r="463" spans="1:8" x14ac:dyDescent="0.25">
      <c r="A463" s="46" t="s">
        <v>203</v>
      </c>
      <c r="B463" s="46" t="str">
        <f>A463</f>
        <v>Sonoma County - Unincorporated</v>
      </c>
      <c r="C463" s="46" t="str">
        <f t="shared" si="14"/>
        <v>Sonoma County - Unincorporated</v>
      </c>
      <c r="D463" s="49">
        <f>220-94</f>
        <v>126</v>
      </c>
      <c r="E463" s="49">
        <f>127-90</f>
        <v>37</v>
      </c>
      <c r="F463" s="49">
        <v>160</v>
      </c>
      <c r="G463" s="49">
        <f>429-237</f>
        <v>192</v>
      </c>
      <c r="H463" s="48">
        <f t="shared" si="15"/>
        <v>515</v>
      </c>
    </row>
    <row r="464" spans="1:8" x14ac:dyDescent="0.25">
      <c r="A464" s="46" t="s">
        <v>773</v>
      </c>
      <c r="B464" s="46" t="s">
        <v>772</v>
      </c>
      <c r="C464" s="46" t="str">
        <f t="shared" si="14"/>
        <v>Sonora</v>
      </c>
      <c r="D464" s="49">
        <v>23</v>
      </c>
      <c r="E464" s="49">
        <v>16</v>
      </c>
      <c r="F464" s="49">
        <v>19</v>
      </c>
      <c r="G464" s="49">
        <v>42</v>
      </c>
      <c r="H464" s="48">
        <f t="shared" si="15"/>
        <v>100</v>
      </c>
    </row>
    <row r="465" spans="1:8" x14ac:dyDescent="0.25">
      <c r="A465" s="46" t="s">
        <v>1047</v>
      </c>
      <c r="B465" s="46" t="s">
        <v>1057</v>
      </c>
      <c r="C465" s="46" t="str">
        <f t="shared" si="14"/>
        <v>South El Monte</v>
      </c>
      <c r="D465" s="49">
        <v>43</v>
      </c>
      <c r="E465" s="49">
        <v>25</v>
      </c>
      <c r="F465" s="49">
        <v>28</v>
      </c>
      <c r="G465" s="49">
        <v>76</v>
      </c>
      <c r="H465" s="48">
        <f t="shared" si="15"/>
        <v>172</v>
      </c>
    </row>
    <row r="466" spans="1:8" x14ac:dyDescent="0.25">
      <c r="A466" s="46" t="s">
        <v>1047</v>
      </c>
      <c r="B466" s="46" t="s">
        <v>1056</v>
      </c>
      <c r="C466" s="46" t="str">
        <f t="shared" si="14"/>
        <v>South Gate</v>
      </c>
      <c r="D466" s="49">
        <v>314</v>
      </c>
      <c r="E466" s="49">
        <v>185</v>
      </c>
      <c r="F466" s="49">
        <v>205</v>
      </c>
      <c r="G466" s="49">
        <v>558</v>
      </c>
      <c r="H466" s="48">
        <f t="shared" si="15"/>
        <v>1262</v>
      </c>
    </row>
    <row r="467" spans="1:8" x14ac:dyDescent="0.25">
      <c r="A467" s="46" t="s">
        <v>1192</v>
      </c>
      <c r="B467" s="46" t="s">
        <v>1191</v>
      </c>
      <c r="C467" s="46" t="str">
        <f t="shared" si="14"/>
        <v>South Lake Tahoe</v>
      </c>
      <c r="D467" s="49">
        <v>54</v>
      </c>
      <c r="E467" s="49">
        <v>38</v>
      </c>
      <c r="F467" s="49">
        <v>63</v>
      </c>
      <c r="G467" s="49">
        <v>181</v>
      </c>
      <c r="H467" s="48">
        <f t="shared" si="15"/>
        <v>336</v>
      </c>
    </row>
    <row r="468" spans="1:8" x14ac:dyDescent="0.25">
      <c r="A468" s="46" t="s">
        <v>1047</v>
      </c>
      <c r="B468" s="46" t="s">
        <v>1055</v>
      </c>
      <c r="C468" s="46" t="str">
        <f t="shared" si="14"/>
        <v>South Pasadena</v>
      </c>
      <c r="D468" s="49">
        <v>17</v>
      </c>
      <c r="E468" s="49">
        <v>10</v>
      </c>
      <c r="F468" s="49">
        <v>11</v>
      </c>
      <c r="G468" s="49">
        <v>25</v>
      </c>
      <c r="H468" s="48">
        <f t="shared" si="15"/>
        <v>63</v>
      </c>
    </row>
    <row r="469" spans="1:8" x14ac:dyDescent="0.25">
      <c r="A469" s="46" t="s">
        <v>855</v>
      </c>
      <c r="B469" s="46" t="s">
        <v>856</v>
      </c>
      <c r="C469" s="46" t="str">
        <f t="shared" si="14"/>
        <v>South San Francisco</v>
      </c>
      <c r="D469" s="49">
        <v>565</v>
      </c>
      <c r="E469" s="49">
        <v>281</v>
      </c>
      <c r="F469" s="49">
        <v>313</v>
      </c>
      <c r="G469" s="49">
        <v>705</v>
      </c>
      <c r="H469" s="48">
        <f t="shared" si="15"/>
        <v>1864</v>
      </c>
    </row>
    <row r="470" spans="1:8" x14ac:dyDescent="0.25">
      <c r="A470" s="46" t="s">
        <v>1007</v>
      </c>
      <c r="B470" s="46" t="s">
        <v>1008</v>
      </c>
      <c r="C470" s="46" t="str">
        <f t="shared" si="14"/>
        <v>St. Helena</v>
      </c>
      <c r="D470" s="49">
        <v>8</v>
      </c>
      <c r="E470" s="49">
        <v>5</v>
      </c>
      <c r="F470" s="49">
        <v>5</v>
      </c>
      <c r="G470" s="49">
        <v>13</v>
      </c>
      <c r="H470" s="48">
        <f t="shared" si="15"/>
        <v>31</v>
      </c>
    </row>
    <row r="471" spans="1:8" x14ac:dyDescent="0.25">
      <c r="A471" s="46" t="s">
        <v>191</v>
      </c>
      <c r="B471" s="46" t="str">
        <f>A471</f>
        <v>Stanislaus County - Unincorporated</v>
      </c>
      <c r="C471" s="46" t="str">
        <f t="shared" si="14"/>
        <v>Stanislaus County - Unincorporated</v>
      </c>
      <c r="D471" s="50">
        <v>538</v>
      </c>
      <c r="E471" s="50">
        <v>345</v>
      </c>
      <c r="F471" s="50">
        <v>391</v>
      </c>
      <c r="G471" s="50">
        <v>967</v>
      </c>
      <c r="H471" s="48">
        <f t="shared" si="15"/>
        <v>2241</v>
      </c>
    </row>
    <row r="472" spans="1:8" x14ac:dyDescent="0.25">
      <c r="A472" s="46" t="s">
        <v>970</v>
      </c>
      <c r="B472" s="46" t="s">
        <v>974</v>
      </c>
      <c r="C472" s="46" t="str">
        <f t="shared" si="14"/>
        <v>Stanton</v>
      </c>
      <c r="D472" s="49">
        <v>68</v>
      </c>
      <c r="E472" s="49">
        <v>49</v>
      </c>
      <c r="F472" s="49">
        <v>56</v>
      </c>
      <c r="G472" s="49">
        <v>140</v>
      </c>
      <c r="H472" s="48">
        <f t="shared" si="15"/>
        <v>313</v>
      </c>
    </row>
    <row r="473" spans="1:8" x14ac:dyDescent="0.25">
      <c r="A473" s="46" t="s">
        <v>879</v>
      </c>
      <c r="B473" s="46" t="s">
        <v>880</v>
      </c>
      <c r="C473" s="46" t="str">
        <f t="shared" si="14"/>
        <v>Stockton</v>
      </c>
      <c r="D473" s="54">
        <v>3157</v>
      </c>
      <c r="E473" s="54">
        <v>2004</v>
      </c>
      <c r="F473" s="54">
        <v>2103</v>
      </c>
      <c r="G473" s="54">
        <v>4560</v>
      </c>
      <c r="H473" s="48">
        <f t="shared" si="15"/>
        <v>11824</v>
      </c>
    </row>
    <row r="474" spans="1:8" x14ac:dyDescent="0.25">
      <c r="A474" s="46" t="s">
        <v>807</v>
      </c>
      <c r="B474" s="46" t="s">
        <v>809</v>
      </c>
      <c r="C474" s="46" t="str">
        <f t="shared" si="14"/>
        <v>Suisun City</v>
      </c>
      <c r="D474" s="49">
        <v>147</v>
      </c>
      <c r="E474" s="49">
        <v>57</v>
      </c>
      <c r="F474" s="49">
        <v>60</v>
      </c>
      <c r="G474" s="49">
        <v>241</v>
      </c>
      <c r="H474" s="48">
        <f t="shared" si="15"/>
        <v>505</v>
      </c>
    </row>
    <row r="475" spans="1:8" x14ac:dyDescent="0.25">
      <c r="A475" s="46" t="s">
        <v>835</v>
      </c>
      <c r="B475" s="46" t="s">
        <v>834</v>
      </c>
      <c r="C475" s="46" t="str">
        <f t="shared" si="14"/>
        <v>Sunnyvale</v>
      </c>
      <c r="D475" s="49">
        <v>1640</v>
      </c>
      <c r="E475" s="49">
        <v>906</v>
      </c>
      <c r="F475" s="49">
        <v>932</v>
      </c>
      <c r="G475" s="49">
        <v>1974</v>
      </c>
      <c r="H475" s="48">
        <f t="shared" si="15"/>
        <v>5452</v>
      </c>
    </row>
    <row r="476" spans="1:8" x14ac:dyDescent="0.25">
      <c r="A476" s="46" t="s">
        <v>1135</v>
      </c>
      <c r="B476" s="46" t="s">
        <v>1134</v>
      </c>
      <c r="C476" s="46" t="str">
        <f t="shared" si="14"/>
        <v>Susanville</v>
      </c>
      <c r="D476" s="49">
        <v>8</v>
      </c>
      <c r="E476" s="49">
        <v>4</v>
      </c>
      <c r="F476" s="49">
        <v>6</v>
      </c>
      <c r="G476" s="49">
        <v>12</v>
      </c>
      <c r="H476" s="48">
        <f t="shared" si="15"/>
        <v>30</v>
      </c>
    </row>
    <row r="477" spans="1:8" x14ac:dyDescent="0.25">
      <c r="A477" s="46" t="s">
        <v>186</v>
      </c>
      <c r="B477" s="46" t="str">
        <f>A477</f>
        <v>Sutter County - Unincorporated</v>
      </c>
      <c r="C477" s="46" t="str">
        <f t="shared" si="14"/>
        <v>Sutter County - Unincorporated</v>
      </c>
      <c r="D477" s="49">
        <v>85</v>
      </c>
      <c r="E477" s="49">
        <v>60</v>
      </c>
      <c r="F477" s="49">
        <v>62</v>
      </c>
      <c r="G477" s="49">
        <v>128</v>
      </c>
      <c r="H477" s="48">
        <f t="shared" si="15"/>
        <v>335</v>
      </c>
    </row>
    <row r="478" spans="1:8" x14ac:dyDescent="0.25">
      <c r="A478" s="46" t="s">
        <v>1224</v>
      </c>
      <c r="B478" s="46" t="s">
        <v>1223</v>
      </c>
      <c r="C478" s="46" t="str">
        <f t="shared" si="14"/>
        <v>Sutter Creek</v>
      </c>
      <c r="D478" s="49">
        <v>2</v>
      </c>
      <c r="E478" s="49">
        <v>2</v>
      </c>
      <c r="F478" s="49">
        <v>2</v>
      </c>
      <c r="G478" s="49">
        <v>4</v>
      </c>
      <c r="H478" s="48">
        <f t="shared" si="15"/>
        <v>10</v>
      </c>
    </row>
    <row r="479" spans="1:8" x14ac:dyDescent="0.25">
      <c r="A479" s="46" t="s">
        <v>1145</v>
      </c>
      <c r="B479" s="46" t="s">
        <v>1147</v>
      </c>
      <c r="C479" s="46" t="str">
        <f t="shared" si="14"/>
        <v>Taft</v>
      </c>
      <c r="D479" s="51">
        <v>52</v>
      </c>
      <c r="E479" s="51">
        <v>26</v>
      </c>
      <c r="F479" s="51">
        <v>30</v>
      </c>
      <c r="G479" s="51">
        <v>146</v>
      </c>
      <c r="H479" s="48">
        <f t="shared" si="15"/>
        <v>254</v>
      </c>
    </row>
    <row r="480" spans="1:8" x14ac:dyDescent="0.25">
      <c r="A480" s="46" t="s">
        <v>1145</v>
      </c>
      <c r="B480" s="46" t="s">
        <v>1146</v>
      </c>
      <c r="C480" s="46" t="str">
        <f t="shared" si="14"/>
        <v>Tehachapi</v>
      </c>
      <c r="D480" s="51">
        <v>127</v>
      </c>
      <c r="E480" s="51">
        <v>64</v>
      </c>
      <c r="F480" s="51">
        <v>88</v>
      </c>
      <c r="G480" s="51">
        <v>216</v>
      </c>
      <c r="H480" s="48">
        <f t="shared" si="15"/>
        <v>495</v>
      </c>
    </row>
    <row r="481" spans="1:8" x14ac:dyDescent="0.25">
      <c r="A481" s="46" t="s">
        <v>782</v>
      </c>
      <c r="B481" s="46" t="s">
        <v>782</v>
      </c>
      <c r="C481" s="46" t="str">
        <f t="shared" si="14"/>
        <v>Tehama</v>
      </c>
      <c r="D481" s="49">
        <v>2</v>
      </c>
      <c r="E481" s="49">
        <v>2</v>
      </c>
      <c r="F481" s="49">
        <v>2</v>
      </c>
      <c r="G481" s="49">
        <v>4</v>
      </c>
      <c r="H481" s="48">
        <f t="shared" si="15"/>
        <v>10</v>
      </c>
    </row>
    <row r="482" spans="1:8" x14ac:dyDescent="0.25">
      <c r="A482" s="46" t="s">
        <v>179</v>
      </c>
      <c r="B482" s="46" t="str">
        <f>A482</f>
        <v>Tehama County - Unincorporated</v>
      </c>
      <c r="C482" s="46" t="str">
        <f t="shared" si="14"/>
        <v>Tehama County - Unincorporated</v>
      </c>
      <c r="D482" s="49">
        <v>112</v>
      </c>
      <c r="E482" s="49">
        <v>76</v>
      </c>
      <c r="F482" s="49">
        <v>89</v>
      </c>
      <c r="G482" s="49">
        <v>209</v>
      </c>
      <c r="H482" s="48">
        <f t="shared" si="15"/>
        <v>486</v>
      </c>
    </row>
    <row r="483" spans="1:8" x14ac:dyDescent="0.25">
      <c r="A483" s="46" t="s">
        <v>937</v>
      </c>
      <c r="B483" s="46" t="s">
        <v>938</v>
      </c>
      <c r="C483" s="46" t="str">
        <f t="shared" si="14"/>
        <v>Temecula</v>
      </c>
      <c r="D483" s="49">
        <v>375</v>
      </c>
      <c r="E483" s="49">
        <v>251</v>
      </c>
      <c r="F483" s="49">
        <v>271</v>
      </c>
      <c r="G483" s="49">
        <v>596</v>
      </c>
      <c r="H483" s="48">
        <f t="shared" si="15"/>
        <v>1493</v>
      </c>
    </row>
    <row r="484" spans="1:8" x14ac:dyDescent="0.25">
      <c r="A484" s="46" t="s">
        <v>1047</v>
      </c>
      <c r="B484" s="46" t="s">
        <v>1054</v>
      </c>
      <c r="C484" s="46" t="str">
        <f t="shared" si="14"/>
        <v>Temple City</v>
      </c>
      <c r="D484" s="49">
        <v>159</v>
      </c>
      <c r="E484" s="49">
        <v>93</v>
      </c>
      <c r="F484" s="49">
        <v>99</v>
      </c>
      <c r="G484" s="49">
        <v>252</v>
      </c>
      <c r="H484" s="48">
        <f t="shared" si="15"/>
        <v>603</v>
      </c>
    </row>
    <row r="485" spans="1:8" x14ac:dyDescent="0.25">
      <c r="A485" s="46" t="s">
        <v>762</v>
      </c>
      <c r="B485" s="46" t="s">
        <v>761</v>
      </c>
      <c r="C485" s="46" t="str">
        <f t="shared" si="14"/>
        <v>Thousand Oaks</v>
      </c>
      <c r="D485" s="49">
        <v>47</v>
      </c>
      <c r="E485" s="49">
        <v>32</v>
      </c>
      <c r="F485" s="49">
        <v>36</v>
      </c>
      <c r="G485" s="49">
        <v>77</v>
      </c>
      <c r="H485" s="48">
        <f t="shared" si="15"/>
        <v>192</v>
      </c>
    </row>
    <row r="486" spans="1:8" x14ac:dyDescent="0.25">
      <c r="A486" s="46" t="s">
        <v>1037</v>
      </c>
      <c r="B486" s="46" t="s">
        <v>1323</v>
      </c>
      <c r="C486" s="46" t="str">
        <f t="shared" si="14"/>
        <v>Tiburon</v>
      </c>
      <c r="D486" s="49">
        <v>24</v>
      </c>
      <c r="E486" s="49">
        <v>16</v>
      </c>
      <c r="F486" s="49">
        <v>19</v>
      </c>
      <c r="G486" s="49">
        <v>19</v>
      </c>
      <c r="H486" s="48">
        <f t="shared" si="15"/>
        <v>78</v>
      </c>
    </row>
    <row r="487" spans="1:8" x14ac:dyDescent="0.25">
      <c r="A487" s="46" t="s">
        <v>1047</v>
      </c>
      <c r="B487" s="46" t="s">
        <v>1053</v>
      </c>
      <c r="C487" s="46" t="str">
        <f t="shared" si="14"/>
        <v>Torrance</v>
      </c>
      <c r="D487" s="49">
        <v>380</v>
      </c>
      <c r="E487" s="49">
        <v>227</v>
      </c>
      <c r="F487" s="49">
        <v>243</v>
      </c>
      <c r="G487" s="49">
        <v>600</v>
      </c>
      <c r="H487" s="48">
        <f t="shared" si="15"/>
        <v>1450</v>
      </c>
    </row>
    <row r="488" spans="1:8" x14ac:dyDescent="0.25">
      <c r="A488" s="46" t="s">
        <v>879</v>
      </c>
      <c r="B488" s="46" t="s">
        <v>878</v>
      </c>
      <c r="C488" s="46" t="str">
        <f t="shared" si="14"/>
        <v>Tracy</v>
      </c>
      <c r="D488" s="54">
        <v>980</v>
      </c>
      <c r="E488" s="54">
        <v>705</v>
      </c>
      <c r="F488" s="54">
        <v>828</v>
      </c>
      <c r="G488" s="54">
        <v>2463</v>
      </c>
      <c r="H488" s="48">
        <f t="shared" si="15"/>
        <v>4976</v>
      </c>
    </row>
    <row r="489" spans="1:8" x14ac:dyDescent="0.25">
      <c r="A489" s="46" t="s">
        <v>1167</v>
      </c>
      <c r="B489" s="46" t="s">
        <v>1166</v>
      </c>
      <c r="C489" s="46" t="str">
        <f t="shared" si="14"/>
        <v>Trinidad</v>
      </c>
      <c r="D489" s="49">
        <v>1</v>
      </c>
      <c r="E489" s="49">
        <v>1</v>
      </c>
      <c r="F489" s="49">
        <v>1</v>
      </c>
      <c r="G489" s="49">
        <v>2</v>
      </c>
      <c r="H489" s="48">
        <f t="shared" si="15"/>
        <v>5</v>
      </c>
    </row>
    <row r="490" spans="1:8" x14ac:dyDescent="0.25">
      <c r="A490" s="46" t="s">
        <v>1359</v>
      </c>
      <c r="B490" s="46" t="str">
        <f>A490</f>
        <v>Trinity County - Unincorporated</v>
      </c>
      <c r="C490" s="46" t="str">
        <f>B490</f>
        <v>Trinity County - Unincorporated</v>
      </c>
      <c r="D490" s="49">
        <v>2</v>
      </c>
      <c r="E490" s="49">
        <v>2</v>
      </c>
      <c r="F490" s="49">
        <v>2</v>
      </c>
      <c r="G490" s="49">
        <v>4</v>
      </c>
      <c r="H490" s="44">
        <f t="shared" si="15"/>
        <v>10</v>
      </c>
    </row>
    <row r="491" spans="1:8" x14ac:dyDescent="0.25">
      <c r="A491" s="46" t="s">
        <v>1004</v>
      </c>
      <c r="B491" s="46" t="s">
        <v>1003</v>
      </c>
      <c r="C491" s="46" t="str">
        <f t="shared" si="14"/>
        <v>Truckee</v>
      </c>
      <c r="D491" s="49">
        <v>108</v>
      </c>
      <c r="E491" s="49">
        <v>75</v>
      </c>
      <c r="F491" s="49">
        <v>78</v>
      </c>
      <c r="G491" s="49">
        <v>199</v>
      </c>
      <c r="H491" s="48">
        <f t="shared" si="15"/>
        <v>460</v>
      </c>
    </row>
    <row r="492" spans="1:8" x14ac:dyDescent="0.25">
      <c r="A492" s="46" t="s">
        <v>775</v>
      </c>
      <c r="B492" s="46" t="s">
        <v>775</v>
      </c>
      <c r="C492" s="46" t="str">
        <f t="shared" si="14"/>
        <v>Tulare</v>
      </c>
      <c r="D492" s="50">
        <v>920</v>
      </c>
      <c r="E492" s="50">
        <v>609</v>
      </c>
      <c r="F492" s="50">
        <v>613</v>
      </c>
      <c r="G492" s="50">
        <v>1452</v>
      </c>
      <c r="H492" s="48">
        <f t="shared" si="15"/>
        <v>3594</v>
      </c>
    </row>
    <row r="493" spans="1:8" x14ac:dyDescent="0.25">
      <c r="A493" s="46" t="s">
        <v>173</v>
      </c>
      <c r="B493" s="46" t="str">
        <f>A493</f>
        <v>Tulare County - Unincorporated</v>
      </c>
      <c r="C493" s="46" t="str">
        <f t="shared" si="14"/>
        <v>Tulare County - Unincorporated</v>
      </c>
      <c r="D493" s="50">
        <v>1477</v>
      </c>
      <c r="E493" s="50">
        <v>1065</v>
      </c>
      <c r="F493" s="50">
        <v>1169</v>
      </c>
      <c r="G493" s="50">
        <v>3370</v>
      </c>
      <c r="H493" s="48">
        <f t="shared" si="15"/>
        <v>7081</v>
      </c>
    </row>
    <row r="494" spans="1:8" x14ac:dyDescent="0.25">
      <c r="A494" s="46" t="s">
        <v>815</v>
      </c>
      <c r="B494" s="46" t="s">
        <v>817</v>
      </c>
      <c r="C494" s="46" t="str">
        <f t="shared" si="14"/>
        <v>Tulelake</v>
      </c>
      <c r="D494" s="49">
        <v>3</v>
      </c>
      <c r="E494" s="49">
        <v>2</v>
      </c>
      <c r="F494" s="49">
        <v>2</v>
      </c>
      <c r="G494" s="49">
        <v>6</v>
      </c>
      <c r="H494" s="48">
        <f t="shared" si="15"/>
        <v>13</v>
      </c>
    </row>
    <row r="495" spans="1:8" x14ac:dyDescent="0.25">
      <c r="A495" s="46" t="s">
        <v>165</v>
      </c>
      <c r="B495" s="46" t="str">
        <f>A495</f>
        <v>Tuolumne County - Unincorporated</v>
      </c>
      <c r="C495" s="46" t="str">
        <f t="shared" si="14"/>
        <v>Tuolumne County - Unincorporated</v>
      </c>
      <c r="D495" s="49">
        <v>102</v>
      </c>
      <c r="E495" s="49">
        <v>74</v>
      </c>
      <c r="F495" s="49">
        <v>81</v>
      </c>
      <c r="G495" s="49">
        <v>193</v>
      </c>
      <c r="H495" s="48">
        <f t="shared" si="15"/>
        <v>450</v>
      </c>
    </row>
    <row r="496" spans="1:8" x14ac:dyDescent="0.25">
      <c r="A496" s="46" t="s">
        <v>789</v>
      </c>
      <c r="B496" s="46" t="s">
        <v>790</v>
      </c>
      <c r="C496" s="46" t="str">
        <f t="shared" si="14"/>
        <v>Turlock</v>
      </c>
      <c r="D496" s="50">
        <v>877</v>
      </c>
      <c r="E496" s="50">
        <v>562</v>
      </c>
      <c r="F496" s="50">
        <v>627</v>
      </c>
      <c r="G496" s="50">
        <v>1552</v>
      </c>
      <c r="H496" s="48">
        <f t="shared" si="15"/>
        <v>3618</v>
      </c>
    </row>
    <row r="497" spans="1:8" x14ac:dyDescent="0.25">
      <c r="A497" s="46" t="s">
        <v>970</v>
      </c>
      <c r="B497" s="46" t="s">
        <v>973</v>
      </c>
      <c r="C497" s="46" t="str">
        <f t="shared" si="14"/>
        <v>Tustin</v>
      </c>
      <c r="D497" s="49">
        <v>283</v>
      </c>
      <c r="E497" s="49">
        <v>195</v>
      </c>
      <c r="F497" s="49">
        <v>224</v>
      </c>
      <c r="G497" s="49">
        <v>525</v>
      </c>
      <c r="H497" s="48">
        <f t="shared" si="15"/>
        <v>1227</v>
      </c>
    </row>
    <row r="498" spans="1:8" x14ac:dyDescent="0.25">
      <c r="A498" s="46" t="s">
        <v>905</v>
      </c>
      <c r="B498" s="46" t="s">
        <v>909</v>
      </c>
      <c r="C498" s="46" t="str">
        <f t="shared" si="14"/>
        <v>Twentynine Palms</v>
      </c>
      <c r="D498" s="49">
        <v>103</v>
      </c>
      <c r="E498" s="49">
        <v>72</v>
      </c>
      <c r="F498" s="49">
        <v>84</v>
      </c>
      <c r="G498" s="49">
        <v>195</v>
      </c>
      <c r="H498" s="48">
        <f t="shared" si="15"/>
        <v>454</v>
      </c>
    </row>
    <row r="499" spans="1:8" x14ac:dyDescent="0.25">
      <c r="A499" s="46" t="s">
        <v>1033</v>
      </c>
      <c r="B499" s="46" t="s">
        <v>1034</v>
      </c>
      <c r="C499" s="46" t="str">
        <f t="shared" si="14"/>
        <v>Ukiah</v>
      </c>
      <c r="D499" s="49">
        <v>11</v>
      </c>
      <c r="E499" s="49">
        <v>7</v>
      </c>
      <c r="F499" s="49">
        <v>7</v>
      </c>
      <c r="G499" s="49">
        <v>20</v>
      </c>
      <c r="H499" s="48">
        <f t="shared" si="15"/>
        <v>45</v>
      </c>
    </row>
    <row r="500" spans="1:8" x14ac:dyDescent="0.25">
      <c r="A500" s="46" t="s">
        <v>1230</v>
      </c>
      <c r="B500" s="46" t="s">
        <v>1229</v>
      </c>
      <c r="C500" s="46" t="str">
        <f t="shared" si="14"/>
        <v>Union City</v>
      </c>
      <c r="D500" s="49">
        <v>317</v>
      </c>
      <c r="E500" s="49">
        <v>180</v>
      </c>
      <c r="F500" s="49">
        <v>192</v>
      </c>
      <c r="G500" s="49">
        <v>417</v>
      </c>
      <c r="H500" s="48">
        <f t="shared" si="15"/>
        <v>1106</v>
      </c>
    </row>
    <row r="501" spans="1:8" x14ac:dyDescent="0.25">
      <c r="A501" s="46" t="s">
        <v>905</v>
      </c>
      <c r="B501" s="46" t="s">
        <v>908</v>
      </c>
      <c r="C501" s="46" t="str">
        <f t="shared" si="14"/>
        <v>Upland</v>
      </c>
      <c r="D501" s="49">
        <v>382</v>
      </c>
      <c r="E501" s="49">
        <v>260</v>
      </c>
      <c r="F501" s="49">
        <v>294</v>
      </c>
      <c r="G501" s="49">
        <v>653</v>
      </c>
      <c r="H501" s="48">
        <f t="shared" si="15"/>
        <v>1589</v>
      </c>
    </row>
    <row r="502" spans="1:8" x14ac:dyDescent="0.25">
      <c r="A502" s="46" t="s">
        <v>807</v>
      </c>
      <c r="B502" s="46" t="s">
        <v>808</v>
      </c>
      <c r="C502" s="46" t="str">
        <f t="shared" si="14"/>
        <v>Vacaville</v>
      </c>
      <c r="D502" s="49">
        <v>287</v>
      </c>
      <c r="E502" s="49">
        <v>134</v>
      </c>
      <c r="F502" s="49">
        <v>173</v>
      </c>
      <c r="G502" s="49">
        <v>490</v>
      </c>
      <c r="H502" s="48">
        <f t="shared" si="15"/>
        <v>1084</v>
      </c>
    </row>
    <row r="503" spans="1:8" x14ac:dyDescent="0.25">
      <c r="A503" s="46" t="s">
        <v>807</v>
      </c>
      <c r="B503" s="46" t="s">
        <v>806</v>
      </c>
      <c r="C503" s="46" t="str">
        <f t="shared" si="14"/>
        <v>Vallejo</v>
      </c>
      <c r="D503" s="49">
        <v>283</v>
      </c>
      <c r="E503" s="49">
        <v>178</v>
      </c>
      <c r="F503" s="49">
        <v>211</v>
      </c>
      <c r="G503" s="49">
        <v>690</v>
      </c>
      <c r="H503" s="48">
        <f t="shared" si="15"/>
        <v>1362</v>
      </c>
    </row>
    <row r="504" spans="1:8" x14ac:dyDescent="0.25">
      <c r="A504" s="46" t="s">
        <v>151</v>
      </c>
      <c r="B504" s="46" t="str">
        <f>A504</f>
        <v>Ventura County - Unincorporated</v>
      </c>
      <c r="C504" s="46" t="str">
        <f t="shared" si="14"/>
        <v>Ventura County - Unincorporated</v>
      </c>
      <c r="D504" s="49">
        <v>246</v>
      </c>
      <c r="E504" s="49">
        <v>168</v>
      </c>
      <c r="F504" s="49">
        <v>189</v>
      </c>
      <c r="G504" s="49">
        <v>412</v>
      </c>
      <c r="H504" s="48">
        <f t="shared" si="15"/>
        <v>1015</v>
      </c>
    </row>
    <row r="505" spans="1:8" x14ac:dyDescent="0.25">
      <c r="A505" s="46" t="s">
        <v>1047</v>
      </c>
      <c r="B505" s="46" t="s">
        <v>1052</v>
      </c>
      <c r="C505" s="46" t="str">
        <f t="shared" si="14"/>
        <v>Vernon</v>
      </c>
      <c r="D505" s="49">
        <v>1</v>
      </c>
      <c r="E505" s="49">
        <v>1</v>
      </c>
      <c r="F505" s="49">
        <v>0</v>
      </c>
      <c r="G505" s="49">
        <v>0</v>
      </c>
      <c r="H505" s="48">
        <f t="shared" si="15"/>
        <v>2</v>
      </c>
    </row>
    <row r="506" spans="1:8" x14ac:dyDescent="0.25">
      <c r="A506" s="46" t="s">
        <v>905</v>
      </c>
      <c r="B506" s="46" t="s">
        <v>907</v>
      </c>
      <c r="C506" s="46" t="str">
        <f t="shared" si="14"/>
        <v>Victorville</v>
      </c>
      <c r="D506" s="49">
        <v>1698</v>
      </c>
      <c r="E506" s="49">
        <v>1207</v>
      </c>
      <c r="F506" s="49">
        <v>1342</v>
      </c>
      <c r="G506" s="49">
        <v>3124</v>
      </c>
      <c r="H506" s="48">
        <f t="shared" si="15"/>
        <v>7371</v>
      </c>
    </row>
    <row r="507" spans="1:8" x14ac:dyDescent="0.25">
      <c r="A507" s="46" t="s">
        <v>970</v>
      </c>
      <c r="B507" s="46" t="s">
        <v>972</v>
      </c>
      <c r="C507" s="46" t="str">
        <f t="shared" si="14"/>
        <v>Villa Park</v>
      </c>
      <c r="D507" s="49">
        <v>3</v>
      </c>
      <c r="E507" s="49">
        <v>2</v>
      </c>
      <c r="F507" s="49">
        <v>3</v>
      </c>
      <c r="G507" s="49">
        <v>6</v>
      </c>
      <c r="H507" s="48">
        <f t="shared" si="15"/>
        <v>14</v>
      </c>
    </row>
    <row r="508" spans="1:8" x14ac:dyDescent="0.25">
      <c r="A508" s="46" t="s">
        <v>775</v>
      </c>
      <c r="B508" s="46" t="s">
        <v>776</v>
      </c>
      <c r="C508" s="46" t="str">
        <f t="shared" si="14"/>
        <v>Visalia</v>
      </c>
      <c r="D508" s="50">
        <v>2616</v>
      </c>
      <c r="E508" s="50">
        <v>1931</v>
      </c>
      <c r="F508" s="50">
        <v>1802</v>
      </c>
      <c r="G508" s="50">
        <v>3672</v>
      </c>
      <c r="H508" s="48">
        <f t="shared" si="15"/>
        <v>10021</v>
      </c>
    </row>
    <row r="509" spans="1:8" x14ac:dyDescent="0.25">
      <c r="A509" s="46" t="s">
        <v>887</v>
      </c>
      <c r="B509" s="46" t="s">
        <v>886</v>
      </c>
      <c r="C509" s="46" t="str">
        <f t="shared" si="14"/>
        <v>Vista</v>
      </c>
      <c r="D509" s="49">
        <v>343</v>
      </c>
      <c r="E509" s="49">
        <v>260</v>
      </c>
      <c r="F509" s="49">
        <v>241</v>
      </c>
      <c r="G509" s="49">
        <v>530</v>
      </c>
      <c r="H509" s="48">
        <f t="shared" si="15"/>
        <v>1374</v>
      </c>
    </row>
    <row r="510" spans="1:8" x14ac:dyDescent="0.25">
      <c r="A510" s="46" t="s">
        <v>1047</v>
      </c>
      <c r="B510" s="46" t="s">
        <v>1051</v>
      </c>
      <c r="C510" s="46" t="str">
        <f t="shared" si="14"/>
        <v>Walnut</v>
      </c>
      <c r="D510" s="49">
        <v>246</v>
      </c>
      <c r="E510" s="49">
        <v>144</v>
      </c>
      <c r="F510" s="49">
        <v>155</v>
      </c>
      <c r="G510" s="49">
        <v>363</v>
      </c>
      <c r="H510" s="48">
        <f t="shared" si="15"/>
        <v>908</v>
      </c>
    </row>
    <row r="511" spans="1:8" x14ac:dyDescent="0.25">
      <c r="A511" s="46" t="s">
        <v>1197</v>
      </c>
      <c r="B511" s="46" t="s">
        <v>1196</v>
      </c>
      <c r="C511" s="46" t="str">
        <f t="shared" si="14"/>
        <v>Walnut Creek</v>
      </c>
      <c r="D511" s="49">
        <v>604</v>
      </c>
      <c r="E511" s="49">
        <v>355</v>
      </c>
      <c r="F511" s="49">
        <v>381</v>
      </c>
      <c r="G511" s="49">
        <v>895</v>
      </c>
      <c r="H511" s="48">
        <f t="shared" si="15"/>
        <v>2235</v>
      </c>
    </row>
    <row r="512" spans="1:8" x14ac:dyDescent="0.25">
      <c r="A512" s="46" t="s">
        <v>1145</v>
      </c>
      <c r="B512" s="46" t="s">
        <v>1144</v>
      </c>
      <c r="C512" s="46" t="str">
        <f t="shared" si="14"/>
        <v>Wasco</v>
      </c>
      <c r="D512" s="51">
        <v>350</v>
      </c>
      <c r="E512" s="51">
        <v>275</v>
      </c>
      <c r="F512" s="51">
        <v>280</v>
      </c>
      <c r="G512" s="51">
        <v>521</v>
      </c>
      <c r="H512" s="48">
        <f t="shared" si="15"/>
        <v>1426</v>
      </c>
    </row>
    <row r="513" spans="1:8" x14ac:dyDescent="0.25">
      <c r="A513" s="46" t="s">
        <v>789</v>
      </c>
      <c r="B513" s="46" t="s">
        <v>788</v>
      </c>
      <c r="C513" s="46" t="str">
        <f t="shared" si="14"/>
        <v>Waterford</v>
      </c>
      <c r="D513" s="50">
        <v>131</v>
      </c>
      <c r="E513" s="50">
        <v>84</v>
      </c>
      <c r="F513" s="50">
        <v>89</v>
      </c>
      <c r="G513" s="50">
        <v>221</v>
      </c>
      <c r="H513" s="48">
        <f t="shared" si="15"/>
        <v>525</v>
      </c>
    </row>
    <row r="514" spans="1:8" x14ac:dyDescent="0.25">
      <c r="A514" s="46" t="s">
        <v>831</v>
      </c>
      <c r="B514" s="46" t="s">
        <v>830</v>
      </c>
      <c r="C514" s="46" t="str">
        <f t="shared" ref="C514:C540" si="16">B514</f>
        <v>Watsonville</v>
      </c>
      <c r="D514" s="51">
        <v>169</v>
      </c>
      <c r="E514" s="51">
        <v>110</v>
      </c>
      <c r="F514" s="51">
        <v>128</v>
      </c>
      <c r="G514" s="51">
        <v>293</v>
      </c>
      <c r="H514" s="48">
        <f t="shared" ref="H514:H540" si="17">SUM(D514:G514)</f>
        <v>700</v>
      </c>
    </row>
    <row r="515" spans="1:8" x14ac:dyDescent="0.25">
      <c r="A515" s="46" t="s">
        <v>815</v>
      </c>
      <c r="B515" s="46" t="s">
        <v>816</v>
      </c>
      <c r="C515" s="46" t="str">
        <f t="shared" si="16"/>
        <v>Weed</v>
      </c>
      <c r="D515" s="49">
        <v>10</v>
      </c>
      <c r="E515" s="49">
        <v>6</v>
      </c>
      <c r="F515" s="49">
        <v>6</v>
      </c>
      <c r="G515" s="49">
        <v>16</v>
      </c>
      <c r="H515" s="48">
        <f t="shared" si="17"/>
        <v>38</v>
      </c>
    </row>
    <row r="516" spans="1:8" x14ac:dyDescent="0.25">
      <c r="A516" s="46" t="s">
        <v>1047</v>
      </c>
      <c r="B516" s="46" t="s">
        <v>1050</v>
      </c>
      <c r="C516" s="46" t="str">
        <f t="shared" si="16"/>
        <v>West Covina</v>
      </c>
      <c r="D516" s="49">
        <v>217</v>
      </c>
      <c r="E516" s="49">
        <v>129</v>
      </c>
      <c r="F516" s="49">
        <v>138</v>
      </c>
      <c r="G516" s="49">
        <v>347</v>
      </c>
      <c r="H516" s="48">
        <f t="shared" si="17"/>
        <v>831</v>
      </c>
    </row>
    <row r="517" spans="1:8" x14ac:dyDescent="0.25">
      <c r="A517" s="46" t="s">
        <v>1047</v>
      </c>
      <c r="B517" s="46" t="s">
        <v>1049</v>
      </c>
      <c r="C517" s="46" t="str">
        <f>B517</f>
        <v>West Hollywood</v>
      </c>
      <c r="D517" s="49">
        <v>19</v>
      </c>
      <c r="E517" s="49">
        <v>12</v>
      </c>
      <c r="F517" s="49">
        <v>13</v>
      </c>
      <c r="G517" s="49">
        <v>33</v>
      </c>
      <c r="H517" s="48">
        <f t="shared" si="17"/>
        <v>77</v>
      </c>
    </row>
    <row r="518" spans="1:8" x14ac:dyDescent="0.25">
      <c r="A518" s="46" t="s">
        <v>757</v>
      </c>
      <c r="B518" s="46" t="s">
        <v>759</v>
      </c>
      <c r="C518" s="46" t="str">
        <f t="shared" si="16"/>
        <v>West Sacramento</v>
      </c>
      <c r="D518" s="49">
        <v>1316</v>
      </c>
      <c r="E518" s="49">
        <v>923</v>
      </c>
      <c r="F518" s="49">
        <v>1111</v>
      </c>
      <c r="G518" s="49">
        <v>2627</v>
      </c>
      <c r="H518" s="48">
        <f t="shared" si="17"/>
        <v>5977</v>
      </c>
    </row>
    <row r="519" spans="1:8" x14ac:dyDescent="0.25">
      <c r="A519" s="46" t="s">
        <v>1047</v>
      </c>
      <c r="B519" s="46" t="s">
        <v>1048</v>
      </c>
      <c r="C519" s="46" t="str">
        <f t="shared" si="16"/>
        <v>Westlake Village</v>
      </c>
      <c r="D519" s="49">
        <v>12</v>
      </c>
      <c r="E519" s="49">
        <v>7</v>
      </c>
      <c r="F519" s="49">
        <v>8</v>
      </c>
      <c r="G519" s="49">
        <v>18</v>
      </c>
      <c r="H519" s="48">
        <f t="shared" si="17"/>
        <v>45</v>
      </c>
    </row>
    <row r="520" spans="1:8" x14ac:dyDescent="0.25">
      <c r="A520" s="46" t="s">
        <v>970</v>
      </c>
      <c r="B520" s="46" t="s">
        <v>971</v>
      </c>
      <c r="C520" s="46" t="str">
        <f t="shared" si="16"/>
        <v>Westminster</v>
      </c>
      <c r="D520" s="49">
        <v>1</v>
      </c>
      <c r="E520" s="49">
        <v>1</v>
      </c>
      <c r="F520" s="49">
        <v>0</v>
      </c>
      <c r="G520" s="49">
        <v>0</v>
      </c>
      <c r="H520" s="48">
        <f t="shared" si="17"/>
        <v>2</v>
      </c>
    </row>
    <row r="521" spans="1:8" x14ac:dyDescent="0.25">
      <c r="A521" s="46" t="s">
        <v>1160</v>
      </c>
      <c r="B521" s="46" t="s">
        <v>1159</v>
      </c>
      <c r="C521" s="46" t="str">
        <f t="shared" si="16"/>
        <v>Westmorland</v>
      </c>
      <c r="D521" s="49">
        <v>57</v>
      </c>
      <c r="E521" s="49">
        <v>35</v>
      </c>
      <c r="F521" s="49">
        <v>36</v>
      </c>
      <c r="G521" s="49">
        <v>105</v>
      </c>
      <c r="H521" s="48">
        <f t="shared" si="17"/>
        <v>233</v>
      </c>
    </row>
    <row r="522" spans="1:8" x14ac:dyDescent="0.25">
      <c r="A522" s="46" t="s">
        <v>754</v>
      </c>
      <c r="B522" s="46" t="s">
        <v>753</v>
      </c>
      <c r="C522" s="46" t="str">
        <f t="shared" si="16"/>
        <v>Wheatland</v>
      </c>
      <c r="D522" s="49">
        <v>109</v>
      </c>
      <c r="E522" s="49">
        <v>76</v>
      </c>
      <c r="F522" s="49">
        <v>90</v>
      </c>
      <c r="G522" s="49">
        <v>208</v>
      </c>
      <c r="H522" s="48">
        <f t="shared" si="17"/>
        <v>483</v>
      </c>
    </row>
    <row r="523" spans="1:8" x14ac:dyDescent="0.25">
      <c r="A523" s="46" t="s">
        <v>1047</v>
      </c>
      <c r="B523" s="46" t="s">
        <v>1046</v>
      </c>
      <c r="C523" s="46" t="str">
        <f t="shared" si="16"/>
        <v>Whittier</v>
      </c>
      <c r="D523" s="49">
        <v>228</v>
      </c>
      <c r="E523" s="49">
        <v>135</v>
      </c>
      <c r="F523" s="49">
        <v>146</v>
      </c>
      <c r="G523" s="49">
        <v>369</v>
      </c>
      <c r="H523" s="48">
        <f t="shared" si="17"/>
        <v>878</v>
      </c>
    </row>
    <row r="524" spans="1:8" x14ac:dyDescent="0.25">
      <c r="A524" s="46" t="s">
        <v>937</v>
      </c>
      <c r="B524" s="46" t="s">
        <v>1329</v>
      </c>
      <c r="C524" s="46" t="str">
        <f>B524</f>
        <v>Wildomar</v>
      </c>
      <c r="D524" s="49">
        <v>621</v>
      </c>
      <c r="E524" s="49">
        <v>415</v>
      </c>
      <c r="F524" s="49">
        <v>461</v>
      </c>
      <c r="G524" s="49">
        <v>1038</v>
      </c>
      <c r="H524" s="48">
        <f t="shared" si="17"/>
        <v>2535</v>
      </c>
    </row>
    <row r="525" spans="1:8" x14ac:dyDescent="0.25">
      <c r="A525" s="46" t="s">
        <v>1216</v>
      </c>
      <c r="B525" s="46" t="s">
        <v>1215</v>
      </c>
      <c r="C525" s="46" t="str">
        <f t="shared" si="16"/>
        <v>Williams</v>
      </c>
      <c r="D525" s="49">
        <v>69</v>
      </c>
      <c r="E525" s="49">
        <v>50</v>
      </c>
      <c r="F525" s="49">
        <v>58</v>
      </c>
      <c r="G525" s="49">
        <v>130</v>
      </c>
      <c r="H525" s="48">
        <f t="shared" si="17"/>
        <v>307</v>
      </c>
    </row>
    <row r="526" spans="1:8" x14ac:dyDescent="0.25">
      <c r="A526" s="46" t="s">
        <v>1033</v>
      </c>
      <c r="B526" s="46" t="s">
        <v>1032</v>
      </c>
      <c r="C526" s="46" t="str">
        <f t="shared" si="16"/>
        <v>Willits</v>
      </c>
      <c r="D526" s="49">
        <v>3</v>
      </c>
      <c r="E526" s="49">
        <v>2</v>
      </c>
      <c r="F526" s="49">
        <v>2</v>
      </c>
      <c r="G526" s="49">
        <v>6</v>
      </c>
      <c r="H526" s="48">
        <f t="shared" si="17"/>
        <v>13</v>
      </c>
    </row>
    <row r="527" spans="1:8" x14ac:dyDescent="0.25">
      <c r="A527" s="46" t="s">
        <v>1175</v>
      </c>
      <c r="B527" s="46" t="s">
        <v>1174</v>
      </c>
      <c r="C527" s="46" t="str">
        <f t="shared" si="16"/>
        <v>Willows</v>
      </c>
      <c r="D527" s="49">
        <v>15</v>
      </c>
      <c r="E527" s="49">
        <v>11</v>
      </c>
      <c r="F527" s="49">
        <v>11</v>
      </c>
      <c r="G527" s="49">
        <v>26</v>
      </c>
      <c r="H527" s="48">
        <f t="shared" si="17"/>
        <v>63</v>
      </c>
    </row>
    <row r="528" spans="1:8" x14ac:dyDescent="0.25">
      <c r="A528" s="46" t="s">
        <v>798</v>
      </c>
      <c r="B528" s="46" t="s">
        <v>1338</v>
      </c>
      <c r="C528" s="46" t="str">
        <f t="shared" si="16"/>
        <v>Windsor</v>
      </c>
      <c r="D528" s="49">
        <v>120</v>
      </c>
      <c r="E528" s="49">
        <v>65</v>
      </c>
      <c r="F528" s="49">
        <v>67</v>
      </c>
      <c r="G528" s="49">
        <v>188</v>
      </c>
      <c r="H528" s="48">
        <f t="shared" si="17"/>
        <v>440</v>
      </c>
    </row>
    <row r="529" spans="1:8" x14ac:dyDescent="0.25">
      <c r="A529" s="46" t="s">
        <v>757</v>
      </c>
      <c r="B529" s="46" t="s">
        <v>758</v>
      </c>
      <c r="C529" s="46" t="str">
        <f t="shared" si="16"/>
        <v>Winters</v>
      </c>
      <c r="D529" s="49">
        <v>76</v>
      </c>
      <c r="E529" s="49">
        <v>54</v>
      </c>
      <c r="F529" s="49">
        <v>59</v>
      </c>
      <c r="G529" s="49">
        <v>130</v>
      </c>
      <c r="H529" s="48">
        <f t="shared" si="17"/>
        <v>319</v>
      </c>
    </row>
    <row r="530" spans="1:8" x14ac:dyDescent="0.25">
      <c r="A530" s="46" t="s">
        <v>775</v>
      </c>
      <c r="B530" s="46" t="s">
        <v>774</v>
      </c>
      <c r="C530" s="46" t="str">
        <f t="shared" si="16"/>
        <v>Woodlake</v>
      </c>
      <c r="D530" s="50">
        <v>71</v>
      </c>
      <c r="E530" s="50">
        <v>41</v>
      </c>
      <c r="F530" s="50">
        <v>69</v>
      </c>
      <c r="G530" s="50">
        <v>191</v>
      </c>
      <c r="H530" s="48">
        <f t="shared" si="17"/>
        <v>372</v>
      </c>
    </row>
    <row r="531" spans="1:8" x14ac:dyDescent="0.25">
      <c r="A531" s="46" t="s">
        <v>757</v>
      </c>
      <c r="B531" s="46" t="s">
        <v>756</v>
      </c>
      <c r="C531" s="46" t="str">
        <f t="shared" si="16"/>
        <v>Woodland</v>
      </c>
      <c r="D531" s="49">
        <v>390</v>
      </c>
      <c r="E531" s="49">
        <v>274</v>
      </c>
      <c r="F531" s="49">
        <v>349</v>
      </c>
      <c r="G531" s="49">
        <v>864</v>
      </c>
      <c r="H531" s="48">
        <f t="shared" si="17"/>
        <v>1877</v>
      </c>
    </row>
    <row r="532" spans="1:8" x14ac:dyDescent="0.25">
      <c r="A532" s="46" t="s">
        <v>855</v>
      </c>
      <c r="B532" s="46" t="s">
        <v>1335</v>
      </c>
      <c r="C532" s="46" t="str">
        <f t="shared" si="16"/>
        <v>Woodside</v>
      </c>
      <c r="D532" s="49">
        <v>23</v>
      </c>
      <c r="E532" s="49">
        <v>13</v>
      </c>
      <c r="F532" s="49">
        <v>15</v>
      </c>
      <c r="G532" s="49">
        <v>11</v>
      </c>
      <c r="H532" s="48">
        <f t="shared" si="17"/>
        <v>62</v>
      </c>
    </row>
    <row r="533" spans="1:8" x14ac:dyDescent="0.25">
      <c r="A533" s="46" t="s">
        <v>143</v>
      </c>
      <c r="B533" s="46" t="str">
        <f>A533</f>
        <v>Yolo County - Unincorporated</v>
      </c>
      <c r="C533" s="46" t="str">
        <f t="shared" si="16"/>
        <v>Yolo County - Unincorporated</v>
      </c>
      <c r="D533" s="49">
        <v>427</v>
      </c>
      <c r="E533" s="49">
        <v>299</v>
      </c>
      <c r="F533" s="49">
        <v>351</v>
      </c>
      <c r="G533" s="49">
        <v>813</v>
      </c>
      <c r="H533" s="48">
        <f t="shared" si="17"/>
        <v>1890</v>
      </c>
    </row>
    <row r="534" spans="1:8" x14ac:dyDescent="0.25">
      <c r="A534" s="46" t="s">
        <v>970</v>
      </c>
      <c r="B534" s="46" t="s">
        <v>969</v>
      </c>
      <c r="C534" s="46" t="str">
        <f t="shared" si="16"/>
        <v>Yorba Linda</v>
      </c>
      <c r="D534" s="49">
        <v>160</v>
      </c>
      <c r="E534" s="49">
        <v>113</v>
      </c>
      <c r="F534" s="49">
        <v>126</v>
      </c>
      <c r="G534" s="49">
        <v>270</v>
      </c>
      <c r="H534" s="48">
        <f t="shared" si="17"/>
        <v>669</v>
      </c>
    </row>
    <row r="535" spans="1:8" x14ac:dyDescent="0.25">
      <c r="A535" s="46" t="s">
        <v>1007</v>
      </c>
      <c r="B535" s="46" t="s">
        <v>1325</v>
      </c>
      <c r="C535" s="46" t="str">
        <f t="shared" si="16"/>
        <v>Yountville</v>
      </c>
      <c r="D535" s="49">
        <v>4</v>
      </c>
      <c r="E535" s="49">
        <v>2</v>
      </c>
      <c r="F535" s="49">
        <v>3</v>
      </c>
      <c r="G535" s="49">
        <v>8</v>
      </c>
      <c r="H535" s="48">
        <f t="shared" si="17"/>
        <v>17</v>
      </c>
    </row>
    <row r="536" spans="1:8" x14ac:dyDescent="0.25">
      <c r="A536" s="46" t="s">
        <v>815</v>
      </c>
      <c r="B536" s="46" t="s">
        <v>814</v>
      </c>
      <c r="C536" s="46" t="str">
        <f t="shared" si="16"/>
        <v>Yreka</v>
      </c>
      <c r="D536" s="49">
        <v>25</v>
      </c>
      <c r="E536" s="49">
        <v>17</v>
      </c>
      <c r="F536" s="49">
        <v>18</v>
      </c>
      <c r="G536" s="49">
        <v>43</v>
      </c>
      <c r="H536" s="48">
        <f t="shared" si="17"/>
        <v>103</v>
      </c>
    </row>
    <row r="537" spans="1:8" x14ac:dyDescent="0.25">
      <c r="A537" s="46" t="s">
        <v>786</v>
      </c>
      <c r="B537" s="46" t="s">
        <v>785</v>
      </c>
      <c r="C537" s="46" t="str">
        <f t="shared" si="16"/>
        <v>Yuba City</v>
      </c>
      <c r="D537" s="49">
        <v>624</v>
      </c>
      <c r="E537" s="49">
        <v>437</v>
      </c>
      <c r="F537" s="49">
        <v>498</v>
      </c>
      <c r="G537" s="49">
        <v>1120</v>
      </c>
      <c r="H537" s="48">
        <f t="shared" si="17"/>
        <v>2679</v>
      </c>
    </row>
    <row r="538" spans="1:8" x14ac:dyDescent="0.25">
      <c r="A538" s="46" t="s">
        <v>752</v>
      </c>
      <c r="B538" s="46" t="str">
        <f>A538</f>
        <v>Yuba County - Unincorporated</v>
      </c>
      <c r="C538" s="46" t="str">
        <f t="shared" si="16"/>
        <v>Yuba County - Unincorporated</v>
      </c>
      <c r="D538" s="49">
        <v>1036</v>
      </c>
      <c r="E538" s="49">
        <v>727</v>
      </c>
      <c r="F538" s="49">
        <v>870</v>
      </c>
      <c r="G538" s="49">
        <v>2043</v>
      </c>
      <c r="H538" s="48">
        <f t="shared" si="17"/>
        <v>4676</v>
      </c>
    </row>
    <row r="539" spans="1:8" x14ac:dyDescent="0.25">
      <c r="A539" s="46" t="s">
        <v>905</v>
      </c>
      <c r="B539" s="46" t="s">
        <v>906</v>
      </c>
      <c r="C539" s="46" t="str">
        <f t="shared" si="16"/>
        <v>Yucaipa</v>
      </c>
      <c r="D539" s="49">
        <v>376</v>
      </c>
      <c r="E539" s="49">
        <v>261</v>
      </c>
      <c r="F539" s="49">
        <v>299</v>
      </c>
      <c r="G539" s="49">
        <v>669</v>
      </c>
      <c r="H539" s="48">
        <f t="shared" si="17"/>
        <v>1605</v>
      </c>
    </row>
    <row r="540" spans="1:8" x14ac:dyDescent="0.25">
      <c r="A540" s="46" t="s">
        <v>905</v>
      </c>
      <c r="B540" s="46" t="s">
        <v>904</v>
      </c>
      <c r="C540" s="46" t="str">
        <f t="shared" si="16"/>
        <v>Yucca Valley</v>
      </c>
      <c r="D540" s="49">
        <v>209</v>
      </c>
      <c r="E540" s="49">
        <v>149</v>
      </c>
      <c r="F540" s="49">
        <v>172</v>
      </c>
      <c r="G540" s="49">
        <v>400</v>
      </c>
      <c r="H540" s="48">
        <f t="shared" si="17"/>
        <v>930</v>
      </c>
    </row>
  </sheetData>
  <sheetProtection algorithmName="SHA-512" hashValue="yJwo3sTNSwAG9q6JRceluH14r4PkEs7ho6FFxNqzIJmQsn86Jp33TXe8NZAm1c3I5j2bKxieKES5Mx/OzIVMJg==" saltValue="XySmqncNTiSsbTK9j1Bfrw==" spinCount="100000" sheet="1" objects="1" scenarios="1"/>
  <autoFilter ref="A1:WVK540" xr:uid="{00000000-0009-0000-0000-000007000000}">
    <sortState xmlns:xlrd2="http://schemas.microsoft.com/office/spreadsheetml/2017/richdata2" ref="A16:WVK540">
      <sortCondition ref="B1:B541"/>
    </sortState>
  </autoFilter>
  <sortState xmlns:xlrd2="http://schemas.microsoft.com/office/spreadsheetml/2017/richdata2" ref="A2:H540">
    <sortCondition ref="C2:C540"/>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Y672"/>
  <sheetViews>
    <sheetView showZeros="0" zoomScale="90" zoomScaleNormal="90" zoomScaleSheetLayoutView="70" workbookViewId="0">
      <pane ySplit="12" topLeftCell="A13" activePane="bottomLeft" state="frozen"/>
      <selection pane="bottomLeft" activeCell="P498" sqref="P498"/>
    </sheetView>
  </sheetViews>
  <sheetFormatPr defaultColWidth="0" defaultRowHeight="13.8" x14ac:dyDescent="0.25"/>
  <cols>
    <col min="1" max="1" width="19.109375" style="16" customWidth="1"/>
    <col min="2" max="2" width="20.44140625" style="16" customWidth="1"/>
    <col min="3" max="3" width="17.44140625" style="16" customWidth="1"/>
    <col min="4" max="7" width="15.6640625" style="16" customWidth="1"/>
    <col min="8" max="8" width="17.109375" style="16" customWidth="1"/>
    <col min="9" max="16" width="15.6640625" style="16" customWidth="1"/>
    <col min="17" max="17" width="20.6640625" style="16" customWidth="1"/>
    <col min="18" max="18" width="21.44140625" style="16" customWidth="1"/>
    <col min="19" max="19" width="3.33203125" style="16" customWidth="1"/>
    <col min="20" max="16384" width="8.88671875" style="16" hidden="1"/>
  </cols>
  <sheetData>
    <row r="1" spans="1:25" s="217" customFormat="1" ht="20.25" customHeight="1" x14ac:dyDescent="0.4">
      <c r="A1" s="376" t="s">
        <v>8</v>
      </c>
      <c r="B1" s="376"/>
      <c r="C1" s="376"/>
      <c r="D1" s="376"/>
      <c r="E1" s="376"/>
      <c r="F1" s="376"/>
      <c r="G1" s="376"/>
      <c r="H1" s="376"/>
      <c r="I1" s="376"/>
      <c r="J1" s="376"/>
      <c r="K1" s="376"/>
      <c r="L1" s="376"/>
      <c r="M1" s="376"/>
      <c r="N1" s="376"/>
      <c r="O1" s="376"/>
      <c r="P1" s="376"/>
      <c r="Q1" s="376"/>
      <c r="R1" s="3"/>
      <c r="S1" s="3"/>
      <c r="T1" s="3"/>
      <c r="U1" s="3"/>
      <c r="V1" s="3"/>
      <c r="W1" s="3"/>
      <c r="X1" s="3"/>
      <c r="Y1" s="3"/>
    </row>
    <row r="2" spans="1:25" s="217" customFormat="1" ht="20.25" customHeight="1" x14ac:dyDescent="0.35">
      <c r="A2" s="377" t="s">
        <v>9</v>
      </c>
      <c r="B2" s="377"/>
      <c r="C2" s="377"/>
      <c r="D2" s="377"/>
      <c r="E2" s="377"/>
      <c r="F2" s="377"/>
      <c r="G2" s="377"/>
      <c r="H2" s="377"/>
      <c r="I2" s="377"/>
      <c r="J2" s="377"/>
      <c r="K2" s="377"/>
      <c r="L2" s="377"/>
      <c r="M2" s="377"/>
      <c r="N2" s="377"/>
      <c r="O2" s="377"/>
      <c r="P2" s="377"/>
      <c r="Q2" s="377"/>
      <c r="R2" s="4"/>
      <c r="S2" s="4"/>
      <c r="T2" s="4"/>
      <c r="U2" s="4"/>
      <c r="V2" s="4"/>
      <c r="W2" s="4"/>
      <c r="X2" s="4"/>
      <c r="Y2" s="4"/>
    </row>
    <row r="3" spans="1:25" s="217" customFormat="1" ht="15.75" customHeight="1" x14ac:dyDescent="0.25">
      <c r="A3" s="354" t="s">
        <v>1375</v>
      </c>
      <c r="B3" s="354"/>
      <c r="C3" s="354"/>
      <c r="D3" s="354"/>
      <c r="E3" s="354"/>
      <c r="F3" s="354"/>
      <c r="G3" s="354"/>
      <c r="H3" s="354"/>
      <c r="I3" s="354"/>
      <c r="J3" s="354"/>
      <c r="K3" s="354"/>
      <c r="L3" s="354"/>
      <c r="M3" s="354"/>
      <c r="N3" s="354"/>
      <c r="O3" s="354"/>
      <c r="P3" s="354"/>
      <c r="Q3" s="354"/>
      <c r="R3" s="21"/>
      <c r="S3" s="21"/>
      <c r="T3" s="21"/>
      <c r="U3" s="21"/>
      <c r="V3" s="21"/>
      <c r="W3" s="21"/>
      <c r="X3" s="21"/>
      <c r="Y3" s="21"/>
    </row>
    <row r="4" spans="1:25" s="2" customFormat="1" ht="25.5" customHeight="1" x14ac:dyDescent="0.25">
      <c r="A4" s="258" t="s">
        <v>10</v>
      </c>
      <c r="B4" s="203" t="str">
        <f>'Start Here'!B4:D4</f>
        <v>Manteca</v>
      </c>
      <c r="C4" s="259"/>
      <c r="K4" s="347" t="s">
        <v>1374</v>
      </c>
      <c r="L4" s="348"/>
      <c r="M4" s="348"/>
      <c r="N4" s="349"/>
    </row>
    <row r="5" spans="1:25" s="2" customFormat="1" ht="25.5" customHeight="1" x14ac:dyDescent="0.25">
      <c r="A5" s="258" t="s">
        <v>36</v>
      </c>
      <c r="B5" s="202">
        <f>'Start Here'!B5</f>
        <v>2018</v>
      </c>
      <c r="C5" s="260" t="str">
        <f>'Table A2'!C5</f>
        <v>(Jan. 1 - Dec. 31)</v>
      </c>
      <c r="D5" s="5"/>
      <c r="E5" s="5"/>
      <c r="K5" s="350" t="s">
        <v>106</v>
      </c>
      <c r="L5" s="351"/>
      <c r="M5" s="351"/>
      <c r="N5" s="352"/>
    </row>
    <row r="6" spans="1:25" s="2" customFormat="1" ht="20.25" customHeight="1" x14ac:dyDescent="0.45">
      <c r="A6" s="1"/>
      <c r="B6" s="233"/>
      <c r="C6" s="5"/>
      <c r="D6" s="5"/>
      <c r="E6" s="5"/>
      <c r="I6" s="16"/>
      <c r="J6" s="16"/>
      <c r="K6" s="16"/>
      <c r="L6" s="16"/>
      <c r="M6" s="16"/>
      <c r="N6" s="16"/>
    </row>
    <row r="8" spans="1:25" ht="15.6" x14ac:dyDescent="0.3">
      <c r="A8" s="396" t="s">
        <v>21</v>
      </c>
      <c r="B8" s="396"/>
      <c r="C8" s="396"/>
      <c r="D8" s="396"/>
      <c r="E8" s="396"/>
      <c r="F8" s="396"/>
      <c r="G8" s="396"/>
      <c r="H8" s="396"/>
      <c r="I8" s="396"/>
      <c r="J8" s="396"/>
      <c r="K8" s="396"/>
      <c r="L8" s="396"/>
      <c r="M8" s="396"/>
      <c r="N8" s="396"/>
      <c r="O8" s="396"/>
      <c r="P8" s="396"/>
      <c r="Q8" s="396"/>
      <c r="R8" s="397"/>
    </row>
    <row r="9" spans="1:25" ht="15.6" x14ac:dyDescent="0.3">
      <c r="A9" s="393" t="s">
        <v>49</v>
      </c>
      <c r="B9" s="394"/>
      <c r="C9" s="394"/>
      <c r="D9" s="394"/>
      <c r="E9" s="394"/>
      <c r="F9" s="394"/>
      <c r="G9" s="394"/>
      <c r="H9" s="394"/>
      <c r="I9" s="394"/>
      <c r="J9" s="394"/>
      <c r="K9" s="394"/>
      <c r="L9" s="394"/>
      <c r="M9" s="394"/>
      <c r="N9" s="394"/>
      <c r="O9" s="394"/>
      <c r="P9" s="394"/>
      <c r="Q9" s="394"/>
      <c r="R9" s="395"/>
    </row>
    <row r="10" spans="1:25" s="234" customFormat="1" ht="39.75" customHeight="1" x14ac:dyDescent="0.3">
      <c r="A10" s="355" t="s">
        <v>43</v>
      </c>
      <c r="B10" s="390"/>
      <c r="C10" s="390"/>
      <c r="D10" s="390"/>
      <c r="E10" s="179" t="s">
        <v>53</v>
      </c>
      <c r="F10" s="355" t="s">
        <v>50</v>
      </c>
      <c r="G10" s="390"/>
      <c r="H10" s="390"/>
      <c r="I10" s="390"/>
      <c r="J10" s="179" t="s">
        <v>116</v>
      </c>
      <c r="K10" s="355" t="s">
        <v>117</v>
      </c>
      <c r="L10" s="391"/>
      <c r="M10" s="391"/>
      <c r="N10" s="391"/>
      <c r="O10" s="391"/>
      <c r="P10" s="391"/>
      <c r="Q10" s="391"/>
      <c r="R10" s="391"/>
    </row>
    <row r="11" spans="1:25" s="17" customFormat="1" x14ac:dyDescent="0.25">
      <c r="A11" s="387">
        <v>1</v>
      </c>
      <c r="B11" s="392"/>
      <c r="C11" s="392"/>
      <c r="D11" s="389"/>
      <c r="E11" s="183">
        <v>2</v>
      </c>
      <c r="F11" s="387">
        <v>3</v>
      </c>
      <c r="G11" s="388"/>
      <c r="H11" s="388"/>
      <c r="I11" s="389"/>
      <c r="J11" s="79">
        <v>4</v>
      </c>
      <c r="K11" s="79">
        <v>5</v>
      </c>
      <c r="L11" s="79">
        <v>6</v>
      </c>
      <c r="M11" s="79">
        <v>7</v>
      </c>
      <c r="N11" s="379">
        <v>8</v>
      </c>
      <c r="O11" s="379"/>
      <c r="P11" s="79">
        <v>9</v>
      </c>
      <c r="Q11" s="79">
        <v>10</v>
      </c>
      <c r="R11" s="79">
        <v>11</v>
      </c>
    </row>
    <row r="12" spans="1:25" s="17" customFormat="1" ht="53.25" customHeight="1" x14ac:dyDescent="0.25">
      <c r="A12" s="184" t="s">
        <v>1</v>
      </c>
      <c r="B12" s="184" t="s">
        <v>2</v>
      </c>
      <c r="C12" s="184" t="s">
        <v>133</v>
      </c>
      <c r="D12" s="184" t="s">
        <v>1292</v>
      </c>
      <c r="E12" s="15" t="s">
        <v>53</v>
      </c>
      <c r="F12" s="184" t="s">
        <v>44</v>
      </c>
      <c r="G12" s="184" t="s">
        <v>35</v>
      </c>
      <c r="H12" s="184" t="s">
        <v>45</v>
      </c>
      <c r="I12" s="184" t="s">
        <v>46</v>
      </c>
      <c r="J12" s="15" t="s">
        <v>48</v>
      </c>
      <c r="K12" s="184" t="s">
        <v>22</v>
      </c>
      <c r="L12" s="184" t="s">
        <v>23</v>
      </c>
      <c r="M12" s="184" t="s">
        <v>24</v>
      </c>
      <c r="N12" s="184" t="s">
        <v>104</v>
      </c>
      <c r="O12" s="184" t="s">
        <v>105</v>
      </c>
      <c r="P12" s="184" t="s">
        <v>25</v>
      </c>
      <c r="Q12" s="184" t="s">
        <v>86</v>
      </c>
      <c r="R12" s="184" t="s">
        <v>47</v>
      </c>
    </row>
    <row r="13" spans="1:25" s="17" customFormat="1" ht="15" customHeight="1" x14ac:dyDescent="0.25">
      <c r="A13" s="385" t="s">
        <v>136</v>
      </c>
      <c r="B13" s="386"/>
      <c r="C13" s="386"/>
      <c r="D13" s="386"/>
      <c r="E13" s="386"/>
      <c r="F13" s="235">
        <f>SUM(F14:F500)</f>
        <v>0</v>
      </c>
      <c r="G13" s="235">
        <f>SUM(G14:G500)</f>
        <v>0</v>
      </c>
      <c r="H13" s="235">
        <f>SUM(H14:H500)</f>
        <v>0</v>
      </c>
      <c r="I13" s="235">
        <f>SUM(I14:I500)</f>
        <v>0</v>
      </c>
      <c r="J13" s="236"/>
      <c r="K13" s="236"/>
      <c r="L13" s="236"/>
      <c r="M13" s="236"/>
      <c r="N13" s="236"/>
      <c r="O13" s="237"/>
      <c r="P13" s="108">
        <f>SUM(P14:P500)</f>
        <v>0</v>
      </c>
      <c r="Q13" s="80"/>
      <c r="R13" s="238"/>
      <c r="S13" s="16"/>
    </row>
    <row r="14" spans="1:25" s="17" customFormat="1" ht="13.2" x14ac:dyDescent="0.25">
      <c r="A14" s="146"/>
      <c r="B14" s="146"/>
      <c r="C14" s="146"/>
      <c r="D14" s="146"/>
      <c r="E14" s="146"/>
      <c r="F14" s="146"/>
      <c r="G14" s="146"/>
      <c r="H14" s="146"/>
      <c r="I14" s="146"/>
      <c r="J14" s="146"/>
      <c r="K14" s="147"/>
      <c r="L14" s="146"/>
      <c r="M14" s="146"/>
      <c r="N14" s="146"/>
      <c r="O14" s="146"/>
      <c r="P14" s="146"/>
      <c r="Q14" s="146"/>
      <c r="R14" s="146"/>
    </row>
    <row r="15" spans="1:25" s="17" customFormat="1" ht="13.2" x14ac:dyDescent="0.25">
      <c r="A15" s="146"/>
      <c r="B15" s="146"/>
      <c r="C15" s="146"/>
      <c r="D15" s="146"/>
      <c r="E15" s="146"/>
      <c r="F15" s="146"/>
      <c r="G15" s="146"/>
      <c r="H15" s="146"/>
      <c r="I15" s="146"/>
      <c r="J15" s="146"/>
      <c r="K15" s="147"/>
      <c r="L15" s="146"/>
      <c r="M15" s="146"/>
      <c r="N15" s="146"/>
      <c r="O15" s="146"/>
      <c r="P15" s="146"/>
      <c r="Q15" s="146"/>
      <c r="R15" s="146"/>
    </row>
    <row r="16" spans="1:25" s="17" customFormat="1" ht="13.2" x14ac:dyDescent="0.25">
      <c r="A16" s="146"/>
      <c r="B16" s="146"/>
      <c r="C16" s="146"/>
      <c r="D16" s="146"/>
      <c r="E16" s="146"/>
      <c r="F16" s="146"/>
      <c r="G16" s="146"/>
      <c r="H16" s="146"/>
      <c r="I16" s="146"/>
      <c r="J16" s="146"/>
      <c r="K16" s="147"/>
      <c r="L16" s="146"/>
      <c r="M16" s="146"/>
      <c r="N16" s="146"/>
      <c r="O16" s="146"/>
      <c r="P16" s="146"/>
      <c r="Q16" s="146"/>
      <c r="R16" s="146"/>
    </row>
    <row r="17" spans="1:18" s="17" customFormat="1" x14ac:dyDescent="0.25">
      <c r="A17" s="218"/>
      <c r="B17" s="146"/>
      <c r="C17" s="146"/>
      <c r="D17" s="146"/>
      <c r="E17" s="146"/>
      <c r="F17" s="146"/>
      <c r="G17" s="146"/>
      <c r="H17" s="146"/>
      <c r="I17" s="146"/>
      <c r="J17" s="146"/>
      <c r="K17" s="147"/>
      <c r="L17" s="146"/>
      <c r="M17" s="146"/>
      <c r="N17" s="146"/>
      <c r="O17" s="146"/>
      <c r="P17" s="146"/>
      <c r="Q17" s="146"/>
      <c r="R17" s="146"/>
    </row>
    <row r="18" spans="1:18" s="17" customFormat="1" ht="13.2" x14ac:dyDescent="0.25">
      <c r="A18" s="146"/>
      <c r="B18" s="146"/>
      <c r="C18" s="146"/>
      <c r="D18" s="146"/>
      <c r="E18" s="146"/>
      <c r="F18" s="146"/>
      <c r="G18" s="146"/>
      <c r="H18" s="146"/>
      <c r="I18" s="146"/>
      <c r="J18" s="146"/>
      <c r="K18" s="147"/>
      <c r="L18" s="146"/>
      <c r="M18" s="146"/>
      <c r="N18" s="146"/>
      <c r="O18" s="146"/>
      <c r="P18" s="146"/>
      <c r="Q18" s="146"/>
      <c r="R18" s="146"/>
    </row>
    <row r="19" spans="1:18" s="17" customFormat="1" ht="13.2" x14ac:dyDescent="0.25">
      <c r="A19" s="146"/>
      <c r="B19" s="146"/>
      <c r="C19" s="146"/>
      <c r="D19" s="146"/>
      <c r="E19" s="146"/>
      <c r="F19" s="146"/>
      <c r="G19" s="146"/>
      <c r="H19" s="146"/>
      <c r="I19" s="146"/>
      <c r="J19" s="146"/>
      <c r="K19" s="147"/>
      <c r="L19" s="146"/>
      <c r="M19" s="146"/>
      <c r="N19" s="146"/>
      <c r="O19" s="146"/>
      <c r="P19" s="146"/>
      <c r="Q19" s="146"/>
      <c r="R19" s="146"/>
    </row>
    <row r="20" spans="1:18" s="17" customFormat="1" ht="13.2" x14ac:dyDescent="0.25">
      <c r="A20" s="146"/>
      <c r="B20" s="146"/>
      <c r="C20" s="146"/>
      <c r="D20" s="146"/>
      <c r="E20" s="146"/>
      <c r="F20" s="146"/>
      <c r="G20" s="146"/>
      <c r="H20" s="146"/>
      <c r="I20" s="146"/>
      <c r="J20" s="146"/>
      <c r="K20" s="147"/>
      <c r="L20" s="146"/>
      <c r="M20" s="146"/>
      <c r="N20" s="146"/>
      <c r="O20" s="146"/>
      <c r="P20" s="146"/>
      <c r="Q20" s="146"/>
      <c r="R20" s="146"/>
    </row>
    <row r="21" spans="1:18" s="17" customFormat="1" ht="13.2" x14ac:dyDescent="0.25">
      <c r="A21" s="146"/>
      <c r="B21" s="146"/>
      <c r="C21" s="146"/>
      <c r="D21" s="146"/>
      <c r="E21" s="146"/>
      <c r="F21" s="146"/>
      <c r="G21" s="146"/>
      <c r="H21" s="146"/>
      <c r="I21" s="146"/>
      <c r="J21" s="146"/>
      <c r="K21" s="147"/>
      <c r="L21" s="146"/>
      <c r="M21" s="146"/>
      <c r="N21" s="146"/>
      <c r="O21" s="146"/>
      <c r="P21" s="146"/>
      <c r="Q21" s="146"/>
      <c r="R21" s="146"/>
    </row>
    <row r="22" spans="1:18" s="219" customFormat="1" x14ac:dyDescent="0.25">
      <c r="A22" s="220"/>
      <c r="B22" s="220"/>
      <c r="C22" s="220"/>
      <c r="D22" s="220"/>
      <c r="E22" s="220"/>
      <c r="F22" s="220"/>
      <c r="G22" s="220"/>
      <c r="H22" s="220"/>
      <c r="I22" s="220"/>
      <c r="J22" s="146"/>
      <c r="K22" s="239"/>
      <c r="L22" s="220"/>
      <c r="M22" s="220"/>
      <c r="N22" s="220"/>
      <c r="O22" s="220"/>
      <c r="P22" s="146"/>
      <c r="Q22" s="146"/>
      <c r="R22" s="220"/>
    </row>
    <row r="23" spans="1:18" s="242" customFormat="1" ht="13.2" x14ac:dyDescent="0.25">
      <c r="A23" s="240"/>
      <c r="B23" s="240"/>
      <c r="C23" s="240"/>
      <c r="D23" s="240"/>
      <c r="E23" s="240"/>
      <c r="F23" s="240"/>
      <c r="G23" s="240"/>
      <c r="H23" s="240"/>
      <c r="I23" s="240"/>
      <c r="J23" s="146"/>
      <c r="K23" s="241"/>
      <c r="L23" s="240"/>
      <c r="M23" s="240"/>
      <c r="N23" s="240"/>
      <c r="O23" s="240"/>
      <c r="P23" s="146"/>
      <c r="Q23" s="146"/>
      <c r="R23" s="240"/>
    </row>
    <row r="24" spans="1:18" s="219" customFormat="1" x14ac:dyDescent="0.25">
      <c r="A24" s="220"/>
      <c r="B24" s="220"/>
      <c r="C24" s="220"/>
      <c r="D24" s="220"/>
      <c r="E24" s="220"/>
      <c r="F24" s="220"/>
      <c r="G24" s="220"/>
      <c r="H24" s="220"/>
      <c r="I24" s="220"/>
      <c r="J24" s="146"/>
      <c r="K24" s="239"/>
      <c r="L24" s="220"/>
      <c r="M24" s="220"/>
      <c r="N24" s="220"/>
      <c r="O24" s="220"/>
      <c r="P24" s="146"/>
      <c r="Q24" s="146"/>
      <c r="R24" s="220"/>
    </row>
    <row r="25" spans="1:18" s="219" customFormat="1" x14ac:dyDescent="0.25">
      <c r="A25" s="220"/>
      <c r="B25" s="220"/>
      <c r="C25" s="220"/>
      <c r="D25" s="220"/>
      <c r="E25" s="220"/>
      <c r="F25" s="220"/>
      <c r="G25" s="220"/>
      <c r="H25" s="220"/>
      <c r="I25" s="220"/>
      <c r="J25" s="220"/>
      <c r="K25" s="239"/>
      <c r="L25" s="220"/>
      <c r="M25" s="220"/>
      <c r="N25" s="220"/>
      <c r="O25" s="220"/>
      <c r="P25" s="146"/>
      <c r="Q25" s="146"/>
      <c r="R25" s="220"/>
    </row>
    <row r="26" spans="1:18" s="219" customFormat="1" x14ac:dyDescent="0.25">
      <c r="A26" s="220"/>
      <c r="B26" s="220"/>
      <c r="C26" s="220"/>
      <c r="D26" s="220"/>
      <c r="E26" s="220"/>
      <c r="F26" s="220"/>
      <c r="G26" s="220"/>
      <c r="H26" s="220"/>
      <c r="I26" s="220"/>
      <c r="J26" s="220"/>
      <c r="K26" s="239"/>
      <c r="L26" s="220"/>
      <c r="M26" s="220"/>
      <c r="N26" s="220"/>
      <c r="O26" s="220"/>
      <c r="P26" s="146"/>
      <c r="Q26" s="146"/>
      <c r="R26" s="220"/>
    </row>
    <row r="27" spans="1:18" s="219" customFormat="1" x14ac:dyDescent="0.25">
      <c r="A27" s="220"/>
      <c r="B27" s="220"/>
      <c r="C27" s="220"/>
      <c r="D27" s="220"/>
      <c r="E27" s="220"/>
      <c r="F27" s="220"/>
      <c r="G27" s="220"/>
      <c r="H27" s="220"/>
      <c r="I27" s="220"/>
      <c r="J27" s="220"/>
      <c r="K27" s="239"/>
      <c r="L27" s="220"/>
      <c r="M27" s="220"/>
      <c r="N27" s="220"/>
      <c r="O27" s="220"/>
      <c r="P27" s="146"/>
      <c r="Q27" s="146"/>
      <c r="R27" s="220"/>
    </row>
    <row r="28" spans="1:18" s="219" customFormat="1" x14ac:dyDescent="0.25">
      <c r="A28" s="220"/>
      <c r="B28" s="220"/>
      <c r="C28" s="220"/>
      <c r="D28" s="220"/>
      <c r="E28" s="220"/>
      <c r="F28" s="220"/>
      <c r="G28" s="220"/>
      <c r="H28" s="220"/>
      <c r="I28" s="220"/>
      <c r="J28" s="220"/>
      <c r="K28" s="239"/>
      <c r="L28" s="220"/>
      <c r="M28" s="220"/>
      <c r="N28" s="220"/>
      <c r="O28" s="220"/>
      <c r="P28" s="146"/>
      <c r="Q28" s="146"/>
      <c r="R28" s="220"/>
    </row>
    <row r="29" spans="1:18" s="219" customFormat="1" x14ac:dyDescent="0.25">
      <c r="A29" s="220"/>
      <c r="B29" s="220"/>
      <c r="C29" s="220"/>
      <c r="D29" s="220"/>
      <c r="E29" s="220"/>
      <c r="F29" s="220"/>
      <c r="G29" s="220"/>
      <c r="H29" s="220"/>
      <c r="I29" s="220"/>
      <c r="J29" s="220"/>
      <c r="K29" s="239"/>
      <c r="L29" s="220"/>
      <c r="M29" s="220"/>
      <c r="N29" s="220"/>
      <c r="O29" s="220"/>
      <c r="P29" s="146"/>
      <c r="Q29" s="146"/>
      <c r="R29" s="220"/>
    </row>
    <row r="30" spans="1:18" s="219" customFormat="1" x14ac:dyDescent="0.25">
      <c r="A30" s="220"/>
      <c r="B30" s="220"/>
      <c r="C30" s="220"/>
      <c r="D30" s="220"/>
      <c r="E30" s="220"/>
      <c r="F30" s="220"/>
      <c r="G30" s="220"/>
      <c r="H30" s="220"/>
      <c r="I30" s="220"/>
      <c r="J30" s="220"/>
      <c r="K30" s="239"/>
      <c r="L30" s="220"/>
      <c r="M30" s="220"/>
      <c r="N30" s="220"/>
      <c r="O30" s="220"/>
      <c r="P30" s="146"/>
      <c r="Q30" s="146"/>
      <c r="R30" s="220"/>
    </row>
    <row r="31" spans="1:18" s="219" customFormat="1" x14ac:dyDescent="0.25">
      <c r="A31" s="220"/>
      <c r="B31" s="220"/>
      <c r="C31" s="220"/>
      <c r="D31" s="220"/>
      <c r="E31" s="220"/>
      <c r="F31" s="220"/>
      <c r="G31" s="220"/>
      <c r="H31" s="220"/>
      <c r="I31" s="220"/>
      <c r="J31" s="220"/>
      <c r="K31" s="239"/>
      <c r="L31" s="220"/>
      <c r="M31" s="220"/>
      <c r="N31" s="220"/>
      <c r="O31" s="220"/>
      <c r="P31" s="146"/>
      <c r="Q31" s="146"/>
      <c r="R31" s="220"/>
    </row>
    <row r="32" spans="1:18" s="219" customFormat="1" x14ac:dyDescent="0.25">
      <c r="A32" s="220"/>
      <c r="B32" s="220"/>
      <c r="C32" s="220"/>
      <c r="D32" s="220"/>
      <c r="E32" s="220"/>
      <c r="F32" s="220"/>
      <c r="G32" s="220"/>
      <c r="H32" s="220"/>
      <c r="I32" s="220"/>
      <c r="J32" s="220"/>
      <c r="K32" s="239"/>
      <c r="L32" s="220"/>
      <c r="M32" s="220"/>
      <c r="N32" s="220"/>
      <c r="O32" s="220"/>
      <c r="P32" s="146"/>
      <c r="Q32" s="146"/>
      <c r="R32" s="220"/>
    </row>
    <row r="33" spans="1:18" s="219" customFormat="1" x14ac:dyDescent="0.25">
      <c r="A33" s="220"/>
      <c r="B33" s="220"/>
      <c r="C33" s="220"/>
      <c r="D33" s="220"/>
      <c r="E33" s="220"/>
      <c r="F33" s="220"/>
      <c r="G33" s="220"/>
      <c r="H33" s="220"/>
      <c r="I33" s="220"/>
      <c r="J33" s="220"/>
      <c r="K33" s="239"/>
      <c r="L33" s="220"/>
      <c r="M33" s="220"/>
      <c r="N33" s="220"/>
      <c r="O33" s="220"/>
      <c r="P33" s="146"/>
      <c r="Q33" s="146"/>
      <c r="R33" s="220"/>
    </row>
    <row r="34" spans="1:18" s="219" customFormat="1" x14ac:dyDescent="0.25">
      <c r="A34" s="220"/>
      <c r="B34" s="220"/>
      <c r="C34" s="220"/>
      <c r="D34" s="220"/>
      <c r="E34" s="220"/>
      <c r="F34" s="220"/>
      <c r="G34" s="220"/>
      <c r="H34" s="220"/>
      <c r="I34" s="220"/>
      <c r="J34" s="220"/>
      <c r="K34" s="239"/>
      <c r="L34" s="220"/>
      <c r="M34" s="220"/>
      <c r="N34" s="220"/>
      <c r="O34" s="220"/>
      <c r="P34" s="146"/>
      <c r="Q34" s="146"/>
      <c r="R34" s="220"/>
    </row>
    <row r="35" spans="1:18" s="219" customFormat="1" x14ac:dyDescent="0.25">
      <c r="A35" s="220"/>
      <c r="B35" s="220"/>
      <c r="C35" s="220"/>
      <c r="D35" s="220"/>
      <c r="E35" s="220"/>
      <c r="F35" s="220"/>
      <c r="G35" s="220"/>
      <c r="H35" s="220"/>
      <c r="I35" s="220"/>
      <c r="J35" s="220"/>
      <c r="K35" s="239"/>
      <c r="L35" s="220"/>
      <c r="M35" s="220"/>
      <c r="N35" s="220"/>
      <c r="O35" s="220"/>
      <c r="P35" s="146"/>
      <c r="Q35" s="146"/>
      <c r="R35" s="220"/>
    </row>
    <row r="36" spans="1:18" s="219" customFormat="1" x14ac:dyDescent="0.25">
      <c r="A36" s="220"/>
      <c r="B36" s="220"/>
      <c r="C36" s="220"/>
      <c r="D36" s="220"/>
      <c r="E36" s="220"/>
      <c r="F36" s="220"/>
      <c r="G36" s="220"/>
      <c r="H36" s="220"/>
      <c r="I36" s="220"/>
      <c r="J36" s="220"/>
      <c r="K36" s="239"/>
      <c r="L36" s="220"/>
      <c r="M36" s="220"/>
      <c r="N36" s="220"/>
      <c r="O36" s="220"/>
      <c r="P36" s="146"/>
      <c r="Q36" s="146"/>
      <c r="R36" s="220"/>
    </row>
    <row r="37" spans="1:18" s="219" customFormat="1" x14ac:dyDescent="0.25">
      <c r="A37" s="220"/>
      <c r="B37" s="220"/>
      <c r="C37" s="220"/>
      <c r="D37" s="220"/>
      <c r="E37" s="220"/>
      <c r="F37" s="220"/>
      <c r="G37" s="220"/>
      <c r="H37" s="220"/>
      <c r="I37" s="220"/>
      <c r="J37" s="220"/>
      <c r="K37" s="239"/>
      <c r="L37" s="220"/>
      <c r="M37" s="220"/>
      <c r="N37" s="220"/>
      <c r="O37" s="220"/>
      <c r="P37" s="146"/>
      <c r="Q37" s="146"/>
      <c r="R37" s="220"/>
    </row>
    <row r="38" spans="1:18" s="219" customFormat="1" x14ac:dyDescent="0.25">
      <c r="A38" s="220"/>
      <c r="B38" s="220"/>
      <c r="C38" s="220"/>
      <c r="D38" s="220"/>
      <c r="E38" s="220"/>
      <c r="F38" s="220"/>
      <c r="G38" s="220"/>
      <c r="H38" s="220"/>
      <c r="I38" s="220"/>
      <c r="J38" s="220"/>
      <c r="K38" s="239"/>
      <c r="L38" s="220"/>
      <c r="M38" s="220"/>
      <c r="N38" s="220"/>
      <c r="O38" s="220"/>
      <c r="P38" s="146"/>
      <c r="Q38" s="146"/>
      <c r="R38" s="220"/>
    </row>
    <row r="39" spans="1:18" s="219" customFormat="1" x14ac:dyDescent="0.25">
      <c r="A39" s="220"/>
      <c r="B39" s="220"/>
      <c r="C39" s="220"/>
      <c r="D39" s="220"/>
      <c r="E39" s="220"/>
      <c r="F39" s="220"/>
      <c r="G39" s="220"/>
      <c r="H39" s="220"/>
      <c r="I39" s="220"/>
      <c r="J39" s="220"/>
      <c r="K39" s="239"/>
      <c r="L39" s="220"/>
      <c r="M39" s="220"/>
      <c r="N39" s="220"/>
      <c r="O39" s="220"/>
      <c r="P39" s="146"/>
      <c r="Q39" s="146"/>
      <c r="R39" s="220"/>
    </row>
    <row r="40" spans="1:18" s="219" customFormat="1" x14ac:dyDescent="0.25">
      <c r="A40" s="220"/>
      <c r="B40" s="220"/>
      <c r="C40" s="220"/>
      <c r="D40" s="220"/>
      <c r="E40" s="220"/>
      <c r="F40" s="220"/>
      <c r="G40" s="220"/>
      <c r="H40" s="220"/>
      <c r="I40" s="220"/>
      <c r="J40" s="220"/>
      <c r="K40" s="239"/>
      <c r="L40" s="220"/>
      <c r="M40" s="220"/>
      <c r="N40" s="220"/>
      <c r="O40" s="220"/>
      <c r="P40" s="146"/>
      <c r="Q40" s="146"/>
      <c r="R40" s="220"/>
    </row>
    <row r="41" spans="1:18" s="219" customFormat="1" x14ac:dyDescent="0.25">
      <c r="A41" s="220"/>
      <c r="B41" s="220"/>
      <c r="C41" s="220"/>
      <c r="D41" s="220"/>
      <c r="E41" s="220"/>
      <c r="F41" s="220"/>
      <c r="G41" s="220"/>
      <c r="H41" s="220"/>
      <c r="I41" s="220"/>
      <c r="J41" s="220"/>
      <c r="K41" s="239"/>
      <c r="L41" s="220"/>
      <c r="M41" s="220"/>
      <c r="N41" s="220"/>
      <c r="O41" s="220"/>
      <c r="P41" s="146"/>
      <c r="Q41" s="146"/>
      <c r="R41" s="220"/>
    </row>
    <row r="42" spans="1:18" s="219" customFormat="1" x14ac:dyDescent="0.25">
      <c r="A42" s="220"/>
      <c r="B42" s="220"/>
      <c r="C42" s="220"/>
      <c r="D42" s="220"/>
      <c r="E42" s="220"/>
      <c r="F42" s="220"/>
      <c r="G42" s="220"/>
      <c r="H42" s="220"/>
      <c r="I42" s="220"/>
      <c r="J42" s="220"/>
      <c r="K42" s="239"/>
      <c r="L42" s="220"/>
      <c r="M42" s="220"/>
      <c r="N42" s="220"/>
      <c r="O42" s="220"/>
      <c r="P42" s="146"/>
      <c r="Q42" s="146"/>
      <c r="R42" s="220"/>
    </row>
    <row r="43" spans="1:18" s="219" customFormat="1" x14ac:dyDescent="0.25">
      <c r="A43" s="220"/>
      <c r="B43" s="220"/>
      <c r="C43" s="220"/>
      <c r="D43" s="220"/>
      <c r="E43" s="220"/>
      <c r="F43" s="220"/>
      <c r="G43" s="220"/>
      <c r="H43" s="220"/>
      <c r="I43" s="220"/>
      <c r="J43" s="220"/>
      <c r="K43" s="239"/>
      <c r="L43" s="220"/>
      <c r="M43" s="220"/>
      <c r="N43" s="220"/>
      <c r="O43" s="220"/>
      <c r="P43" s="146"/>
      <c r="Q43" s="146"/>
      <c r="R43" s="220"/>
    </row>
    <row r="44" spans="1:18" s="219" customFormat="1" x14ac:dyDescent="0.25">
      <c r="A44" s="220"/>
      <c r="B44" s="220"/>
      <c r="C44" s="220"/>
      <c r="D44" s="220"/>
      <c r="E44" s="220"/>
      <c r="F44" s="220"/>
      <c r="G44" s="220"/>
      <c r="H44" s="220"/>
      <c r="I44" s="220"/>
      <c r="J44" s="220"/>
      <c r="K44" s="239"/>
      <c r="L44" s="220"/>
      <c r="M44" s="220"/>
      <c r="N44" s="220"/>
      <c r="O44" s="220"/>
      <c r="P44" s="146"/>
      <c r="Q44" s="146"/>
      <c r="R44" s="220"/>
    </row>
    <row r="45" spans="1:18" s="219" customFormat="1" x14ac:dyDescent="0.25">
      <c r="A45" s="220"/>
      <c r="B45" s="220"/>
      <c r="C45" s="220"/>
      <c r="D45" s="220"/>
      <c r="E45" s="220"/>
      <c r="F45" s="220"/>
      <c r="G45" s="220"/>
      <c r="H45" s="220"/>
      <c r="I45" s="220"/>
      <c r="J45" s="220"/>
      <c r="K45" s="239"/>
      <c r="L45" s="220"/>
      <c r="M45" s="220"/>
      <c r="N45" s="220"/>
      <c r="O45" s="220"/>
      <c r="P45" s="146"/>
      <c r="Q45" s="146"/>
      <c r="R45" s="220"/>
    </row>
    <row r="46" spans="1:18" s="219" customFormat="1" x14ac:dyDescent="0.25">
      <c r="A46" s="220"/>
      <c r="B46" s="220"/>
      <c r="C46" s="220"/>
      <c r="D46" s="220"/>
      <c r="E46" s="220"/>
      <c r="F46" s="220"/>
      <c r="G46" s="220"/>
      <c r="H46" s="220"/>
      <c r="I46" s="220"/>
      <c r="J46" s="220"/>
      <c r="K46" s="239"/>
      <c r="L46" s="220"/>
      <c r="M46" s="220"/>
      <c r="N46" s="220"/>
      <c r="O46" s="220"/>
      <c r="P46" s="146"/>
      <c r="Q46" s="146"/>
      <c r="R46" s="220"/>
    </row>
    <row r="47" spans="1:18" s="219" customFormat="1" x14ac:dyDescent="0.25">
      <c r="A47" s="220"/>
      <c r="B47" s="220"/>
      <c r="C47" s="220"/>
      <c r="D47" s="220"/>
      <c r="E47" s="220"/>
      <c r="F47" s="220"/>
      <c r="G47" s="220"/>
      <c r="H47" s="220"/>
      <c r="I47" s="220"/>
      <c r="J47" s="220"/>
      <c r="K47" s="239"/>
      <c r="L47" s="220"/>
      <c r="M47" s="220"/>
      <c r="N47" s="220"/>
      <c r="O47" s="220"/>
      <c r="P47" s="146"/>
      <c r="Q47" s="146"/>
      <c r="R47" s="220"/>
    </row>
    <row r="48" spans="1:18" s="219" customFormat="1" x14ac:dyDescent="0.25">
      <c r="A48" s="220"/>
      <c r="B48" s="220"/>
      <c r="C48" s="220"/>
      <c r="D48" s="220"/>
      <c r="E48" s="220"/>
      <c r="F48" s="220"/>
      <c r="G48" s="220"/>
      <c r="H48" s="220"/>
      <c r="I48" s="220"/>
      <c r="J48" s="220"/>
      <c r="K48" s="239"/>
      <c r="L48" s="220"/>
      <c r="M48" s="220"/>
      <c r="N48" s="220"/>
      <c r="O48" s="220"/>
      <c r="P48" s="146"/>
      <c r="Q48" s="146"/>
      <c r="R48" s="220"/>
    </row>
    <row r="49" spans="1:18" s="219" customFormat="1" x14ac:dyDescent="0.25">
      <c r="A49" s="220"/>
      <c r="B49" s="220"/>
      <c r="C49" s="220"/>
      <c r="D49" s="220"/>
      <c r="E49" s="220"/>
      <c r="F49" s="220"/>
      <c r="G49" s="220"/>
      <c r="H49" s="220"/>
      <c r="I49" s="220"/>
      <c r="J49" s="220"/>
      <c r="K49" s="239"/>
      <c r="L49" s="220"/>
      <c r="M49" s="220"/>
      <c r="N49" s="220"/>
      <c r="O49" s="220"/>
      <c r="P49" s="146"/>
      <c r="Q49" s="146"/>
      <c r="R49" s="220"/>
    </row>
    <row r="50" spans="1:18" s="219" customFormat="1" x14ac:dyDescent="0.25">
      <c r="A50" s="220"/>
      <c r="B50" s="220"/>
      <c r="C50" s="220"/>
      <c r="D50" s="220"/>
      <c r="E50" s="220"/>
      <c r="F50" s="220"/>
      <c r="G50" s="220"/>
      <c r="H50" s="220"/>
      <c r="I50" s="220"/>
      <c r="J50" s="220"/>
      <c r="K50" s="239"/>
      <c r="L50" s="220"/>
      <c r="M50" s="220"/>
      <c r="N50" s="220"/>
      <c r="O50" s="220"/>
      <c r="P50" s="146"/>
      <c r="Q50" s="146"/>
      <c r="R50" s="220"/>
    </row>
    <row r="51" spans="1:18" s="219" customFormat="1" x14ac:dyDescent="0.25">
      <c r="A51" s="220"/>
      <c r="B51" s="220"/>
      <c r="C51" s="220"/>
      <c r="D51" s="220"/>
      <c r="E51" s="220"/>
      <c r="F51" s="220"/>
      <c r="G51" s="220"/>
      <c r="H51" s="220"/>
      <c r="I51" s="220"/>
      <c r="J51" s="220"/>
      <c r="K51" s="239"/>
      <c r="L51" s="220"/>
      <c r="M51" s="220"/>
      <c r="N51" s="220"/>
      <c r="O51" s="220"/>
      <c r="P51" s="146"/>
      <c r="Q51" s="146"/>
      <c r="R51" s="220"/>
    </row>
    <row r="52" spans="1:18" s="219" customFormat="1" x14ac:dyDescent="0.25">
      <c r="A52" s="220"/>
      <c r="B52" s="220"/>
      <c r="C52" s="220"/>
      <c r="D52" s="220"/>
      <c r="E52" s="220"/>
      <c r="F52" s="220"/>
      <c r="G52" s="220"/>
      <c r="H52" s="220"/>
      <c r="I52" s="220"/>
      <c r="J52" s="220"/>
      <c r="K52" s="239"/>
      <c r="L52" s="220"/>
      <c r="M52" s="220"/>
      <c r="N52" s="220"/>
      <c r="O52" s="220"/>
      <c r="P52" s="146"/>
      <c r="Q52" s="146"/>
      <c r="R52" s="220"/>
    </row>
    <row r="53" spans="1:18" s="219" customFormat="1" x14ac:dyDescent="0.25">
      <c r="A53" s="220"/>
      <c r="B53" s="220"/>
      <c r="C53" s="220"/>
      <c r="D53" s="220"/>
      <c r="E53" s="220"/>
      <c r="F53" s="220"/>
      <c r="G53" s="220"/>
      <c r="H53" s="220"/>
      <c r="I53" s="220"/>
      <c r="J53" s="220"/>
      <c r="K53" s="239"/>
      <c r="L53" s="220"/>
      <c r="M53" s="220"/>
      <c r="N53" s="220"/>
      <c r="O53" s="220"/>
      <c r="P53" s="146"/>
      <c r="Q53" s="146"/>
      <c r="R53" s="220"/>
    </row>
    <row r="54" spans="1:18" s="219" customFormat="1" x14ac:dyDescent="0.25">
      <c r="A54" s="220"/>
      <c r="B54" s="220"/>
      <c r="C54" s="220"/>
      <c r="D54" s="220"/>
      <c r="E54" s="220"/>
      <c r="F54" s="220"/>
      <c r="G54" s="220"/>
      <c r="H54" s="220"/>
      <c r="I54" s="220"/>
      <c r="J54" s="220"/>
      <c r="K54" s="239"/>
      <c r="L54" s="220"/>
      <c r="M54" s="220"/>
      <c r="N54" s="220"/>
      <c r="O54" s="220"/>
      <c r="P54" s="146"/>
      <c r="Q54" s="146"/>
      <c r="R54" s="220"/>
    </row>
    <row r="55" spans="1:18" s="219" customFormat="1" x14ac:dyDescent="0.25">
      <c r="A55" s="220"/>
      <c r="B55" s="220"/>
      <c r="C55" s="220"/>
      <c r="D55" s="220"/>
      <c r="E55" s="220"/>
      <c r="F55" s="220"/>
      <c r="G55" s="220"/>
      <c r="H55" s="220"/>
      <c r="I55" s="220"/>
      <c r="J55" s="220"/>
      <c r="K55" s="239"/>
      <c r="L55" s="220"/>
      <c r="M55" s="220"/>
      <c r="N55" s="220"/>
      <c r="O55" s="220"/>
      <c r="P55" s="146"/>
      <c r="Q55" s="146"/>
      <c r="R55" s="220"/>
    </row>
    <row r="56" spans="1:18" s="219" customFormat="1" x14ac:dyDescent="0.25">
      <c r="A56" s="220"/>
      <c r="B56" s="220"/>
      <c r="C56" s="220"/>
      <c r="D56" s="220"/>
      <c r="E56" s="220"/>
      <c r="F56" s="220"/>
      <c r="G56" s="220"/>
      <c r="H56" s="220"/>
      <c r="I56" s="220"/>
      <c r="J56" s="220"/>
      <c r="K56" s="239"/>
      <c r="L56" s="220"/>
      <c r="M56" s="220"/>
      <c r="N56" s="220"/>
      <c r="O56" s="220"/>
      <c r="P56" s="146"/>
      <c r="Q56" s="146"/>
      <c r="R56" s="220"/>
    </row>
    <row r="57" spans="1:18" s="219" customFormat="1" x14ac:dyDescent="0.25">
      <c r="A57" s="220"/>
      <c r="B57" s="220"/>
      <c r="C57" s="220"/>
      <c r="D57" s="220"/>
      <c r="E57" s="220"/>
      <c r="F57" s="220"/>
      <c r="G57" s="220"/>
      <c r="H57" s="220"/>
      <c r="I57" s="220"/>
      <c r="J57" s="220"/>
      <c r="K57" s="239"/>
      <c r="L57" s="220"/>
      <c r="M57" s="220"/>
      <c r="N57" s="220"/>
      <c r="O57" s="220"/>
      <c r="P57" s="146"/>
      <c r="Q57" s="146"/>
      <c r="R57" s="220"/>
    </row>
    <row r="58" spans="1:18" s="219" customFormat="1" x14ac:dyDescent="0.25">
      <c r="A58" s="220"/>
      <c r="B58" s="220"/>
      <c r="C58" s="220"/>
      <c r="D58" s="220"/>
      <c r="E58" s="220"/>
      <c r="F58" s="220"/>
      <c r="G58" s="220"/>
      <c r="H58" s="220"/>
      <c r="I58" s="220"/>
      <c r="J58" s="220"/>
      <c r="K58" s="239"/>
      <c r="L58" s="220"/>
      <c r="M58" s="220"/>
      <c r="N58" s="220"/>
      <c r="O58" s="220"/>
      <c r="P58" s="146"/>
      <c r="Q58" s="146"/>
      <c r="R58" s="220"/>
    </row>
    <row r="59" spans="1:18" s="219" customFormat="1" x14ac:dyDescent="0.25">
      <c r="A59" s="220"/>
      <c r="B59" s="220"/>
      <c r="C59" s="220"/>
      <c r="D59" s="220"/>
      <c r="E59" s="220"/>
      <c r="F59" s="220"/>
      <c r="G59" s="220"/>
      <c r="H59" s="220"/>
      <c r="I59" s="220"/>
      <c r="J59" s="220"/>
      <c r="K59" s="239"/>
      <c r="L59" s="220"/>
      <c r="M59" s="220"/>
      <c r="N59" s="220"/>
      <c r="O59" s="220"/>
      <c r="P59" s="146"/>
      <c r="Q59" s="146"/>
      <c r="R59" s="220"/>
    </row>
    <row r="60" spans="1:18" s="219" customFormat="1" x14ac:dyDescent="0.25">
      <c r="A60" s="220"/>
      <c r="B60" s="220"/>
      <c r="C60" s="220"/>
      <c r="D60" s="220"/>
      <c r="E60" s="220"/>
      <c r="F60" s="220"/>
      <c r="G60" s="220"/>
      <c r="H60" s="220"/>
      <c r="I60" s="220"/>
      <c r="J60" s="220"/>
      <c r="K60" s="239"/>
      <c r="L60" s="220"/>
      <c r="M60" s="220"/>
      <c r="N60" s="220"/>
      <c r="O60" s="220"/>
      <c r="P60" s="146"/>
      <c r="Q60" s="146"/>
      <c r="R60" s="220"/>
    </row>
    <row r="61" spans="1:18" s="219" customFormat="1" x14ac:dyDescent="0.25">
      <c r="A61" s="220"/>
      <c r="B61" s="220"/>
      <c r="C61" s="220"/>
      <c r="D61" s="220"/>
      <c r="E61" s="220"/>
      <c r="F61" s="220"/>
      <c r="G61" s="220"/>
      <c r="H61" s="220"/>
      <c r="I61" s="220"/>
      <c r="J61" s="220"/>
      <c r="K61" s="239"/>
      <c r="L61" s="220"/>
      <c r="M61" s="220"/>
      <c r="N61" s="220"/>
      <c r="O61" s="220"/>
      <c r="P61" s="146"/>
      <c r="Q61" s="146"/>
      <c r="R61" s="220"/>
    </row>
    <row r="62" spans="1:18" s="219" customFormat="1" x14ac:dyDescent="0.25">
      <c r="A62" s="220"/>
      <c r="B62" s="220"/>
      <c r="C62" s="220"/>
      <c r="D62" s="220"/>
      <c r="E62" s="220"/>
      <c r="F62" s="220"/>
      <c r="G62" s="220"/>
      <c r="H62" s="220"/>
      <c r="I62" s="220"/>
      <c r="J62" s="220"/>
      <c r="K62" s="239"/>
      <c r="L62" s="220"/>
      <c r="M62" s="220"/>
      <c r="N62" s="220"/>
      <c r="O62" s="220"/>
      <c r="P62" s="146"/>
      <c r="Q62" s="146"/>
      <c r="R62" s="220"/>
    </row>
    <row r="63" spans="1:18" s="219" customFormat="1" x14ac:dyDescent="0.25">
      <c r="A63" s="220"/>
      <c r="B63" s="220"/>
      <c r="C63" s="220"/>
      <c r="D63" s="220"/>
      <c r="E63" s="220"/>
      <c r="F63" s="220"/>
      <c r="G63" s="220"/>
      <c r="H63" s="220"/>
      <c r="I63" s="220"/>
      <c r="J63" s="220"/>
      <c r="K63" s="239"/>
      <c r="L63" s="220"/>
      <c r="M63" s="220"/>
      <c r="N63" s="220"/>
      <c r="O63" s="220"/>
      <c r="P63" s="146"/>
      <c r="Q63" s="146"/>
      <c r="R63" s="220"/>
    </row>
    <row r="64" spans="1:18" s="219" customFormat="1" x14ac:dyDescent="0.25">
      <c r="A64" s="220"/>
      <c r="B64" s="220"/>
      <c r="C64" s="220"/>
      <c r="D64" s="220"/>
      <c r="E64" s="220"/>
      <c r="F64" s="220"/>
      <c r="G64" s="220"/>
      <c r="H64" s="220"/>
      <c r="I64" s="220"/>
      <c r="J64" s="220"/>
      <c r="K64" s="239"/>
      <c r="L64" s="220"/>
      <c r="M64" s="220"/>
      <c r="N64" s="220"/>
      <c r="O64" s="220"/>
      <c r="P64" s="146"/>
      <c r="Q64" s="146"/>
      <c r="R64" s="220"/>
    </row>
    <row r="65" spans="1:18" s="219" customFormat="1" x14ac:dyDescent="0.25">
      <c r="A65" s="220"/>
      <c r="B65" s="220"/>
      <c r="C65" s="220"/>
      <c r="D65" s="220"/>
      <c r="E65" s="220"/>
      <c r="F65" s="220"/>
      <c r="G65" s="220"/>
      <c r="H65" s="220"/>
      <c r="I65" s="220"/>
      <c r="J65" s="220"/>
      <c r="K65" s="239"/>
      <c r="L65" s="220"/>
      <c r="M65" s="220"/>
      <c r="N65" s="220"/>
      <c r="O65" s="220"/>
      <c r="P65" s="146"/>
      <c r="Q65" s="146"/>
      <c r="R65" s="220"/>
    </row>
    <row r="66" spans="1:18" s="219" customFormat="1" x14ac:dyDescent="0.25">
      <c r="A66" s="220"/>
      <c r="B66" s="220"/>
      <c r="C66" s="220"/>
      <c r="D66" s="220"/>
      <c r="E66" s="220"/>
      <c r="F66" s="220"/>
      <c r="G66" s="220"/>
      <c r="H66" s="220"/>
      <c r="I66" s="220"/>
      <c r="J66" s="220"/>
      <c r="K66" s="239"/>
      <c r="L66" s="220"/>
      <c r="M66" s="220"/>
      <c r="N66" s="220"/>
      <c r="O66" s="220"/>
      <c r="P66" s="146"/>
      <c r="Q66" s="146"/>
      <c r="R66" s="220"/>
    </row>
    <row r="67" spans="1:18" s="219" customFormat="1" x14ac:dyDescent="0.25">
      <c r="A67" s="220"/>
      <c r="B67" s="220"/>
      <c r="C67" s="220"/>
      <c r="D67" s="220"/>
      <c r="E67" s="220"/>
      <c r="F67" s="220"/>
      <c r="G67" s="220"/>
      <c r="H67" s="220"/>
      <c r="I67" s="220"/>
      <c r="J67" s="220"/>
      <c r="K67" s="239"/>
      <c r="L67" s="220"/>
      <c r="M67" s="220"/>
      <c r="N67" s="220"/>
      <c r="O67" s="220"/>
      <c r="P67" s="146"/>
      <c r="Q67" s="146"/>
      <c r="R67" s="220"/>
    </row>
    <row r="68" spans="1:18" s="219" customFormat="1" x14ac:dyDescent="0.25">
      <c r="A68" s="220"/>
      <c r="B68" s="220"/>
      <c r="C68" s="220"/>
      <c r="D68" s="220"/>
      <c r="E68" s="220"/>
      <c r="F68" s="220"/>
      <c r="G68" s="220"/>
      <c r="H68" s="220"/>
      <c r="I68" s="220"/>
      <c r="J68" s="220"/>
      <c r="K68" s="239"/>
      <c r="L68" s="220"/>
      <c r="M68" s="220"/>
      <c r="N68" s="220"/>
      <c r="O68" s="220"/>
      <c r="P68" s="146"/>
      <c r="Q68" s="146"/>
      <c r="R68" s="220"/>
    </row>
    <row r="69" spans="1:18" s="219" customFormat="1" x14ac:dyDescent="0.25">
      <c r="A69" s="220"/>
      <c r="B69" s="220"/>
      <c r="C69" s="220"/>
      <c r="D69" s="220"/>
      <c r="E69" s="220"/>
      <c r="F69" s="220"/>
      <c r="G69" s="220"/>
      <c r="H69" s="220"/>
      <c r="I69" s="220"/>
      <c r="J69" s="220"/>
      <c r="K69" s="239"/>
      <c r="L69" s="220"/>
      <c r="M69" s="220"/>
      <c r="N69" s="220"/>
      <c r="O69" s="220"/>
      <c r="P69" s="146"/>
      <c r="Q69" s="146"/>
      <c r="R69" s="220"/>
    </row>
    <row r="70" spans="1:18" s="219" customFormat="1" x14ac:dyDescent="0.25">
      <c r="A70" s="220"/>
      <c r="B70" s="220"/>
      <c r="C70" s="220"/>
      <c r="D70" s="220"/>
      <c r="E70" s="220"/>
      <c r="F70" s="220"/>
      <c r="G70" s="220"/>
      <c r="H70" s="220"/>
      <c r="I70" s="220"/>
      <c r="J70" s="220"/>
      <c r="K70" s="239"/>
      <c r="L70" s="220"/>
      <c r="M70" s="220"/>
      <c r="N70" s="220"/>
      <c r="O70" s="220"/>
      <c r="P70" s="146"/>
      <c r="Q70" s="146"/>
      <c r="R70" s="220"/>
    </row>
    <row r="71" spans="1:18" s="219" customFormat="1" x14ac:dyDescent="0.25">
      <c r="A71" s="220"/>
      <c r="B71" s="220"/>
      <c r="C71" s="220"/>
      <c r="D71" s="220"/>
      <c r="E71" s="220"/>
      <c r="F71" s="220"/>
      <c r="G71" s="220"/>
      <c r="H71" s="220"/>
      <c r="I71" s="220"/>
      <c r="J71" s="220"/>
      <c r="K71" s="239"/>
      <c r="L71" s="220"/>
      <c r="M71" s="220"/>
      <c r="N71" s="220"/>
      <c r="O71" s="220"/>
      <c r="P71" s="146"/>
      <c r="Q71" s="146"/>
      <c r="R71" s="220"/>
    </row>
    <row r="72" spans="1:18" s="219" customFormat="1" x14ac:dyDescent="0.25">
      <c r="A72" s="220"/>
      <c r="B72" s="220"/>
      <c r="C72" s="220"/>
      <c r="D72" s="220"/>
      <c r="E72" s="220"/>
      <c r="F72" s="220"/>
      <c r="G72" s="220"/>
      <c r="H72" s="220"/>
      <c r="I72" s="220"/>
      <c r="J72" s="220"/>
      <c r="K72" s="239"/>
      <c r="L72" s="220"/>
      <c r="M72" s="220"/>
      <c r="N72" s="220"/>
      <c r="O72" s="220"/>
      <c r="P72" s="146"/>
      <c r="Q72" s="146"/>
      <c r="R72" s="220"/>
    </row>
    <row r="73" spans="1:18" s="219" customFormat="1" x14ac:dyDescent="0.25">
      <c r="A73" s="220"/>
      <c r="B73" s="220"/>
      <c r="C73" s="220"/>
      <c r="D73" s="220"/>
      <c r="E73" s="220"/>
      <c r="F73" s="220"/>
      <c r="G73" s="220"/>
      <c r="H73" s="220"/>
      <c r="I73" s="220"/>
      <c r="J73" s="220"/>
      <c r="K73" s="239"/>
      <c r="L73" s="220"/>
      <c r="M73" s="220"/>
      <c r="N73" s="220"/>
      <c r="O73" s="220"/>
      <c r="P73" s="146"/>
      <c r="Q73" s="146"/>
      <c r="R73" s="220"/>
    </row>
    <row r="74" spans="1:18" s="219" customFormat="1" x14ac:dyDescent="0.25">
      <c r="A74" s="220"/>
      <c r="B74" s="220"/>
      <c r="C74" s="220"/>
      <c r="D74" s="220"/>
      <c r="E74" s="220"/>
      <c r="F74" s="220"/>
      <c r="G74" s="220"/>
      <c r="H74" s="220"/>
      <c r="I74" s="220"/>
      <c r="J74" s="220"/>
      <c r="K74" s="239"/>
      <c r="L74" s="220"/>
      <c r="M74" s="220"/>
      <c r="N74" s="220"/>
      <c r="O74" s="220"/>
      <c r="P74" s="146"/>
      <c r="Q74" s="146"/>
      <c r="R74" s="220"/>
    </row>
    <row r="75" spans="1:18" s="219" customFormat="1" x14ac:dyDescent="0.25">
      <c r="A75" s="220"/>
      <c r="B75" s="220"/>
      <c r="C75" s="220"/>
      <c r="D75" s="220"/>
      <c r="E75" s="220"/>
      <c r="F75" s="220"/>
      <c r="G75" s="220"/>
      <c r="H75" s="220"/>
      <c r="I75" s="220"/>
      <c r="J75" s="220"/>
      <c r="K75" s="239"/>
      <c r="L75" s="220"/>
      <c r="M75" s="220"/>
      <c r="N75" s="220"/>
      <c r="O75" s="220"/>
      <c r="P75" s="146"/>
      <c r="Q75" s="146"/>
      <c r="R75" s="220"/>
    </row>
    <row r="76" spans="1:18" s="219" customFormat="1" x14ac:dyDescent="0.25">
      <c r="A76" s="220"/>
      <c r="B76" s="220"/>
      <c r="C76" s="220"/>
      <c r="D76" s="220"/>
      <c r="E76" s="220"/>
      <c r="F76" s="220"/>
      <c r="G76" s="220"/>
      <c r="H76" s="220"/>
      <c r="I76" s="220"/>
      <c r="J76" s="220"/>
      <c r="K76" s="239"/>
      <c r="L76" s="220"/>
      <c r="M76" s="220"/>
      <c r="N76" s="220"/>
      <c r="O76" s="220"/>
      <c r="P76" s="146"/>
      <c r="Q76" s="146"/>
      <c r="R76" s="220"/>
    </row>
    <row r="77" spans="1:18" s="219" customFormat="1" x14ac:dyDescent="0.25">
      <c r="A77" s="220"/>
      <c r="B77" s="220"/>
      <c r="C77" s="220"/>
      <c r="D77" s="220"/>
      <c r="E77" s="220"/>
      <c r="F77" s="220"/>
      <c r="G77" s="220"/>
      <c r="H77" s="220"/>
      <c r="I77" s="220"/>
      <c r="J77" s="220"/>
      <c r="K77" s="239"/>
      <c r="L77" s="220"/>
      <c r="M77" s="220"/>
      <c r="N77" s="220"/>
      <c r="O77" s="220"/>
      <c r="P77" s="146"/>
      <c r="Q77" s="146"/>
      <c r="R77" s="220"/>
    </row>
    <row r="78" spans="1:18" s="219" customFormat="1" x14ac:dyDescent="0.25">
      <c r="A78" s="220"/>
      <c r="B78" s="220"/>
      <c r="C78" s="220"/>
      <c r="D78" s="220"/>
      <c r="E78" s="220"/>
      <c r="F78" s="220"/>
      <c r="G78" s="220"/>
      <c r="H78" s="220"/>
      <c r="I78" s="220"/>
      <c r="J78" s="220"/>
      <c r="K78" s="239"/>
      <c r="L78" s="220"/>
      <c r="M78" s="220"/>
      <c r="N78" s="220"/>
      <c r="O78" s="220"/>
      <c r="P78" s="146"/>
      <c r="Q78" s="146"/>
      <c r="R78" s="220"/>
    </row>
    <row r="79" spans="1:18" s="219" customFormat="1" x14ac:dyDescent="0.25">
      <c r="A79" s="220"/>
      <c r="B79" s="220"/>
      <c r="C79" s="220"/>
      <c r="D79" s="220"/>
      <c r="E79" s="220"/>
      <c r="F79" s="220"/>
      <c r="G79" s="220"/>
      <c r="H79" s="220"/>
      <c r="I79" s="220"/>
      <c r="J79" s="220"/>
      <c r="K79" s="239"/>
      <c r="L79" s="220"/>
      <c r="M79" s="220"/>
      <c r="N79" s="220"/>
      <c r="O79" s="220"/>
      <c r="P79" s="146"/>
      <c r="Q79" s="146"/>
      <c r="R79" s="220"/>
    </row>
    <row r="80" spans="1:18" s="219" customFormat="1" x14ac:dyDescent="0.25">
      <c r="A80" s="220"/>
      <c r="B80" s="220"/>
      <c r="C80" s="220"/>
      <c r="D80" s="220"/>
      <c r="E80" s="220"/>
      <c r="F80" s="220"/>
      <c r="G80" s="220"/>
      <c r="H80" s="220"/>
      <c r="I80" s="220"/>
      <c r="J80" s="220"/>
      <c r="K80" s="239"/>
      <c r="L80" s="220"/>
      <c r="M80" s="220"/>
      <c r="N80" s="220"/>
      <c r="O80" s="220"/>
      <c r="P80" s="146"/>
      <c r="Q80" s="146"/>
      <c r="R80" s="220"/>
    </row>
    <row r="81" spans="1:18" s="219" customFormat="1" x14ac:dyDescent="0.25">
      <c r="A81" s="220"/>
      <c r="B81" s="220"/>
      <c r="C81" s="220"/>
      <c r="D81" s="220"/>
      <c r="E81" s="220"/>
      <c r="F81" s="220"/>
      <c r="G81" s="220"/>
      <c r="H81" s="220"/>
      <c r="I81" s="220"/>
      <c r="J81" s="220"/>
      <c r="K81" s="239"/>
      <c r="L81" s="220"/>
      <c r="M81" s="220"/>
      <c r="N81" s="220"/>
      <c r="O81" s="220"/>
      <c r="P81" s="146"/>
      <c r="Q81" s="146"/>
      <c r="R81" s="220"/>
    </row>
    <row r="82" spans="1:18" s="219" customFormat="1" x14ac:dyDescent="0.25">
      <c r="A82" s="220"/>
      <c r="B82" s="220"/>
      <c r="C82" s="220"/>
      <c r="D82" s="220"/>
      <c r="E82" s="220"/>
      <c r="F82" s="220"/>
      <c r="G82" s="220"/>
      <c r="H82" s="220"/>
      <c r="I82" s="220"/>
      <c r="J82" s="220"/>
      <c r="K82" s="239"/>
      <c r="L82" s="220"/>
      <c r="M82" s="220"/>
      <c r="N82" s="220"/>
      <c r="O82" s="220"/>
      <c r="P82" s="146"/>
      <c r="Q82" s="146"/>
      <c r="R82" s="220"/>
    </row>
    <row r="83" spans="1:18" s="219" customFormat="1" x14ac:dyDescent="0.25">
      <c r="A83" s="220"/>
      <c r="B83" s="220"/>
      <c r="C83" s="220"/>
      <c r="D83" s="220"/>
      <c r="E83" s="220"/>
      <c r="F83" s="220"/>
      <c r="G83" s="220"/>
      <c r="H83" s="220"/>
      <c r="I83" s="220"/>
      <c r="J83" s="220"/>
      <c r="K83" s="239"/>
      <c r="L83" s="220"/>
      <c r="M83" s="220"/>
      <c r="N83" s="220"/>
      <c r="O83" s="220"/>
      <c r="P83" s="146"/>
      <c r="Q83" s="146"/>
      <c r="R83" s="220"/>
    </row>
    <row r="84" spans="1:18" s="219" customFormat="1" x14ac:dyDescent="0.25">
      <c r="A84" s="220"/>
      <c r="B84" s="220"/>
      <c r="C84" s="220"/>
      <c r="D84" s="220"/>
      <c r="E84" s="220"/>
      <c r="F84" s="220"/>
      <c r="G84" s="220"/>
      <c r="H84" s="220"/>
      <c r="I84" s="220"/>
      <c r="J84" s="220"/>
      <c r="K84" s="239"/>
      <c r="L84" s="220"/>
      <c r="M84" s="220"/>
      <c r="N84" s="220"/>
      <c r="O84" s="220"/>
      <c r="P84" s="146"/>
      <c r="Q84" s="146"/>
      <c r="R84" s="220"/>
    </row>
    <row r="85" spans="1:18" s="219" customFormat="1" x14ac:dyDescent="0.25">
      <c r="A85" s="220"/>
      <c r="B85" s="220"/>
      <c r="C85" s="220"/>
      <c r="D85" s="220"/>
      <c r="E85" s="220"/>
      <c r="F85" s="220"/>
      <c r="G85" s="220"/>
      <c r="H85" s="220"/>
      <c r="I85" s="220"/>
      <c r="J85" s="220"/>
      <c r="K85" s="239"/>
      <c r="L85" s="220"/>
      <c r="M85" s="220"/>
      <c r="N85" s="220"/>
      <c r="O85" s="220"/>
      <c r="P85" s="146"/>
      <c r="Q85" s="146"/>
      <c r="R85" s="220"/>
    </row>
    <row r="86" spans="1:18" s="219" customFormat="1" x14ac:dyDescent="0.25">
      <c r="A86" s="220"/>
      <c r="B86" s="220"/>
      <c r="C86" s="220"/>
      <c r="D86" s="220"/>
      <c r="E86" s="220"/>
      <c r="F86" s="220"/>
      <c r="G86" s="220"/>
      <c r="H86" s="220"/>
      <c r="I86" s="220"/>
      <c r="J86" s="220"/>
      <c r="K86" s="239"/>
      <c r="L86" s="220"/>
      <c r="M86" s="220"/>
      <c r="N86" s="220"/>
      <c r="O86" s="220"/>
      <c r="P86" s="146"/>
      <c r="Q86" s="146"/>
      <c r="R86" s="220"/>
    </row>
    <row r="87" spans="1:18" s="219" customFormat="1" x14ac:dyDescent="0.25">
      <c r="A87" s="220"/>
      <c r="B87" s="220"/>
      <c r="C87" s="220"/>
      <c r="D87" s="220"/>
      <c r="E87" s="220"/>
      <c r="F87" s="220"/>
      <c r="G87" s="220"/>
      <c r="H87" s="220"/>
      <c r="I87" s="220"/>
      <c r="J87" s="220"/>
      <c r="K87" s="239"/>
      <c r="L87" s="220"/>
      <c r="M87" s="220"/>
      <c r="N87" s="220"/>
      <c r="O87" s="220"/>
      <c r="P87" s="146"/>
      <c r="Q87" s="146"/>
      <c r="R87" s="220"/>
    </row>
    <row r="88" spans="1:18" s="219" customFormat="1" x14ac:dyDescent="0.25">
      <c r="A88" s="220"/>
      <c r="B88" s="220"/>
      <c r="C88" s="220"/>
      <c r="D88" s="220"/>
      <c r="E88" s="220"/>
      <c r="F88" s="220"/>
      <c r="G88" s="220"/>
      <c r="H88" s="220"/>
      <c r="I88" s="220"/>
      <c r="J88" s="220"/>
      <c r="K88" s="239"/>
      <c r="L88" s="220"/>
      <c r="M88" s="220"/>
      <c r="N88" s="220"/>
      <c r="O88" s="220"/>
      <c r="P88" s="146"/>
      <c r="Q88" s="146"/>
      <c r="R88" s="220"/>
    </row>
    <row r="89" spans="1:18" s="219" customFormat="1" x14ac:dyDescent="0.25">
      <c r="A89" s="220"/>
      <c r="B89" s="220"/>
      <c r="C89" s="220"/>
      <c r="D89" s="220"/>
      <c r="E89" s="220"/>
      <c r="F89" s="220"/>
      <c r="G89" s="220"/>
      <c r="H89" s="220"/>
      <c r="I89" s="220"/>
      <c r="J89" s="220"/>
      <c r="K89" s="239"/>
      <c r="L89" s="220"/>
      <c r="M89" s="220"/>
      <c r="N89" s="220"/>
      <c r="O89" s="220"/>
      <c r="P89" s="146"/>
      <c r="Q89" s="146"/>
      <c r="R89" s="220"/>
    </row>
    <row r="90" spans="1:18" s="219" customFormat="1" x14ac:dyDescent="0.25">
      <c r="A90" s="220"/>
      <c r="B90" s="220"/>
      <c r="C90" s="220"/>
      <c r="D90" s="220"/>
      <c r="E90" s="220"/>
      <c r="F90" s="220"/>
      <c r="G90" s="220"/>
      <c r="H90" s="220"/>
      <c r="I90" s="220"/>
      <c r="J90" s="220"/>
      <c r="K90" s="239"/>
      <c r="L90" s="220"/>
      <c r="M90" s="220"/>
      <c r="N90" s="220"/>
      <c r="O90" s="220"/>
      <c r="P90" s="146"/>
      <c r="Q90" s="146"/>
      <c r="R90" s="220"/>
    </row>
    <row r="91" spans="1:18" s="219" customFormat="1" x14ac:dyDescent="0.25">
      <c r="A91" s="220"/>
      <c r="B91" s="220"/>
      <c r="C91" s="220"/>
      <c r="D91" s="220"/>
      <c r="E91" s="220"/>
      <c r="F91" s="220"/>
      <c r="G91" s="220"/>
      <c r="H91" s="220"/>
      <c r="I91" s="220"/>
      <c r="J91" s="220"/>
      <c r="K91" s="239"/>
      <c r="L91" s="220"/>
      <c r="M91" s="220"/>
      <c r="N91" s="220"/>
      <c r="O91" s="220"/>
      <c r="P91" s="146"/>
      <c r="Q91" s="146"/>
      <c r="R91" s="220"/>
    </row>
    <row r="92" spans="1:18" s="219" customFormat="1" x14ac:dyDescent="0.25">
      <c r="A92" s="220"/>
      <c r="B92" s="220"/>
      <c r="C92" s="220"/>
      <c r="D92" s="220"/>
      <c r="E92" s="220"/>
      <c r="F92" s="220"/>
      <c r="G92" s="220"/>
      <c r="H92" s="220"/>
      <c r="I92" s="220"/>
      <c r="J92" s="220"/>
      <c r="K92" s="239"/>
      <c r="L92" s="220"/>
      <c r="M92" s="220"/>
      <c r="N92" s="220"/>
      <c r="O92" s="220"/>
      <c r="P92" s="146"/>
      <c r="Q92" s="146"/>
      <c r="R92" s="220"/>
    </row>
    <row r="93" spans="1:18" s="219" customFormat="1" x14ac:dyDescent="0.25">
      <c r="A93" s="220"/>
      <c r="B93" s="220"/>
      <c r="C93" s="220"/>
      <c r="D93" s="220"/>
      <c r="E93" s="220"/>
      <c r="F93" s="220"/>
      <c r="G93" s="220"/>
      <c r="H93" s="220"/>
      <c r="I93" s="220"/>
      <c r="J93" s="220"/>
      <c r="K93" s="239"/>
      <c r="L93" s="220"/>
      <c r="M93" s="220"/>
      <c r="N93" s="220"/>
      <c r="O93" s="220"/>
      <c r="P93" s="146"/>
      <c r="Q93" s="146"/>
      <c r="R93" s="220"/>
    </row>
    <row r="94" spans="1:18" s="219" customFormat="1" x14ac:dyDescent="0.25">
      <c r="A94" s="220"/>
      <c r="B94" s="220"/>
      <c r="C94" s="220"/>
      <c r="D94" s="220"/>
      <c r="E94" s="220"/>
      <c r="F94" s="220"/>
      <c r="G94" s="220"/>
      <c r="H94" s="220"/>
      <c r="I94" s="220"/>
      <c r="J94" s="220"/>
      <c r="K94" s="239"/>
      <c r="L94" s="220"/>
      <c r="M94" s="220"/>
      <c r="N94" s="220"/>
      <c r="O94" s="220"/>
      <c r="P94" s="146"/>
      <c r="Q94" s="146"/>
      <c r="R94" s="220"/>
    </row>
    <row r="95" spans="1:18" s="219" customFormat="1" x14ac:dyDescent="0.25">
      <c r="A95" s="220"/>
      <c r="B95" s="220"/>
      <c r="C95" s="220"/>
      <c r="D95" s="220"/>
      <c r="E95" s="220"/>
      <c r="F95" s="220"/>
      <c r="G95" s="220"/>
      <c r="H95" s="220"/>
      <c r="I95" s="220"/>
      <c r="J95" s="220"/>
      <c r="K95" s="239"/>
      <c r="L95" s="220"/>
      <c r="M95" s="220"/>
      <c r="N95" s="220"/>
      <c r="O95" s="220"/>
      <c r="P95" s="146"/>
      <c r="Q95" s="146"/>
      <c r="R95" s="220"/>
    </row>
    <row r="96" spans="1:18" s="219" customFormat="1" x14ac:dyDescent="0.25">
      <c r="A96" s="220"/>
      <c r="B96" s="220"/>
      <c r="C96" s="220"/>
      <c r="D96" s="220"/>
      <c r="E96" s="220"/>
      <c r="F96" s="220"/>
      <c r="G96" s="220"/>
      <c r="H96" s="220"/>
      <c r="I96" s="220"/>
      <c r="J96" s="220"/>
      <c r="K96" s="239"/>
      <c r="L96" s="220"/>
      <c r="M96" s="220"/>
      <c r="N96" s="220"/>
      <c r="O96" s="220"/>
      <c r="P96" s="146"/>
      <c r="Q96" s="146"/>
      <c r="R96" s="220"/>
    </row>
    <row r="97" spans="1:18" s="219" customFormat="1" x14ac:dyDescent="0.25">
      <c r="A97" s="220"/>
      <c r="B97" s="220"/>
      <c r="C97" s="220"/>
      <c r="D97" s="220"/>
      <c r="E97" s="220"/>
      <c r="F97" s="220"/>
      <c r="G97" s="220"/>
      <c r="H97" s="220"/>
      <c r="I97" s="220"/>
      <c r="J97" s="220"/>
      <c r="K97" s="239"/>
      <c r="L97" s="220"/>
      <c r="M97" s="220"/>
      <c r="N97" s="220"/>
      <c r="O97" s="220"/>
      <c r="P97" s="146"/>
      <c r="Q97" s="146"/>
      <c r="R97" s="220"/>
    </row>
    <row r="98" spans="1:18" s="219" customFormat="1" x14ac:dyDescent="0.25">
      <c r="A98" s="220"/>
      <c r="B98" s="220"/>
      <c r="C98" s="220"/>
      <c r="D98" s="220"/>
      <c r="E98" s="220"/>
      <c r="F98" s="220"/>
      <c r="G98" s="220"/>
      <c r="H98" s="220"/>
      <c r="I98" s="220"/>
      <c r="J98" s="220"/>
      <c r="K98" s="239"/>
      <c r="L98" s="220"/>
      <c r="M98" s="220"/>
      <c r="N98" s="220"/>
      <c r="O98" s="220"/>
      <c r="P98" s="146"/>
      <c r="Q98" s="146"/>
      <c r="R98" s="220"/>
    </row>
    <row r="99" spans="1:18" s="219" customFormat="1" x14ac:dyDescent="0.25">
      <c r="A99" s="220"/>
      <c r="B99" s="220"/>
      <c r="C99" s="220"/>
      <c r="D99" s="220"/>
      <c r="E99" s="220"/>
      <c r="F99" s="220"/>
      <c r="G99" s="220"/>
      <c r="H99" s="220"/>
      <c r="I99" s="220"/>
      <c r="J99" s="220"/>
      <c r="K99" s="239"/>
      <c r="L99" s="220"/>
      <c r="M99" s="220"/>
      <c r="N99" s="220"/>
      <c r="O99" s="220"/>
      <c r="P99" s="146"/>
      <c r="Q99" s="146"/>
      <c r="R99" s="220"/>
    </row>
    <row r="100" spans="1:18" s="219" customFormat="1" x14ac:dyDescent="0.25">
      <c r="A100" s="220"/>
      <c r="B100" s="220"/>
      <c r="C100" s="220"/>
      <c r="D100" s="220"/>
      <c r="E100" s="220"/>
      <c r="F100" s="220"/>
      <c r="G100" s="220"/>
      <c r="H100" s="220"/>
      <c r="I100" s="220"/>
      <c r="J100" s="220"/>
      <c r="K100" s="239"/>
      <c r="L100" s="220"/>
      <c r="M100" s="220"/>
      <c r="N100" s="220"/>
      <c r="O100" s="220"/>
      <c r="P100" s="146"/>
      <c r="Q100" s="146"/>
      <c r="R100" s="220"/>
    </row>
    <row r="101" spans="1:18" s="219" customFormat="1" x14ac:dyDescent="0.25">
      <c r="A101" s="220"/>
      <c r="B101" s="220"/>
      <c r="C101" s="220"/>
      <c r="D101" s="220"/>
      <c r="E101" s="220"/>
      <c r="F101" s="220"/>
      <c r="G101" s="220"/>
      <c r="H101" s="220"/>
      <c r="I101" s="220"/>
      <c r="J101" s="220"/>
      <c r="K101" s="239"/>
      <c r="L101" s="220"/>
      <c r="M101" s="220"/>
      <c r="N101" s="220"/>
      <c r="O101" s="220"/>
      <c r="P101" s="146"/>
      <c r="Q101" s="146"/>
      <c r="R101" s="220"/>
    </row>
    <row r="102" spans="1:18" s="219" customFormat="1" x14ac:dyDescent="0.25">
      <c r="A102" s="220"/>
      <c r="B102" s="220"/>
      <c r="C102" s="220"/>
      <c r="D102" s="220"/>
      <c r="E102" s="220"/>
      <c r="F102" s="220"/>
      <c r="G102" s="220"/>
      <c r="H102" s="220"/>
      <c r="I102" s="220"/>
      <c r="J102" s="220"/>
      <c r="K102" s="239"/>
      <c r="L102" s="220"/>
      <c r="M102" s="220"/>
      <c r="N102" s="220"/>
      <c r="O102" s="220"/>
      <c r="P102" s="146"/>
      <c r="Q102" s="146"/>
      <c r="R102" s="220"/>
    </row>
    <row r="103" spans="1:18" s="219" customFormat="1" x14ac:dyDescent="0.25">
      <c r="A103" s="220"/>
      <c r="B103" s="220"/>
      <c r="C103" s="220"/>
      <c r="D103" s="220"/>
      <c r="E103" s="220"/>
      <c r="F103" s="220"/>
      <c r="G103" s="220"/>
      <c r="H103" s="220"/>
      <c r="I103" s="220"/>
      <c r="J103" s="220"/>
      <c r="K103" s="239"/>
      <c r="L103" s="220"/>
      <c r="M103" s="220"/>
      <c r="N103" s="220"/>
      <c r="O103" s="220"/>
      <c r="P103" s="146"/>
      <c r="Q103" s="146"/>
      <c r="R103" s="220"/>
    </row>
    <row r="104" spans="1:18" s="219" customFormat="1" x14ac:dyDescent="0.25">
      <c r="A104" s="220"/>
      <c r="B104" s="220"/>
      <c r="C104" s="220"/>
      <c r="D104" s="220"/>
      <c r="E104" s="220"/>
      <c r="F104" s="220"/>
      <c r="G104" s="220"/>
      <c r="H104" s="220"/>
      <c r="I104" s="220"/>
      <c r="J104" s="220"/>
      <c r="K104" s="239"/>
      <c r="L104" s="220"/>
      <c r="M104" s="220"/>
      <c r="N104" s="220"/>
      <c r="O104" s="220"/>
      <c r="P104" s="146"/>
      <c r="Q104" s="146"/>
      <c r="R104" s="220"/>
    </row>
    <row r="105" spans="1:18" s="219" customFormat="1" x14ac:dyDescent="0.25">
      <c r="A105" s="220"/>
      <c r="B105" s="220"/>
      <c r="C105" s="220"/>
      <c r="D105" s="220"/>
      <c r="E105" s="220"/>
      <c r="F105" s="220"/>
      <c r="G105" s="220"/>
      <c r="H105" s="220"/>
      <c r="I105" s="220"/>
      <c r="J105" s="220"/>
      <c r="K105" s="239"/>
      <c r="L105" s="220"/>
      <c r="M105" s="220"/>
      <c r="N105" s="220"/>
      <c r="O105" s="220"/>
      <c r="P105" s="146"/>
      <c r="Q105" s="146"/>
      <c r="R105" s="220"/>
    </row>
    <row r="106" spans="1:18" s="219" customFormat="1" x14ac:dyDescent="0.25">
      <c r="A106" s="220"/>
      <c r="B106" s="220"/>
      <c r="C106" s="220"/>
      <c r="D106" s="220"/>
      <c r="E106" s="220"/>
      <c r="F106" s="220"/>
      <c r="G106" s="220"/>
      <c r="H106" s="220"/>
      <c r="I106" s="220"/>
      <c r="J106" s="220"/>
      <c r="K106" s="239"/>
      <c r="L106" s="220"/>
      <c r="M106" s="220"/>
      <c r="N106" s="220"/>
      <c r="O106" s="220"/>
      <c r="P106" s="146"/>
      <c r="Q106" s="146"/>
      <c r="R106" s="220"/>
    </row>
    <row r="107" spans="1:18" s="219" customFormat="1" x14ac:dyDescent="0.25">
      <c r="A107" s="220"/>
      <c r="B107" s="220"/>
      <c r="C107" s="220"/>
      <c r="D107" s="220"/>
      <c r="E107" s="220"/>
      <c r="F107" s="220"/>
      <c r="G107" s="220"/>
      <c r="H107" s="220"/>
      <c r="I107" s="220"/>
      <c r="J107" s="220"/>
      <c r="K107" s="239"/>
      <c r="L107" s="220"/>
      <c r="M107" s="220"/>
      <c r="N107" s="220"/>
      <c r="O107" s="220"/>
      <c r="P107" s="146"/>
      <c r="Q107" s="146"/>
      <c r="R107" s="220"/>
    </row>
    <row r="108" spans="1:18" s="219" customFormat="1" x14ac:dyDescent="0.25">
      <c r="A108" s="220"/>
      <c r="B108" s="220"/>
      <c r="C108" s="220"/>
      <c r="D108" s="220"/>
      <c r="E108" s="220"/>
      <c r="F108" s="220"/>
      <c r="G108" s="220"/>
      <c r="H108" s="220"/>
      <c r="I108" s="220"/>
      <c r="J108" s="220"/>
      <c r="K108" s="239"/>
      <c r="L108" s="220"/>
      <c r="M108" s="220"/>
      <c r="N108" s="220"/>
      <c r="O108" s="220"/>
      <c r="P108" s="146"/>
      <c r="Q108" s="146"/>
      <c r="R108" s="220"/>
    </row>
    <row r="109" spans="1:18" s="219" customFormat="1" x14ac:dyDescent="0.25">
      <c r="A109" s="220"/>
      <c r="B109" s="220"/>
      <c r="C109" s="220"/>
      <c r="D109" s="220"/>
      <c r="E109" s="220"/>
      <c r="F109" s="220"/>
      <c r="G109" s="220"/>
      <c r="H109" s="220"/>
      <c r="I109" s="220"/>
      <c r="J109" s="220"/>
      <c r="K109" s="239"/>
      <c r="L109" s="220"/>
      <c r="M109" s="220"/>
      <c r="N109" s="220"/>
      <c r="O109" s="220"/>
      <c r="P109" s="146"/>
      <c r="Q109" s="146"/>
      <c r="R109" s="220"/>
    </row>
    <row r="110" spans="1:18" s="219" customFormat="1" x14ac:dyDescent="0.25">
      <c r="A110" s="220"/>
      <c r="B110" s="220"/>
      <c r="C110" s="220"/>
      <c r="D110" s="220"/>
      <c r="E110" s="220"/>
      <c r="F110" s="220"/>
      <c r="G110" s="220"/>
      <c r="H110" s="220"/>
      <c r="I110" s="220"/>
      <c r="J110" s="220"/>
      <c r="K110" s="239"/>
      <c r="L110" s="220"/>
      <c r="M110" s="220"/>
      <c r="N110" s="220"/>
      <c r="O110" s="220"/>
      <c r="P110" s="146"/>
      <c r="Q110" s="146"/>
      <c r="R110" s="220"/>
    </row>
    <row r="111" spans="1:18" s="219" customFormat="1" x14ac:dyDescent="0.25">
      <c r="A111" s="220"/>
      <c r="B111" s="220"/>
      <c r="C111" s="220"/>
      <c r="D111" s="220"/>
      <c r="E111" s="220"/>
      <c r="F111" s="220"/>
      <c r="G111" s="220"/>
      <c r="H111" s="220"/>
      <c r="I111" s="220"/>
      <c r="J111" s="220"/>
      <c r="K111" s="239"/>
      <c r="L111" s="220"/>
      <c r="M111" s="220"/>
      <c r="N111" s="220"/>
      <c r="O111" s="220"/>
      <c r="P111" s="146"/>
      <c r="Q111" s="146"/>
      <c r="R111" s="220"/>
    </row>
    <row r="112" spans="1:18" s="219" customFormat="1" x14ac:dyDescent="0.25">
      <c r="A112" s="220"/>
      <c r="B112" s="220"/>
      <c r="C112" s="220"/>
      <c r="D112" s="220"/>
      <c r="E112" s="220"/>
      <c r="F112" s="220"/>
      <c r="G112" s="220"/>
      <c r="H112" s="220"/>
      <c r="I112" s="220"/>
      <c r="J112" s="220"/>
      <c r="K112" s="239"/>
      <c r="L112" s="220"/>
      <c r="M112" s="220"/>
      <c r="N112" s="220"/>
      <c r="O112" s="220"/>
      <c r="P112" s="146"/>
      <c r="Q112" s="146"/>
      <c r="R112" s="220"/>
    </row>
    <row r="113" spans="1:18" s="219" customFormat="1" x14ac:dyDescent="0.25">
      <c r="A113" s="220"/>
      <c r="B113" s="220"/>
      <c r="C113" s="220"/>
      <c r="D113" s="220"/>
      <c r="E113" s="220"/>
      <c r="F113" s="220"/>
      <c r="G113" s="220"/>
      <c r="H113" s="220"/>
      <c r="I113" s="220"/>
      <c r="J113" s="220"/>
      <c r="K113" s="239"/>
      <c r="L113" s="220"/>
      <c r="M113" s="220"/>
      <c r="N113" s="220"/>
      <c r="O113" s="220"/>
      <c r="P113" s="146"/>
      <c r="Q113" s="146"/>
      <c r="R113" s="220"/>
    </row>
    <row r="114" spans="1:18" s="219" customFormat="1" x14ac:dyDescent="0.25">
      <c r="A114" s="220"/>
      <c r="B114" s="220"/>
      <c r="C114" s="220"/>
      <c r="D114" s="220"/>
      <c r="E114" s="220"/>
      <c r="F114" s="220"/>
      <c r="G114" s="220"/>
      <c r="H114" s="220"/>
      <c r="I114" s="220"/>
      <c r="J114" s="220"/>
      <c r="K114" s="239"/>
      <c r="L114" s="220"/>
      <c r="M114" s="220"/>
      <c r="N114" s="220"/>
      <c r="O114" s="220"/>
      <c r="P114" s="146"/>
      <c r="Q114" s="146"/>
      <c r="R114" s="220"/>
    </row>
    <row r="115" spans="1:18" s="219" customFormat="1" x14ac:dyDescent="0.25">
      <c r="A115" s="220"/>
      <c r="B115" s="220"/>
      <c r="C115" s="220"/>
      <c r="D115" s="220"/>
      <c r="E115" s="220"/>
      <c r="F115" s="220"/>
      <c r="G115" s="220"/>
      <c r="H115" s="220"/>
      <c r="I115" s="220"/>
      <c r="J115" s="220"/>
      <c r="K115" s="239"/>
      <c r="L115" s="220"/>
      <c r="M115" s="220"/>
      <c r="N115" s="220"/>
      <c r="O115" s="220"/>
      <c r="P115" s="146"/>
      <c r="Q115" s="146"/>
      <c r="R115" s="220"/>
    </row>
    <row r="116" spans="1:18" s="219" customFormat="1" x14ac:dyDescent="0.25">
      <c r="A116" s="220"/>
      <c r="B116" s="220"/>
      <c r="C116" s="220"/>
      <c r="D116" s="220"/>
      <c r="E116" s="220"/>
      <c r="F116" s="220"/>
      <c r="G116" s="220"/>
      <c r="H116" s="220"/>
      <c r="I116" s="220"/>
      <c r="J116" s="220"/>
      <c r="K116" s="239"/>
      <c r="L116" s="220"/>
      <c r="M116" s="220"/>
      <c r="N116" s="220"/>
      <c r="O116" s="220"/>
      <c r="P116" s="146"/>
      <c r="Q116" s="146"/>
      <c r="R116" s="220"/>
    </row>
    <row r="117" spans="1:18" s="219" customFormat="1" x14ac:dyDescent="0.25">
      <c r="A117" s="220"/>
      <c r="B117" s="220"/>
      <c r="C117" s="220"/>
      <c r="D117" s="220"/>
      <c r="E117" s="220"/>
      <c r="F117" s="220"/>
      <c r="G117" s="220"/>
      <c r="H117" s="220"/>
      <c r="I117" s="220"/>
      <c r="J117" s="220"/>
      <c r="K117" s="239"/>
      <c r="L117" s="220"/>
      <c r="M117" s="220"/>
      <c r="N117" s="220"/>
      <c r="O117" s="220"/>
      <c r="P117" s="146"/>
      <c r="Q117" s="146"/>
      <c r="R117" s="220"/>
    </row>
    <row r="118" spans="1:18" s="219" customFormat="1" x14ac:dyDescent="0.25">
      <c r="A118" s="220"/>
      <c r="B118" s="220"/>
      <c r="C118" s="220"/>
      <c r="D118" s="220"/>
      <c r="E118" s="220"/>
      <c r="F118" s="220"/>
      <c r="G118" s="220"/>
      <c r="H118" s="220"/>
      <c r="I118" s="220"/>
      <c r="J118" s="220"/>
      <c r="K118" s="239"/>
      <c r="L118" s="220"/>
      <c r="M118" s="220"/>
      <c r="N118" s="220"/>
      <c r="O118" s="220"/>
      <c r="P118" s="146"/>
      <c r="Q118" s="146"/>
      <c r="R118" s="220"/>
    </row>
    <row r="119" spans="1:18" s="219" customFormat="1" x14ac:dyDescent="0.25">
      <c r="A119" s="220"/>
      <c r="B119" s="220"/>
      <c r="C119" s="220"/>
      <c r="D119" s="220"/>
      <c r="E119" s="220"/>
      <c r="F119" s="220"/>
      <c r="G119" s="220"/>
      <c r="H119" s="220"/>
      <c r="I119" s="220"/>
      <c r="J119" s="220"/>
      <c r="K119" s="239"/>
      <c r="L119" s="220"/>
      <c r="M119" s="220"/>
      <c r="N119" s="220"/>
      <c r="O119" s="220"/>
      <c r="P119" s="146"/>
      <c r="Q119" s="146"/>
      <c r="R119" s="220"/>
    </row>
    <row r="120" spans="1:18" s="219" customFormat="1" x14ac:dyDescent="0.25">
      <c r="A120" s="220"/>
      <c r="B120" s="220"/>
      <c r="C120" s="220"/>
      <c r="D120" s="220"/>
      <c r="E120" s="220"/>
      <c r="F120" s="220"/>
      <c r="G120" s="220"/>
      <c r="H120" s="220"/>
      <c r="I120" s="220"/>
      <c r="J120" s="220"/>
      <c r="K120" s="239"/>
      <c r="L120" s="220"/>
      <c r="M120" s="220"/>
      <c r="N120" s="220"/>
      <c r="O120" s="220"/>
      <c r="P120" s="146"/>
      <c r="Q120" s="146"/>
      <c r="R120" s="220"/>
    </row>
    <row r="121" spans="1:18" s="219" customFormat="1" x14ac:dyDescent="0.25">
      <c r="A121" s="220"/>
      <c r="B121" s="220"/>
      <c r="C121" s="220"/>
      <c r="D121" s="220"/>
      <c r="E121" s="220"/>
      <c r="F121" s="220"/>
      <c r="G121" s="220"/>
      <c r="H121" s="220"/>
      <c r="I121" s="220"/>
      <c r="J121" s="220"/>
      <c r="K121" s="239"/>
      <c r="L121" s="220"/>
      <c r="M121" s="220"/>
      <c r="N121" s="220"/>
      <c r="O121" s="220"/>
      <c r="P121" s="146"/>
      <c r="Q121" s="146"/>
      <c r="R121" s="220"/>
    </row>
    <row r="122" spans="1:18" s="219" customFormat="1" x14ac:dyDescent="0.25">
      <c r="A122" s="220"/>
      <c r="B122" s="220"/>
      <c r="C122" s="220"/>
      <c r="D122" s="220"/>
      <c r="E122" s="220"/>
      <c r="F122" s="220"/>
      <c r="G122" s="220"/>
      <c r="H122" s="220"/>
      <c r="I122" s="220"/>
      <c r="J122" s="220"/>
      <c r="K122" s="239"/>
      <c r="L122" s="220"/>
      <c r="M122" s="220"/>
      <c r="N122" s="220"/>
      <c r="O122" s="220"/>
      <c r="P122" s="146"/>
      <c r="Q122" s="146"/>
      <c r="R122" s="220"/>
    </row>
    <row r="123" spans="1:18" s="219" customFormat="1" x14ac:dyDescent="0.25">
      <c r="A123" s="220"/>
      <c r="B123" s="220"/>
      <c r="C123" s="220"/>
      <c r="D123" s="220"/>
      <c r="E123" s="220"/>
      <c r="F123" s="220"/>
      <c r="G123" s="220"/>
      <c r="H123" s="220"/>
      <c r="I123" s="220"/>
      <c r="J123" s="220"/>
      <c r="K123" s="239"/>
      <c r="L123" s="220"/>
      <c r="M123" s="220"/>
      <c r="N123" s="220"/>
      <c r="O123" s="220"/>
      <c r="P123" s="146"/>
      <c r="Q123" s="146"/>
      <c r="R123" s="220"/>
    </row>
    <row r="124" spans="1:18" s="219" customFormat="1" x14ac:dyDescent="0.25">
      <c r="A124" s="220"/>
      <c r="B124" s="220"/>
      <c r="C124" s="220"/>
      <c r="D124" s="220"/>
      <c r="E124" s="220"/>
      <c r="F124" s="220"/>
      <c r="G124" s="220"/>
      <c r="H124" s="220"/>
      <c r="I124" s="220"/>
      <c r="J124" s="220"/>
      <c r="K124" s="239"/>
      <c r="L124" s="220"/>
      <c r="M124" s="220"/>
      <c r="N124" s="220"/>
      <c r="O124" s="220"/>
      <c r="P124" s="146"/>
      <c r="Q124" s="146"/>
      <c r="R124" s="220"/>
    </row>
    <row r="125" spans="1:18" s="219" customFormat="1" x14ac:dyDescent="0.25">
      <c r="A125" s="220"/>
      <c r="B125" s="220"/>
      <c r="C125" s="220"/>
      <c r="D125" s="220"/>
      <c r="E125" s="220"/>
      <c r="F125" s="220"/>
      <c r="G125" s="220"/>
      <c r="H125" s="220"/>
      <c r="I125" s="220"/>
      <c r="J125" s="220"/>
      <c r="K125" s="239"/>
      <c r="L125" s="220"/>
      <c r="M125" s="220"/>
      <c r="N125" s="220"/>
      <c r="O125" s="220"/>
      <c r="P125" s="146"/>
      <c r="Q125" s="146"/>
      <c r="R125" s="220"/>
    </row>
    <row r="126" spans="1:18" s="219" customFormat="1" x14ac:dyDescent="0.25">
      <c r="A126" s="220"/>
      <c r="B126" s="220"/>
      <c r="C126" s="220"/>
      <c r="D126" s="220"/>
      <c r="E126" s="220"/>
      <c r="F126" s="220"/>
      <c r="G126" s="220"/>
      <c r="H126" s="220"/>
      <c r="I126" s="220"/>
      <c r="J126" s="220"/>
      <c r="K126" s="239"/>
      <c r="L126" s="220"/>
      <c r="M126" s="220"/>
      <c r="N126" s="220"/>
      <c r="O126" s="220"/>
      <c r="P126" s="146"/>
      <c r="Q126" s="146"/>
      <c r="R126" s="220"/>
    </row>
    <row r="127" spans="1:18" s="219" customFormat="1" x14ac:dyDescent="0.25">
      <c r="A127" s="220"/>
      <c r="B127" s="220"/>
      <c r="C127" s="220"/>
      <c r="D127" s="220"/>
      <c r="E127" s="220"/>
      <c r="F127" s="220"/>
      <c r="G127" s="220"/>
      <c r="H127" s="220"/>
      <c r="I127" s="220"/>
      <c r="J127" s="220"/>
      <c r="K127" s="239"/>
      <c r="L127" s="220"/>
      <c r="M127" s="220"/>
      <c r="N127" s="220"/>
      <c r="O127" s="220"/>
      <c r="P127" s="146"/>
      <c r="Q127" s="146"/>
      <c r="R127" s="220"/>
    </row>
    <row r="128" spans="1:18" s="219" customFormat="1" x14ac:dyDescent="0.25">
      <c r="A128" s="220"/>
      <c r="B128" s="220"/>
      <c r="C128" s="220"/>
      <c r="D128" s="220"/>
      <c r="E128" s="220"/>
      <c r="F128" s="220"/>
      <c r="G128" s="220"/>
      <c r="H128" s="220"/>
      <c r="I128" s="220"/>
      <c r="J128" s="220"/>
      <c r="K128" s="239"/>
      <c r="L128" s="220"/>
      <c r="M128" s="220"/>
      <c r="N128" s="220"/>
      <c r="O128" s="220"/>
      <c r="P128" s="146"/>
      <c r="Q128" s="146"/>
      <c r="R128" s="220"/>
    </row>
    <row r="129" spans="1:18" s="219" customFormat="1" x14ac:dyDescent="0.25">
      <c r="A129" s="220"/>
      <c r="B129" s="220"/>
      <c r="C129" s="220"/>
      <c r="D129" s="220"/>
      <c r="E129" s="220"/>
      <c r="F129" s="220"/>
      <c r="G129" s="220"/>
      <c r="H129" s="220"/>
      <c r="I129" s="220"/>
      <c r="J129" s="220"/>
      <c r="K129" s="239"/>
      <c r="L129" s="220"/>
      <c r="M129" s="220"/>
      <c r="N129" s="220"/>
      <c r="O129" s="220"/>
      <c r="P129" s="146"/>
      <c r="Q129" s="146"/>
      <c r="R129" s="220"/>
    </row>
    <row r="130" spans="1:18" s="219" customFormat="1" x14ac:dyDescent="0.25">
      <c r="A130" s="220"/>
      <c r="B130" s="220"/>
      <c r="C130" s="220"/>
      <c r="D130" s="220"/>
      <c r="E130" s="220"/>
      <c r="F130" s="220"/>
      <c r="G130" s="220"/>
      <c r="H130" s="220"/>
      <c r="I130" s="220"/>
      <c r="J130" s="220"/>
      <c r="K130" s="239"/>
      <c r="L130" s="220"/>
      <c r="M130" s="220"/>
      <c r="N130" s="220"/>
      <c r="O130" s="220"/>
      <c r="P130" s="146"/>
      <c r="Q130" s="146"/>
      <c r="R130" s="220"/>
    </row>
    <row r="131" spans="1:18" s="219" customFormat="1" x14ac:dyDescent="0.25">
      <c r="A131" s="220"/>
      <c r="B131" s="220"/>
      <c r="C131" s="220"/>
      <c r="D131" s="220"/>
      <c r="E131" s="220"/>
      <c r="F131" s="220"/>
      <c r="G131" s="220"/>
      <c r="H131" s="220"/>
      <c r="I131" s="220"/>
      <c r="J131" s="220"/>
      <c r="K131" s="239"/>
      <c r="L131" s="220"/>
      <c r="M131" s="220"/>
      <c r="N131" s="220"/>
      <c r="O131" s="220"/>
      <c r="P131" s="146"/>
      <c r="Q131" s="146"/>
      <c r="R131" s="220"/>
    </row>
    <row r="132" spans="1:18" s="219" customFormat="1" x14ac:dyDescent="0.25">
      <c r="A132" s="220"/>
      <c r="B132" s="220"/>
      <c r="C132" s="220"/>
      <c r="D132" s="220"/>
      <c r="E132" s="220"/>
      <c r="F132" s="220"/>
      <c r="G132" s="220"/>
      <c r="H132" s="220"/>
      <c r="I132" s="220"/>
      <c r="J132" s="220"/>
      <c r="K132" s="239"/>
      <c r="L132" s="220"/>
      <c r="M132" s="220"/>
      <c r="N132" s="220"/>
      <c r="O132" s="220"/>
      <c r="P132" s="146"/>
      <c r="Q132" s="146"/>
      <c r="R132" s="220"/>
    </row>
    <row r="133" spans="1:18" s="219" customFormat="1" x14ac:dyDescent="0.25">
      <c r="A133" s="220"/>
      <c r="B133" s="220"/>
      <c r="C133" s="220"/>
      <c r="D133" s="220"/>
      <c r="E133" s="220"/>
      <c r="F133" s="220"/>
      <c r="G133" s="220"/>
      <c r="H133" s="220"/>
      <c r="I133" s="220"/>
      <c r="J133" s="220"/>
      <c r="K133" s="239"/>
      <c r="L133" s="220"/>
      <c r="M133" s="220"/>
      <c r="N133" s="220"/>
      <c r="O133" s="220"/>
      <c r="P133" s="146"/>
      <c r="Q133" s="146"/>
      <c r="R133" s="220"/>
    </row>
    <row r="134" spans="1:18" s="219" customFormat="1" x14ac:dyDescent="0.25">
      <c r="A134" s="220"/>
      <c r="B134" s="220"/>
      <c r="C134" s="220"/>
      <c r="D134" s="220"/>
      <c r="E134" s="220"/>
      <c r="F134" s="220"/>
      <c r="G134" s="220"/>
      <c r="H134" s="220"/>
      <c r="I134" s="220"/>
      <c r="J134" s="220"/>
      <c r="K134" s="239"/>
      <c r="L134" s="220"/>
      <c r="M134" s="220"/>
      <c r="N134" s="220"/>
      <c r="O134" s="220"/>
      <c r="P134" s="146"/>
      <c r="Q134" s="146"/>
      <c r="R134" s="220"/>
    </row>
    <row r="135" spans="1:18" s="219" customFormat="1" x14ac:dyDescent="0.25">
      <c r="A135" s="220"/>
      <c r="B135" s="220"/>
      <c r="C135" s="220"/>
      <c r="D135" s="220"/>
      <c r="E135" s="220"/>
      <c r="F135" s="220"/>
      <c r="G135" s="220"/>
      <c r="H135" s="220"/>
      <c r="I135" s="220"/>
      <c r="J135" s="220"/>
      <c r="K135" s="239"/>
      <c r="L135" s="220"/>
      <c r="M135" s="220"/>
      <c r="N135" s="220"/>
      <c r="O135" s="220"/>
      <c r="P135" s="146"/>
      <c r="Q135" s="146"/>
      <c r="R135" s="220"/>
    </row>
    <row r="136" spans="1:18" s="219" customFormat="1" x14ac:dyDescent="0.25">
      <c r="A136" s="220"/>
      <c r="B136" s="220"/>
      <c r="C136" s="220"/>
      <c r="D136" s="220"/>
      <c r="E136" s="220"/>
      <c r="F136" s="220"/>
      <c r="G136" s="220"/>
      <c r="H136" s="220"/>
      <c r="I136" s="220"/>
      <c r="J136" s="220"/>
      <c r="K136" s="239"/>
      <c r="L136" s="220"/>
      <c r="M136" s="220"/>
      <c r="N136" s="220"/>
      <c r="O136" s="220"/>
      <c r="P136" s="146"/>
      <c r="Q136" s="146"/>
      <c r="R136" s="220"/>
    </row>
    <row r="137" spans="1:18" s="219" customFormat="1" x14ac:dyDescent="0.25">
      <c r="A137" s="220"/>
      <c r="B137" s="220"/>
      <c r="C137" s="220"/>
      <c r="D137" s="220"/>
      <c r="E137" s="220"/>
      <c r="F137" s="220"/>
      <c r="G137" s="220"/>
      <c r="H137" s="220"/>
      <c r="I137" s="220"/>
      <c r="J137" s="220"/>
      <c r="K137" s="239"/>
      <c r="L137" s="220"/>
      <c r="M137" s="220"/>
      <c r="N137" s="220"/>
      <c r="O137" s="220"/>
      <c r="P137" s="146"/>
      <c r="Q137" s="146"/>
      <c r="R137" s="220"/>
    </row>
    <row r="138" spans="1:18" s="219" customFormat="1" x14ac:dyDescent="0.25">
      <c r="A138" s="220"/>
      <c r="B138" s="220"/>
      <c r="C138" s="220"/>
      <c r="D138" s="220"/>
      <c r="E138" s="220"/>
      <c r="F138" s="220"/>
      <c r="G138" s="220"/>
      <c r="H138" s="220"/>
      <c r="I138" s="220"/>
      <c r="J138" s="220"/>
      <c r="K138" s="239"/>
      <c r="L138" s="220"/>
      <c r="M138" s="220"/>
      <c r="N138" s="220"/>
      <c r="O138" s="220"/>
      <c r="P138" s="146"/>
      <c r="Q138" s="146"/>
      <c r="R138" s="220"/>
    </row>
    <row r="139" spans="1:18" s="219" customFormat="1" x14ac:dyDescent="0.25">
      <c r="A139" s="220"/>
      <c r="B139" s="220"/>
      <c r="C139" s="220"/>
      <c r="D139" s="220"/>
      <c r="E139" s="220"/>
      <c r="F139" s="220"/>
      <c r="G139" s="220"/>
      <c r="H139" s="220"/>
      <c r="I139" s="220"/>
      <c r="J139" s="220"/>
      <c r="K139" s="239"/>
      <c r="L139" s="220"/>
      <c r="M139" s="220"/>
      <c r="N139" s="220"/>
      <c r="O139" s="220"/>
      <c r="P139" s="146"/>
      <c r="Q139" s="146"/>
      <c r="R139" s="220"/>
    </row>
    <row r="140" spans="1:18" s="219" customFormat="1" x14ac:dyDescent="0.25">
      <c r="A140" s="220"/>
      <c r="B140" s="220"/>
      <c r="C140" s="220"/>
      <c r="D140" s="220"/>
      <c r="E140" s="220"/>
      <c r="F140" s="220"/>
      <c r="G140" s="220"/>
      <c r="H140" s="220"/>
      <c r="I140" s="220"/>
      <c r="J140" s="220"/>
      <c r="K140" s="239"/>
      <c r="L140" s="220"/>
      <c r="M140" s="220"/>
      <c r="N140" s="220"/>
      <c r="O140" s="220"/>
      <c r="P140" s="146"/>
      <c r="Q140" s="146"/>
      <c r="R140" s="220"/>
    </row>
    <row r="141" spans="1:18" s="219" customFormat="1" x14ac:dyDescent="0.25">
      <c r="A141" s="220"/>
      <c r="B141" s="220"/>
      <c r="C141" s="220"/>
      <c r="D141" s="220"/>
      <c r="E141" s="220"/>
      <c r="F141" s="220"/>
      <c r="G141" s="220"/>
      <c r="H141" s="220"/>
      <c r="I141" s="220"/>
      <c r="J141" s="220"/>
      <c r="K141" s="239"/>
      <c r="L141" s="220"/>
      <c r="M141" s="220"/>
      <c r="N141" s="220"/>
      <c r="O141" s="220"/>
      <c r="P141" s="146"/>
      <c r="Q141" s="146"/>
      <c r="R141" s="220"/>
    </row>
    <row r="142" spans="1:18" s="219" customFormat="1" x14ac:dyDescent="0.25">
      <c r="A142" s="220"/>
      <c r="B142" s="220"/>
      <c r="C142" s="220"/>
      <c r="D142" s="220"/>
      <c r="E142" s="220"/>
      <c r="F142" s="220"/>
      <c r="G142" s="220"/>
      <c r="H142" s="220"/>
      <c r="I142" s="220"/>
      <c r="J142" s="220"/>
      <c r="K142" s="239"/>
      <c r="L142" s="220"/>
      <c r="M142" s="220"/>
      <c r="N142" s="220"/>
      <c r="O142" s="220"/>
      <c r="P142" s="146"/>
      <c r="Q142" s="146"/>
      <c r="R142" s="220"/>
    </row>
    <row r="143" spans="1:18" s="219" customFormat="1" x14ac:dyDescent="0.25">
      <c r="A143" s="220"/>
      <c r="B143" s="220"/>
      <c r="C143" s="220"/>
      <c r="D143" s="220"/>
      <c r="E143" s="220"/>
      <c r="F143" s="220"/>
      <c r="G143" s="220"/>
      <c r="H143" s="220"/>
      <c r="I143" s="220"/>
      <c r="J143" s="220"/>
      <c r="K143" s="239"/>
      <c r="L143" s="220"/>
      <c r="M143" s="220"/>
      <c r="N143" s="220"/>
      <c r="O143" s="220"/>
      <c r="P143" s="146"/>
      <c r="Q143" s="146"/>
      <c r="R143" s="220"/>
    </row>
    <row r="144" spans="1:18" s="219" customFormat="1" x14ac:dyDescent="0.25">
      <c r="A144" s="220"/>
      <c r="B144" s="220"/>
      <c r="C144" s="220"/>
      <c r="D144" s="220"/>
      <c r="E144" s="220"/>
      <c r="F144" s="220"/>
      <c r="G144" s="220"/>
      <c r="H144" s="220"/>
      <c r="I144" s="220"/>
      <c r="J144" s="220"/>
      <c r="K144" s="239"/>
      <c r="L144" s="220"/>
      <c r="M144" s="220"/>
      <c r="N144" s="220"/>
      <c r="O144" s="220"/>
      <c r="P144" s="146"/>
      <c r="Q144" s="146"/>
      <c r="R144" s="220"/>
    </row>
    <row r="145" spans="1:18" s="219" customFormat="1" x14ac:dyDescent="0.25">
      <c r="A145" s="220"/>
      <c r="B145" s="220"/>
      <c r="C145" s="220"/>
      <c r="D145" s="220"/>
      <c r="E145" s="220"/>
      <c r="F145" s="220"/>
      <c r="G145" s="220"/>
      <c r="H145" s="220"/>
      <c r="I145" s="220"/>
      <c r="J145" s="220"/>
      <c r="K145" s="239"/>
      <c r="L145" s="220"/>
      <c r="M145" s="220"/>
      <c r="N145" s="220"/>
      <c r="O145" s="220"/>
      <c r="P145" s="146"/>
      <c r="Q145" s="146"/>
      <c r="R145" s="220"/>
    </row>
    <row r="146" spans="1:18" s="219" customFormat="1" x14ac:dyDescent="0.25">
      <c r="A146" s="220"/>
      <c r="B146" s="220"/>
      <c r="C146" s="220"/>
      <c r="D146" s="220"/>
      <c r="E146" s="220"/>
      <c r="F146" s="220"/>
      <c r="G146" s="220"/>
      <c r="H146" s="220"/>
      <c r="I146" s="220"/>
      <c r="J146" s="220"/>
      <c r="K146" s="239"/>
      <c r="L146" s="220"/>
      <c r="M146" s="220"/>
      <c r="N146" s="220"/>
      <c r="O146" s="220"/>
      <c r="P146" s="146"/>
      <c r="Q146" s="146"/>
      <c r="R146" s="220"/>
    </row>
    <row r="147" spans="1:18" s="219" customFormat="1" x14ac:dyDescent="0.25">
      <c r="A147" s="220"/>
      <c r="B147" s="220"/>
      <c r="C147" s="220"/>
      <c r="D147" s="220"/>
      <c r="E147" s="220"/>
      <c r="F147" s="220"/>
      <c r="G147" s="220"/>
      <c r="H147" s="220"/>
      <c r="I147" s="220"/>
      <c r="J147" s="220"/>
      <c r="K147" s="239"/>
      <c r="L147" s="220"/>
      <c r="M147" s="220"/>
      <c r="N147" s="220"/>
      <c r="O147" s="220"/>
      <c r="P147" s="146"/>
      <c r="Q147" s="146"/>
      <c r="R147" s="220"/>
    </row>
    <row r="148" spans="1:18" s="219" customFormat="1" x14ac:dyDescent="0.25">
      <c r="A148" s="220"/>
      <c r="B148" s="220"/>
      <c r="C148" s="220"/>
      <c r="D148" s="220"/>
      <c r="E148" s="220"/>
      <c r="F148" s="220"/>
      <c r="G148" s="220"/>
      <c r="H148" s="220"/>
      <c r="I148" s="220"/>
      <c r="J148" s="220"/>
      <c r="K148" s="239"/>
      <c r="L148" s="220"/>
      <c r="M148" s="220"/>
      <c r="N148" s="220"/>
      <c r="O148" s="220"/>
      <c r="P148" s="146"/>
      <c r="Q148" s="146"/>
      <c r="R148" s="220"/>
    </row>
    <row r="149" spans="1:18" s="219" customFormat="1" x14ac:dyDescent="0.25">
      <c r="A149" s="220"/>
      <c r="B149" s="220"/>
      <c r="C149" s="220"/>
      <c r="D149" s="220"/>
      <c r="E149" s="220"/>
      <c r="F149" s="220"/>
      <c r="G149" s="220"/>
      <c r="H149" s="220"/>
      <c r="I149" s="220"/>
      <c r="J149" s="220"/>
      <c r="K149" s="239"/>
      <c r="L149" s="220"/>
      <c r="M149" s="220"/>
      <c r="N149" s="220"/>
      <c r="O149" s="220"/>
      <c r="P149" s="146"/>
      <c r="Q149" s="146"/>
      <c r="R149" s="220"/>
    </row>
    <row r="150" spans="1:18" s="219" customFormat="1" x14ac:dyDescent="0.25">
      <c r="A150" s="220"/>
      <c r="B150" s="220"/>
      <c r="C150" s="220"/>
      <c r="D150" s="220"/>
      <c r="E150" s="220"/>
      <c r="F150" s="220"/>
      <c r="G150" s="220"/>
      <c r="H150" s="220"/>
      <c r="I150" s="220"/>
      <c r="J150" s="220"/>
      <c r="K150" s="239"/>
      <c r="L150" s="220"/>
      <c r="M150" s="220"/>
      <c r="N150" s="220"/>
      <c r="O150" s="220"/>
      <c r="P150" s="146"/>
      <c r="Q150" s="146"/>
      <c r="R150" s="220"/>
    </row>
    <row r="151" spans="1:18" s="219" customFormat="1" x14ac:dyDescent="0.25">
      <c r="A151" s="220"/>
      <c r="B151" s="220"/>
      <c r="C151" s="220"/>
      <c r="D151" s="220"/>
      <c r="E151" s="220"/>
      <c r="F151" s="220"/>
      <c r="G151" s="220"/>
      <c r="H151" s="220"/>
      <c r="I151" s="220"/>
      <c r="J151" s="220"/>
      <c r="K151" s="239"/>
      <c r="L151" s="220"/>
      <c r="M151" s="220"/>
      <c r="N151" s="220"/>
      <c r="O151" s="220"/>
      <c r="P151" s="146"/>
      <c r="Q151" s="146"/>
      <c r="R151" s="220"/>
    </row>
    <row r="152" spans="1:18" s="219" customFormat="1" x14ac:dyDescent="0.25">
      <c r="A152" s="220"/>
      <c r="B152" s="220"/>
      <c r="C152" s="220"/>
      <c r="D152" s="220"/>
      <c r="E152" s="220"/>
      <c r="F152" s="220"/>
      <c r="G152" s="220"/>
      <c r="H152" s="220"/>
      <c r="I152" s="220"/>
      <c r="J152" s="220"/>
      <c r="K152" s="239"/>
      <c r="L152" s="220"/>
      <c r="M152" s="220"/>
      <c r="N152" s="220"/>
      <c r="O152" s="220"/>
      <c r="P152" s="146"/>
      <c r="Q152" s="146"/>
      <c r="R152" s="220"/>
    </row>
    <row r="153" spans="1:18" s="219" customFormat="1" x14ac:dyDescent="0.25">
      <c r="A153" s="220"/>
      <c r="B153" s="220"/>
      <c r="C153" s="220"/>
      <c r="D153" s="220"/>
      <c r="E153" s="220"/>
      <c r="F153" s="220"/>
      <c r="G153" s="220"/>
      <c r="H153" s="220"/>
      <c r="I153" s="220"/>
      <c r="J153" s="220"/>
      <c r="K153" s="239"/>
      <c r="L153" s="220"/>
      <c r="M153" s="220"/>
      <c r="N153" s="220"/>
      <c r="O153" s="220"/>
      <c r="P153" s="146"/>
      <c r="Q153" s="146"/>
      <c r="R153" s="220"/>
    </row>
    <row r="154" spans="1:18" s="219" customFormat="1" x14ac:dyDescent="0.25">
      <c r="A154" s="220"/>
      <c r="B154" s="220"/>
      <c r="C154" s="220"/>
      <c r="D154" s="220"/>
      <c r="E154" s="220"/>
      <c r="F154" s="220"/>
      <c r="G154" s="220"/>
      <c r="H154" s="220"/>
      <c r="I154" s="220"/>
      <c r="J154" s="220"/>
      <c r="K154" s="239"/>
      <c r="L154" s="220"/>
      <c r="M154" s="220"/>
      <c r="N154" s="220"/>
      <c r="O154" s="220"/>
      <c r="P154" s="146"/>
      <c r="Q154" s="146"/>
      <c r="R154" s="220"/>
    </row>
    <row r="155" spans="1:18" s="219" customFormat="1" x14ac:dyDescent="0.25">
      <c r="A155" s="220"/>
      <c r="B155" s="220"/>
      <c r="C155" s="220"/>
      <c r="D155" s="220"/>
      <c r="E155" s="220"/>
      <c r="F155" s="220"/>
      <c r="G155" s="220"/>
      <c r="H155" s="220"/>
      <c r="I155" s="220"/>
      <c r="J155" s="220"/>
      <c r="K155" s="239"/>
      <c r="L155" s="220"/>
      <c r="M155" s="220"/>
      <c r="N155" s="220"/>
      <c r="O155" s="220"/>
      <c r="P155" s="146"/>
      <c r="Q155" s="146"/>
      <c r="R155" s="220"/>
    </row>
    <row r="156" spans="1:18" s="219" customFormat="1" x14ac:dyDescent="0.25">
      <c r="A156" s="220"/>
      <c r="B156" s="220"/>
      <c r="C156" s="220"/>
      <c r="D156" s="220"/>
      <c r="E156" s="220"/>
      <c r="F156" s="220"/>
      <c r="G156" s="220"/>
      <c r="H156" s="220"/>
      <c r="I156" s="220"/>
      <c r="J156" s="220"/>
      <c r="K156" s="239"/>
      <c r="L156" s="220"/>
      <c r="M156" s="220"/>
      <c r="N156" s="220"/>
      <c r="O156" s="220"/>
      <c r="P156" s="146"/>
      <c r="Q156" s="146"/>
      <c r="R156" s="220"/>
    </row>
    <row r="157" spans="1:18" s="219" customFormat="1" x14ac:dyDescent="0.25">
      <c r="A157" s="220"/>
      <c r="B157" s="220"/>
      <c r="C157" s="220"/>
      <c r="D157" s="220"/>
      <c r="E157" s="220"/>
      <c r="F157" s="220"/>
      <c r="G157" s="220"/>
      <c r="H157" s="220"/>
      <c r="I157" s="220"/>
      <c r="J157" s="220"/>
      <c r="K157" s="239"/>
      <c r="L157" s="220"/>
      <c r="M157" s="220"/>
      <c r="N157" s="220"/>
      <c r="O157" s="220"/>
      <c r="P157" s="146"/>
      <c r="Q157" s="146"/>
      <c r="R157" s="220"/>
    </row>
    <row r="158" spans="1:18" s="219" customFormat="1" x14ac:dyDescent="0.25">
      <c r="A158" s="220"/>
      <c r="B158" s="220"/>
      <c r="C158" s="220"/>
      <c r="D158" s="220"/>
      <c r="E158" s="220"/>
      <c r="F158" s="220"/>
      <c r="G158" s="220"/>
      <c r="H158" s="220"/>
      <c r="I158" s="220"/>
      <c r="J158" s="220"/>
      <c r="K158" s="239"/>
      <c r="L158" s="220"/>
      <c r="M158" s="220"/>
      <c r="N158" s="220"/>
      <c r="O158" s="220"/>
      <c r="P158" s="146"/>
      <c r="Q158" s="146"/>
      <c r="R158" s="220"/>
    </row>
    <row r="159" spans="1:18" s="219" customFormat="1" x14ac:dyDescent="0.25">
      <c r="A159" s="220"/>
      <c r="B159" s="220"/>
      <c r="C159" s="220"/>
      <c r="D159" s="220"/>
      <c r="E159" s="220"/>
      <c r="F159" s="220"/>
      <c r="G159" s="220"/>
      <c r="H159" s="220"/>
      <c r="I159" s="220"/>
      <c r="J159" s="220"/>
      <c r="K159" s="239"/>
      <c r="L159" s="220"/>
      <c r="M159" s="220"/>
      <c r="N159" s="220"/>
      <c r="O159" s="220"/>
      <c r="P159" s="146"/>
      <c r="Q159" s="146"/>
      <c r="R159" s="220"/>
    </row>
    <row r="160" spans="1:18" s="219" customFormat="1" x14ac:dyDescent="0.25">
      <c r="A160" s="220"/>
      <c r="B160" s="220"/>
      <c r="C160" s="220"/>
      <c r="D160" s="220"/>
      <c r="E160" s="220"/>
      <c r="F160" s="220"/>
      <c r="G160" s="220"/>
      <c r="H160" s="220"/>
      <c r="I160" s="220"/>
      <c r="J160" s="220"/>
      <c r="K160" s="239"/>
      <c r="L160" s="220"/>
      <c r="M160" s="220"/>
      <c r="N160" s="220"/>
      <c r="O160" s="220"/>
      <c r="P160" s="146"/>
      <c r="Q160" s="146"/>
      <c r="R160" s="220"/>
    </row>
    <row r="161" spans="1:18" s="219" customFormat="1" x14ac:dyDescent="0.25">
      <c r="A161" s="220"/>
      <c r="B161" s="220"/>
      <c r="C161" s="220"/>
      <c r="D161" s="220"/>
      <c r="E161" s="220"/>
      <c r="F161" s="220"/>
      <c r="G161" s="220"/>
      <c r="H161" s="220"/>
      <c r="I161" s="220"/>
      <c r="J161" s="220"/>
      <c r="K161" s="239"/>
      <c r="L161" s="220"/>
      <c r="M161" s="220"/>
      <c r="N161" s="220"/>
      <c r="O161" s="220"/>
      <c r="P161" s="146"/>
      <c r="Q161" s="146"/>
      <c r="R161" s="220"/>
    </row>
    <row r="162" spans="1:18" s="219" customFormat="1" x14ac:dyDescent="0.25">
      <c r="A162" s="220"/>
      <c r="B162" s="220"/>
      <c r="C162" s="220"/>
      <c r="D162" s="220"/>
      <c r="E162" s="220"/>
      <c r="F162" s="220"/>
      <c r="G162" s="220"/>
      <c r="H162" s="220"/>
      <c r="I162" s="220"/>
      <c r="J162" s="220"/>
      <c r="K162" s="239"/>
      <c r="L162" s="220"/>
      <c r="M162" s="220"/>
      <c r="N162" s="220"/>
      <c r="O162" s="220"/>
      <c r="P162" s="146"/>
      <c r="Q162" s="146"/>
      <c r="R162" s="220"/>
    </row>
    <row r="163" spans="1:18" s="219" customFormat="1" x14ac:dyDescent="0.25">
      <c r="A163" s="220"/>
      <c r="B163" s="220"/>
      <c r="C163" s="220"/>
      <c r="D163" s="220"/>
      <c r="E163" s="220"/>
      <c r="F163" s="220"/>
      <c r="G163" s="220"/>
      <c r="H163" s="220"/>
      <c r="I163" s="220"/>
      <c r="J163" s="220"/>
      <c r="K163" s="239"/>
      <c r="L163" s="220"/>
      <c r="M163" s="220"/>
      <c r="N163" s="220"/>
      <c r="O163" s="220"/>
      <c r="P163" s="146"/>
      <c r="Q163" s="146"/>
      <c r="R163" s="220"/>
    </row>
    <row r="164" spans="1:18" s="219" customFormat="1" x14ac:dyDescent="0.25">
      <c r="A164" s="220"/>
      <c r="B164" s="220"/>
      <c r="C164" s="220"/>
      <c r="D164" s="220"/>
      <c r="E164" s="220"/>
      <c r="F164" s="220"/>
      <c r="G164" s="220"/>
      <c r="H164" s="220"/>
      <c r="I164" s="220"/>
      <c r="J164" s="220"/>
      <c r="K164" s="239"/>
      <c r="L164" s="220"/>
      <c r="M164" s="220"/>
      <c r="N164" s="220"/>
      <c r="O164" s="220"/>
      <c r="P164" s="146"/>
      <c r="Q164" s="146"/>
      <c r="R164" s="220"/>
    </row>
    <row r="165" spans="1:18" s="219" customFormat="1" x14ac:dyDescent="0.25">
      <c r="A165" s="220"/>
      <c r="B165" s="220"/>
      <c r="C165" s="220"/>
      <c r="D165" s="220"/>
      <c r="E165" s="220"/>
      <c r="F165" s="220"/>
      <c r="G165" s="220"/>
      <c r="H165" s="220"/>
      <c r="I165" s="220"/>
      <c r="J165" s="220"/>
      <c r="K165" s="239"/>
      <c r="L165" s="220"/>
      <c r="M165" s="220"/>
      <c r="N165" s="220"/>
      <c r="O165" s="220"/>
      <c r="P165" s="146"/>
      <c r="Q165" s="146"/>
      <c r="R165" s="220"/>
    </row>
    <row r="166" spans="1:18" s="219" customFormat="1" x14ac:dyDescent="0.25">
      <c r="A166" s="220"/>
      <c r="B166" s="220"/>
      <c r="C166" s="220"/>
      <c r="D166" s="220"/>
      <c r="E166" s="220"/>
      <c r="F166" s="220"/>
      <c r="G166" s="220"/>
      <c r="H166" s="220"/>
      <c r="I166" s="220"/>
      <c r="J166" s="220"/>
      <c r="K166" s="239"/>
      <c r="L166" s="220"/>
      <c r="M166" s="220"/>
      <c r="N166" s="220"/>
      <c r="O166" s="220"/>
      <c r="P166" s="146"/>
      <c r="Q166" s="146"/>
      <c r="R166" s="220"/>
    </row>
    <row r="167" spans="1:18" s="219" customFormat="1" x14ac:dyDescent="0.25">
      <c r="A167" s="220"/>
      <c r="B167" s="220"/>
      <c r="C167" s="220"/>
      <c r="D167" s="220"/>
      <c r="E167" s="220"/>
      <c r="F167" s="220"/>
      <c r="G167" s="220"/>
      <c r="H167" s="220"/>
      <c r="I167" s="220"/>
      <c r="J167" s="220"/>
      <c r="K167" s="239"/>
      <c r="L167" s="220"/>
      <c r="M167" s="220"/>
      <c r="N167" s="220"/>
      <c r="O167" s="220"/>
      <c r="P167" s="146"/>
      <c r="Q167" s="146"/>
      <c r="R167" s="220"/>
    </row>
    <row r="168" spans="1:18" s="219" customFormat="1" x14ac:dyDescent="0.25">
      <c r="A168" s="220"/>
      <c r="B168" s="220"/>
      <c r="C168" s="220"/>
      <c r="D168" s="220"/>
      <c r="E168" s="220"/>
      <c r="F168" s="220"/>
      <c r="G168" s="220"/>
      <c r="H168" s="220"/>
      <c r="I168" s="220"/>
      <c r="J168" s="220"/>
      <c r="K168" s="239"/>
      <c r="L168" s="220"/>
      <c r="M168" s="220"/>
      <c r="N168" s="220"/>
      <c r="O168" s="220"/>
      <c r="P168" s="146"/>
      <c r="Q168" s="146"/>
      <c r="R168" s="220"/>
    </row>
    <row r="169" spans="1:18" s="219" customFormat="1" x14ac:dyDescent="0.25">
      <c r="A169" s="220"/>
      <c r="B169" s="220"/>
      <c r="C169" s="220"/>
      <c r="D169" s="220"/>
      <c r="E169" s="220"/>
      <c r="F169" s="220"/>
      <c r="G169" s="220"/>
      <c r="H169" s="220"/>
      <c r="I169" s="220"/>
      <c r="J169" s="220"/>
      <c r="K169" s="239"/>
      <c r="L169" s="220"/>
      <c r="M169" s="220"/>
      <c r="N169" s="220"/>
      <c r="O169" s="220"/>
      <c r="P169" s="146"/>
      <c r="Q169" s="146"/>
      <c r="R169" s="220"/>
    </row>
    <row r="170" spans="1:18" s="219" customFormat="1" x14ac:dyDescent="0.25">
      <c r="A170" s="220"/>
      <c r="B170" s="220"/>
      <c r="C170" s="220"/>
      <c r="D170" s="220"/>
      <c r="E170" s="220"/>
      <c r="F170" s="220"/>
      <c r="G170" s="220"/>
      <c r="H170" s="220"/>
      <c r="I170" s="220"/>
      <c r="J170" s="220"/>
      <c r="K170" s="239"/>
      <c r="L170" s="220"/>
      <c r="M170" s="220"/>
      <c r="N170" s="220"/>
      <c r="O170" s="220"/>
      <c r="P170" s="146"/>
      <c r="Q170" s="146"/>
      <c r="R170" s="220"/>
    </row>
    <row r="171" spans="1:18" s="219" customFormat="1" x14ac:dyDescent="0.25">
      <c r="A171" s="220"/>
      <c r="B171" s="220"/>
      <c r="C171" s="220"/>
      <c r="D171" s="220"/>
      <c r="E171" s="220"/>
      <c r="F171" s="220"/>
      <c r="G171" s="220"/>
      <c r="H171" s="220"/>
      <c r="I171" s="220"/>
      <c r="J171" s="220"/>
      <c r="K171" s="239"/>
      <c r="L171" s="220"/>
      <c r="M171" s="220"/>
      <c r="N171" s="220"/>
      <c r="O171" s="220"/>
      <c r="P171" s="146"/>
      <c r="Q171" s="146"/>
      <c r="R171" s="220"/>
    </row>
    <row r="172" spans="1:18" s="219" customFormat="1" x14ac:dyDescent="0.25">
      <c r="A172" s="220"/>
      <c r="B172" s="220"/>
      <c r="C172" s="220"/>
      <c r="D172" s="220"/>
      <c r="E172" s="220"/>
      <c r="F172" s="220"/>
      <c r="G172" s="220"/>
      <c r="H172" s="220"/>
      <c r="I172" s="220"/>
      <c r="J172" s="220"/>
      <c r="K172" s="239"/>
      <c r="L172" s="220"/>
      <c r="M172" s="220"/>
      <c r="N172" s="220"/>
      <c r="O172" s="220"/>
      <c r="P172" s="146"/>
      <c r="Q172" s="146"/>
      <c r="R172" s="220"/>
    </row>
    <row r="173" spans="1:18" s="219" customFormat="1" x14ac:dyDescent="0.25">
      <c r="A173" s="220"/>
      <c r="B173" s="220"/>
      <c r="C173" s="220"/>
      <c r="D173" s="220"/>
      <c r="E173" s="220"/>
      <c r="F173" s="220"/>
      <c r="G173" s="220"/>
      <c r="H173" s="220"/>
      <c r="I173" s="220"/>
      <c r="J173" s="220"/>
      <c r="K173" s="239"/>
      <c r="L173" s="220"/>
      <c r="M173" s="220"/>
      <c r="N173" s="220"/>
      <c r="O173" s="220"/>
      <c r="P173" s="146"/>
      <c r="Q173" s="146"/>
      <c r="R173" s="220"/>
    </row>
    <row r="174" spans="1:18" s="219" customFormat="1" x14ac:dyDescent="0.25">
      <c r="A174" s="220"/>
      <c r="B174" s="220"/>
      <c r="C174" s="220"/>
      <c r="D174" s="220"/>
      <c r="E174" s="220"/>
      <c r="F174" s="220"/>
      <c r="G174" s="220"/>
      <c r="H174" s="220"/>
      <c r="I174" s="220"/>
      <c r="J174" s="220"/>
      <c r="K174" s="239"/>
      <c r="L174" s="220"/>
      <c r="M174" s="220"/>
      <c r="N174" s="220"/>
      <c r="O174" s="220"/>
      <c r="P174" s="146"/>
      <c r="Q174" s="146"/>
      <c r="R174" s="220"/>
    </row>
    <row r="175" spans="1:18" s="219" customFormat="1" x14ac:dyDescent="0.25">
      <c r="A175" s="220"/>
      <c r="B175" s="220"/>
      <c r="C175" s="220"/>
      <c r="D175" s="220"/>
      <c r="E175" s="220"/>
      <c r="F175" s="220"/>
      <c r="G175" s="220"/>
      <c r="H175" s="220"/>
      <c r="I175" s="220"/>
      <c r="J175" s="220"/>
      <c r="K175" s="239"/>
      <c r="L175" s="220"/>
      <c r="M175" s="220"/>
      <c r="N175" s="220"/>
      <c r="O175" s="220"/>
      <c r="P175" s="146"/>
      <c r="Q175" s="146"/>
      <c r="R175" s="220"/>
    </row>
    <row r="176" spans="1:18" s="219" customFormat="1" x14ac:dyDescent="0.25">
      <c r="A176" s="220"/>
      <c r="B176" s="220"/>
      <c r="C176" s="220"/>
      <c r="D176" s="220"/>
      <c r="E176" s="220"/>
      <c r="F176" s="220"/>
      <c r="G176" s="220"/>
      <c r="H176" s="220"/>
      <c r="I176" s="220"/>
      <c r="J176" s="220"/>
      <c r="K176" s="239"/>
      <c r="L176" s="220"/>
      <c r="M176" s="220"/>
      <c r="N176" s="220"/>
      <c r="O176" s="220"/>
      <c r="P176" s="146"/>
      <c r="Q176" s="146"/>
      <c r="R176" s="220"/>
    </row>
    <row r="177" spans="1:18" s="219" customFormat="1" x14ac:dyDescent="0.25">
      <c r="A177" s="220"/>
      <c r="B177" s="220"/>
      <c r="C177" s="220"/>
      <c r="D177" s="220"/>
      <c r="E177" s="220"/>
      <c r="F177" s="220"/>
      <c r="G177" s="220"/>
      <c r="H177" s="220"/>
      <c r="I177" s="220"/>
      <c r="J177" s="220"/>
      <c r="K177" s="239"/>
      <c r="L177" s="220"/>
      <c r="M177" s="220"/>
      <c r="N177" s="220"/>
      <c r="O177" s="220"/>
      <c r="P177" s="146"/>
      <c r="Q177" s="146"/>
      <c r="R177" s="220"/>
    </row>
    <row r="178" spans="1:18" s="219" customFormat="1" x14ac:dyDescent="0.25">
      <c r="A178" s="220"/>
      <c r="B178" s="220"/>
      <c r="C178" s="220"/>
      <c r="D178" s="220"/>
      <c r="E178" s="220"/>
      <c r="F178" s="220"/>
      <c r="G178" s="220"/>
      <c r="H178" s="220"/>
      <c r="I178" s="220"/>
      <c r="J178" s="220"/>
      <c r="K178" s="239"/>
      <c r="L178" s="220"/>
      <c r="M178" s="220"/>
      <c r="N178" s="220"/>
      <c r="O178" s="220"/>
      <c r="P178" s="146"/>
      <c r="Q178" s="146"/>
      <c r="R178" s="220"/>
    </row>
    <row r="179" spans="1:18" s="219" customFormat="1" x14ac:dyDescent="0.25">
      <c r="A179" s="220"/>
      <c r="B179" s="220"/>
      <c r="C179" s="220"/>
      <c r="D179" s="220"/>
      <c r="E179" s="220"/>
      <c r="F179" s="220"/>
      <c r="G179" s="220"/>
      <c r="H179" s="220"/>
      <c r="I179" s="220"/>
      <c r="J179" s="220"/>
      <c r="K179" s="239"/>
      <c r="L179" s="220"/>
      <c r="M179" s="220"/>
      <c r="N179" s="220"/>
      <c r="O179" s="220"/>
      <c r="P179" s="146"/>
      <c r="Q179" s="146"/>
      <c r="R179" s="220"/>
    </row>
    <row r="180" spans="1:18" s="219" customFormat="1" x14ac:dyDescent="0.25">
      <c r="A180" s="220"/>
      <c r="B180" s="220"/>
      <c r="C180" s="220"/>
      <c r="D180" s="220"/>
      <c r="E180" s="220"/>
      <c r="F180" s="220"/>
      <c r="G180" s="220"/>
      <c r="H180" s="220"/>
      <c r="I180" s="220"/>
      <c r="J180" s="220"/>
      <c r="K180" s="239"/>
      <c r="L180" s="220"/>
      <c r="M180" s="220"/>
      <c r="N180" s="220"/>
      <c r="O180" s="220"/>
      <c r="P180" s="146"/>
      <c r="Q180" s="146"/>
      <c r="R180" s="220"/>
    </row>
    <row r="181" spans="1:18" s="219" customFormat="1" x14ac:dyDescent="0.25">
      <c r="A181" s="220"/>
      <c r="B181" s="220"/>
      <c r="C181" s="220"/>
      <c r="D181" s="220"/>
      <c r="E181" s="220"/>
      <c r="F181" s="220"/>
      <c r="G181" s="220"/>
      <c r="H181" s="220"/>
      <c r="I181" s="220"/>
      <c r="J181" s="220"/>
      <c r="K181" s="239"/>
      <c r="L181" s="220"/>
      <c r="M181" s="220"/>
      <c r="N181" s="220"/>
      <c r="O181" s="220"/>
      <c r="P181" s="146"/>
      <c r="Q181" s="146"/>
      <c r="R181" s="220"/>
    </row>
    <row r="182" spans="1:18" s="219" customFormat="1" x14ac:dyDescent="0.25">
      <c r="A182" s="220"/>
      <c r="B182" s="220"/>
      <c r="C182" s="220"/>
      <c r="D182" s="220"/>
      <c r="E182" s="220"/>
      <c r="F182" s="220"/>
      <c r="G182" s="220"/>
      <c r="H182" s="220"/>
      <c r="I182" s="220"/>
      <c r="J182" s="220"/>
      <c r="K182" s="239"/>
      <c r="L182" s="220"/>
      <c r="M182" s="220"/>
      <c r="N182" s="220"/>
      <c r="O182" s="220"/>
      <c r="P182" s="146"/>
      <c r="Q182" s="146"/>
      <c r="R182" s="220"/>
    </row>
    <row r="183" spans="1:18" s="219" customFormat="1" x14ac:dyDescent="0.25">
      <c r="A183" s="220"/>
      <c r="B183" s="220"/>
      <c r="C183" s="220"/>
      <c r="D183" s="220"/>
      <c r="E183" s="220"/>
      <c r="F183" s="220"/>
      <c r="G183" s="220"/>
      <c r="H183" s="220"/>
      <c r="I183" s="220"/>
      <c r="J183" s="220"/>
      <c r="K183" s="239"/>
      <c r="L183" s="220"/>
      <c r="M183" s="220"/>
      <c r="N183" s="220"/>
      <c r="O183" s="220"/>
      <c r="P183" s="146"/>
      <c r="Q183" s="146"/>
      <c r="R183" s="220"/>
    </row>
    <row r="184" spans="1:18" s="219" customFormat="1" x14ac:dyDescent="0.25">
      <c r="A184" s="220"/>
      <c r="B184" s="220"/>
      <c r="C184" s="220"/>
      <c r="D184" s="220"/>
      <c r="E184" s="220"/>
      <c r="F184" s="220"/>
      <c r="G184" s="220"/>
      <c r="H184" s="220"/>
      <c r="I184" s="220"/>
      <c r="J184" s="220"/>
      <c r="K184" s="239"/>
      <c r="L184" s="220"/>
      <c r="M184" s="220"/>
      <c r="N184" s="220"/>
      <c r="O184" s="220"/>
      <c r="P184" s="146"/>
      <c r="Q184" s="146"/>
      <c r="R184" s="220"/>
    </row>
    <row r="185" spans="1:18" s="219" customFormat="1" x14ac:dyDescent="0.25">
      <c r="A185" s="220"/>
      <c r="B185" s="220"/>
      <c r="C185" s="220"/>
      <c r="D185" s="220"/>
      <c r="E185" s="220"/>
      <c r="F185" s="220"/>
      <c r="G185" s="220"/>
      <c r="H185" s="220"/>
      <c r="I185" s="220"/>
      <c r="J185" s="220"/>
      <c r="K185" s="239"/>
      <c r="L185" s="220"/>
      <c r="M185" s="220"/>
      <c r="N185" s="220"/>
      <c r="O185" s="220"/>
      <c r="P185" s="146"/>
      <c r="Q185" s="146"/>
      <c r="R185" s="220"/>
    </row>
    <row r="186" spans="1:18" s="219" customFormat="1" x14ac:dyDescent="0.25">
      <c r="A186" s="220"/>
      <c r="B186" s="220"/>
      <c r="C186" s="220"/>
      <c r="D186" s="220"/>
      <c r="E186" s="220"/>
      <c r="F186" s="220"/>
      <c r="G186" s="220"/>
      <c r="H186" s="220"/>
      <c r="I186" s="220"/>
      <c r="J186" s="220"/>
      <c r="K186" s="239"/>
      <c r="L186" s="220"/>
      <c r="M186" s="220"/>
      <c r="N186" s="220"/>
      <c r="O186" s="220"/>
      <c r="P186" s="146"/>
      <c r="Q186" s="146"/>
      <c r="R186" s="220"/>
    </row>
    <row r="187" spans="1:18" s="219" customFormat="1" x14ac:dyDescent="0.25">
      <c r="A187" s="220"/>
      <c r="B187" s="220"/>
      <c r="C187" s="220"/>
      <c r="D187" s="220"/>
      <c r="E187" s="220"/>
      <c r="F187" s="220"/>
      <c r="G187" s="220"/>
      <c r="H187" s="220"/>
      <c r="I187" s="220"/>
      <c r="J187" s="220"/>
      <c r="K187" s="239"/>
      <c r="L187" s="220"/>
      <c r="M187" s="220"/>
      <c r="N187" s="220"/>
      <c r="O187" s="220"/>
      <c r="P187" s="146"/>
      <c r="Q187" s="146"/>
      <c r="R187" s="220"/>
    </row>
    <row r="188" spans="1:18" s="219" customFormat="1" x14ac:dyDescent="0.25">
      <c r="A188" s="220"/>
      <c r="B188" s="220"/>
      <c r="C188" s="220"/>
      <c r="D188" s="220"/>
      <c r="E188" s="220"/>
      <c r="F188" s="220"/>
      <c r="G188" s="220"/>
      <c r="H188" s="220"/>
      <c r="I188" s="220"/>
      <c r="J188" s="220"/>
      <c r="K188" s="239"/>
      <c r="L188" s="220"/>
      <c r="M188" s="220"/>
      <c r="N188" s="220"/>
      <c r="O188" s="220"/>
      <c r="P188" s="146"/>
      <c r="Q188" s="146"/>
      <c r="R188" s="220"/>
    </row>
    <row r="189" spans="1:18" s="219" customFormat="1" x14ac:dyDescent="0.25">
      <c r="A189" s="220"/>
      <c r="B189" s="220"/>
      <c r="C189" s="220"/>
      <c r="D189" s="220"/>
      <c r="E189" s="220"/>
      <c r="F189" s="220"/>
      <c r="G189" s="220"/>
      <c r="H189" s="220"/>
      <c r="I189" s="220"/>
      <c r="J189" s="220"/>
      <c r="K189" s="239"/>
      <c r="L189" s="220"/>
      <c r="M189" s="220"/>
      <c r="N189" s="220"/>
      <c r="O189" s="220"/>
      <c r="P189" s="146"/>
      <c r="Q189" s="146"/>
      <c r="R189" s="220"/>
    </row>
    <row r="190" spans="1:18" s="219" customFormat="1" x14ac:dyDescent="0.25">
      <c r="A190" s="220"/>
      <c r="B190" s="220"/>
      <c r="C190" s="220"/>
      <c r="D190" s="220"/>
      <c r="E190" s="220"/>
      <c r="F190" s="220"/>
      <c r="G190" s="220"/>
      <c r="H190" s="220"/>
      <c r="I190" s="220"/>
      <c r="J190" s="220"/>
      <c r="K190" s="239"/>
      <c r="L190" s="220"/>
      <c r="M190" s="220"/>
      <c r="N190" s="220"/>
      <c r="O190" s="220"/>
      <c r="P190" s="146"/>
      <c r="Q190" s="146"/>
      <c r="R190" s="220"/>
    </row>
    <row r="191" spans="1:18" s="219" customFormat="1" x14ac:dyDescent="0.25">
      <c r="A191" s="220"/>
      <c r="B191" s="220"/>
      <c r="C191" s="220"/>
      <c r="D191" s="220"/>
      <c r="E191" s="220"/>
      <c r="F191" s="220"/>
      <c r="G191" s="220"/>
      <c r="H191" s="220"/>
      <c r="I191" s="220"/>
      <c r="J191" s="220"/>
      <c r="K191" s="239"/>
      <c r="L191" s="220"/>
      <c r="M191" s="220"/>
      <c r="N191" s="220"/>
      <c r="O191" s="220"/>
      <c r="P191" s="146"/>
      <c r="Q191" s="146"/>
      <c r="R191" s="220"/>
    </row>
    <row r="192" spans="1:18" s="219" customFormat="1" x14ac:dyDescent="0.25">
      <c r="A192" s="220"/>
      <c r="B192" s="220"/>
      <c r="C192" s="220"/>
      <c r="D192" s="220"/>
      <c r="E192" s="220"/>
      <c r="F192" s="220"/>
      <c r="G192" s="220"/>
      <c r="H192" s="220"/>
      <c r="I192" s="220"/>
      <c r="J192" s="220"/>
      <c r="K192" s="239"/>
      <c r="L192" s="220"/>
      <c r="M192" s="220"/>
      <c r="N192" s="220"/>
      <c r="O192" s="220"/>
      <c r="P192" s="146"/>
      <c r="Q192" s="146"/>
      <c r="R192" s="220"/>
    </row>
    <row r="193" spans="1:18" s="219" customFormat="1" x14ac:dyDescent="0.25">
      <c r="A193" s="220"/>
      <c r="B193" s="220"/>
      <c r="C193" s="220"/>
      <c r="D193" s="220"/>
      <c r="E193" s="220"/>
      <c r="F193" s="220"/>
      <c r="G193" s="220"/>
      <c r="H193" s="220"/>
      <c r="I193" s="220"/>
      <c r="J193" s="220"/>
      <c r="K193" s="239"/>
      <c r="L193" s="220"/>
      <c r="M193" s="220"/>
      <c r="N193" s="220"/>
      <c r="O193" s="220"/>
      <c r="P193" s="146"/>
      <c r="Q193" s="146"/>
      <c r="R193" s="220"/>
    </row>
    <row r="194" spans="1:18" s="219" customFormat="1" x14ac:dyDescent="0.25">
      <c r="A194" s="220"/>
      <c r="B194" s="220"/>
      <c r="C194" s="220"/>
      <c r="D194" s="220"/>
      <c r="E194" s="220"/>
      <c r="F194" s="220"/>
      <c r="G194" s="220"/>
      <c r="H194" s="220"/>
      <c r="I194" s="220"/>
      <c r="J194" s="220"/>
      <c r="K194" s="239"/>
      <c r="L194" s="220"/>
      <c r="M194" s="220"/>
      <c r="N194" s="220"/>
      <c r="O194" s="220"/>
      <c r="P194" s="146"/>
      <c r="Q194" s="146"/>
      <c r="R194" s="220"/>
    </row>
    <row r="195" spans="1:18" s="219" customFormat="1" x14ac:dyDescent="0.25">
      <c r="A195" s="220"/>
      <c r="B195" s="220"/>
      <c r="C195" s="220"/>
      <c r="D195" s="220"/>
      <c r="E195" s="220"/>
      <c r="F195" s="220"/>
      <c r="G195" s="220"/>
      <c r="H195" s="220"/>
      <c r="I195" s="220"/>
      <c r="J195" s="220"/>
      <c r="K195" s="239"/>
      <c r="L195" s="220"/>
      <c r="M195" s="220"/>
      <c r="N195" s="220"/>
      <c r="O195" s="220"/>
      <c r="P195" s="146"/>
      <c r="Q195" s="146"/>
      <c r="R195" s="220"/>
    </row>
    <row r="196" spans="1:18" s="219" customFormat="1" x14ac:dyDescent="0.25">
      <c r="A196" s="220"/>
      <c r="B196" s="220"/>
      <c r="C196" s="220"/>
      <c r="D196" s="220"/>
      <c r="E196" s="220"/>
      <c r="F196" s="220"/>
      <c r="G196" s="220"/>
      <c r="H196" s="220"/>
      <c r="I196" s="220"/>
      <c r="J196" s="220"/>
      <c r="K196" s="239"/>
      <c r="L196" s="220"/>
      <c r="M196" s="220"/>
      <c r="N196" s="220"/>
      <c r="O196" s="220"/>
      <c r="P196" s="146"/>
      <c r="Q196" s="146"/>
      <c r="R196" s="220"/>
    </row>
    <row r="197" spans="1:18" s="219" customFormat="1" x14ac:dyDescent="0.25">
      <c r="A197" s="220"/>
      <c r="B197" s="220"/>
      <c r="C197" s="220"/>
      <c r="D197" s="220"/>
      <c r="E197" s="220"/>
      <c r="F197" s="220"/>
      <c r="G197" s="220"/>
      <c r="H197" s="220"/>
      <c r="I197" s="220"/>
      <c r="J197" s="220"/>
      <c r="K197" s="239"/>
      <c r="L197" s="220"/>
      <c r="M197" s="220"/>
      <c r="N197" s="220"/>
      <c r="O197" s="220"/>
      <c r="P197" s="146"/>
      <c r="Q197" s="146"/>
      <c r="R197" s="220"/>
    </row>
    <row r="198" spans="1:18" s="219" customFormat="1" x14ac:dyDescent="0.25">
      <c r="A198" s="220"/>
      <c r="B198" s="220"/>
      <c r="C198" s="220"/>
      <c r="D198" s="220"/>
      <c r="E198" s="220"/>
      <c r="F198" s="220"/>
      <c r="G198" s="220"/>
      <c r="H198" s="220"/>
      <c r="I198" s="220"/>
      <c r="J198" s="220"/>
      <c r="K198" s="239"/>
      <c r="L198" s="220"/>
      <c r="M198" s="220"/>
      <c r="N198" s="220"/>
      <c r="O198" s="220"/>
      <c r="P198" s="146"/>
      <c r="Q198" s="146"/>
      <c r="R198" s="220"/>
    </row>
    <row r="199" spans="1:18" s="219" customFormat="1" x14ac:dyDescent="0.25">
      <c r="A199" s="220"/>
      <c r="B199" s="220"/>
      <c r="C199" s="220"/>
      <c r="D199" s="220"/>
      <c r="E199" s="220"/>
      <c r="F199" s="220"/>
      <c r="G199" s="220"/>
      <c r="H199" s="220"/>
      <c r="I199" s="220"/>
      <c r="J199" s="220"/>
      <c r="K199" s="239"/>
      <c r="L199" s="220"/>
      <c r="M199" s="220"/>
      <c r="N199" s="220"/>
      <c r="O199" s="220"/>
      <c r="P199" s="146"/>
      <c r="Q199" s="146"/>
      <c r="R199" s="220"/>
    </row>
    <row r="200" spans="1:18" s="219" customFormat="1" x14ac:dyDescent="0.25">
      <c r="A200" s="220"/>
      <c r="B200" s="220"/>
      <c r="C200" s="220"/>
      <c r="D200" s="220"/>
      <c r="E200" s="220"/>
      <c r="F200" s="220"/>
      <c r="G200" s="220"/>
      <c r="H200" s="220"/>
      <c r="I200" s="220"/>
      <c r="J200" s="220"/>
      <c r="K200" s="239"/>
      <c r="L200" s="220"/>
      <c r="M200" s="220"/>
      <c r="N200" s="220"/>
      <c r="O200" s="220"/>
      <c r="P200" s="146"/>
      <c r="Q200" s="146"/>
      <c r="R200" s="220"/>
    </row>
    <row r="201" spans="1:18" s="219" customFormat="1" x14ac:dyDescent="0.25">
      <c r="A201" s="220"/>
      <c r="B201" s="220"/>
      <c r="C201" s="220"/>
      <c r="D201" s="220"/>
      <c r="E201" s="220"/>
      <c r="F201" s="220"/>
      <c r="G201" s="220"/>
      <c r="H201" s="220"/>
      <c r="I201" s="220"/>
      <c r="J201" s="220"/>
      <c r="K201" s="239"/>
      <c r="L201" s="220"/>
      <c r="M201" s="220"/>
      <c r="N201" s="220"/>
      <c r="O201" s="220"/>
      <c r="P201" s="146"/>
      <c r="Q201" s="146"/>
      <c r="R201" s="220"/>
    </row>
    <row r="202" spans="1:18" s="219" customFormat="1" x14ac:dyDescent="0.25">
      <c r="A202" s="220"/>
      <c r="B202" s="220"/>
      <c r="C202" s="220"/>
      <c r="D202" s="220"/>
      <c r="E202" s="220"/>
      <c r="F202" s="220"/>
      <c r="G202" s="220"/>
      <c r="H202" s="220"/>
      <c r="I202" s="220"/>
      <c r="J202" s="220"/>
      <c r="K202" s="239"/>
      <c r="L202" s="220"/>
      <c r="M202" s="220"/>
      <c r="N202" s="220"/>
      <c r="O202" s="220"/>
      <c r="P202" s="146"/>
      <c r="Q202" s="146"/>
      <c r="R202" s="220"/>
    </row>
    <row r="203" spans="1:18" s="219" customFormat="1" x14ac:dyDescent="0.25">
      <c r="A203" s="220"/>
      <c r="B203" s="220"/>
      <c r="C203" s="220"/>
      <c r="D203" s="220"/>
      <c r="E203" s="220"/>
      <c r="F203" s="220"/>
      <c r="G203" s="220"/>
      <c r="H203" s="220"/>
      <c r="I203" s="220"/>
      <c r="J203" s="220"/>
      <c r="K203" s="239"/>
      <c r="L203" s="220"/>
      <c r="M203" s="220"/>
      <c r="N203" s="220"/>
      <c r="O203" s="220"/>
      <c r="P203" s="146"/>
      <c r="Q203" s="146"/>
      <c r="R203" s="220"/>
    </row>
    <row r="204" spans="1:18" s="219" customFormat="1" x14ac:dyDescent="0.25">
      <c r="A204" s="220"/>
      <c r="B204" s="220"/>
      <c r="C204" s="220"/>
      <c r="D204" s="220"/>
      <c r="E204" s="220"/>
      <c r="F204" s="220"/>
      <c r="G204" s="220"/>
      <c r="H204" s="220"/>
      <c r="I204" s="220"/>
      <c r="J204" s="220"/>
      <c r="K204" s="239"/>
      <c r="L204" s="220"/>
      <c r="M204" s="220"/>
      <c r="N204" s="220"/>
      <c r="O204" s="220"/>
      <c r="P204" s="146"/>
      <c r="Q204" s="146"/>
      <c r="R204" s="220"/>
    </row>
    <row r="205" spans="1:18" s="219" customFormat="1" x14ac:dyDescent="0.25">
      <c r="A205" s="220"/>
      <c r="B205" s="220"/>
      <c r="C205" s="220"/>
      <c r="D205" s="220"/>
      <c r="E205" s="220"/>
      <c r="F205" s="220"/>
      <c r="G205" s="220"/>
      <c r="H205" s="220"/>
      <c r="I205" s="220"/>
      <c r="J205" s="220"/>
      <c r="K205" s="239"/>
      <c r="L205" s="220"/>
      <c r="M205" s="220"/>
      <c r="N205" s="220"/>
      <c r="O205" s="220"/>
      <c r="P205" s="146"/>
      <c r="Q205" s="146"/>
      <c r="R205" s="220"/>
    </row>
    <row r="206" spans="1:18" s="219" customFormat="1" x14ac:dyDescent="0.25">
      <c r="A206" s="220"/>
      <c r="B206" s="220"/>
      <c r="C206" s="220"/>
      <c r="D206" s="220"/>
      <c r="E206" s="220"/>
      <c r="F206" s="220"/>
      <c r="G206" s="220"/>
      <c r="H206" s="220"/>
      <c r="I206" s="220"/>
      <c r="J206" s="220"/>
      <c r="K206" s="239"/>
      <c r="L206" s="220"/>
      <c r="M206" s="220"/>
      <c r="N206" s="220"/>
      <c r="O206" s="220"/>
      <c r="P206" s="146"/>
      <c r="Q206" s="146"/>
      <c r="R206" s="220"/>
    </row>
    <row r="207" spans="1:18" s="219" customFormat="1" x14ac:dyDescent="0.25">
      <c r="A207" s="220"/>
      <c r="B207" s="220"/>
      <c r="C207" s="220"/>
      <c r="D207" s="220"/>
      <c r="E207" s="220"/>
      <c r="F207" s="220"/>
      <c r="G207" s="220"/>
      <c r="H207" s="220"/>
      <c r="I207" s="220"/>
      <c r="J207" s="220"/>
      <c r="K207" s="239"/>
      <c r="L207" s="220"/>
      <c r="M207" s="220"/>
      <c r="N207" s="220"/>
      <c r="O207" s="220"/>
      <c r="P207" s="146"/>
      <c r="Q207" s="146"/>
      <c r="R207" s="220"/>
    </row>
    <row r="208" spans="1:18" s="219" customFormat="1" x14ac:dyDescent="0.25">
      <c r="A208" s="220"/>
      <c r="B208" s="220"/>
      <c r="C208" s="220"/>
      <c r="D208" s="220"/>
      <c r="E208" s="220"/>
      <c r="F208" s="220"/>
      <c r="G208" s="220"/>
      <c r="H208" s="220"/>
      <c r="I208" s="220"/>
      <c r="J208" s="220"/>
      <c r="K208" s="239"/>
      <c r="L208" s="220"/>
      <c r="M208" s="220"/>
      <c r="N208" s="220"/>
      <c r="O208" s="220"/>
      <c r="P208" s="146"/>
      <c r="Q208" s="146"/>
      <c r="R208" s="220"/>
    </row>
    <row r="209" spans="1:18" s="219" customFormat="1" x14ac:dyDescent="0.25">
      <c r="A209" s="220"/>
      <c r="B209" s="220"/>
      <c r="C209" s="220"/>
      <c r="D209" s="220"/>
      <c r="E209" s="220"/>
      <c r="F209" s="220"/>
      <c r="G209" s="220"/>
      <c r="H209" s="220"/>
      <c r="I209" s="220"/>
      <c r="J209" s="220"/>
      <c r="K209" s="239"/>
      <c r="L209" s="220"/>
      <c r="M209" s="220"/>
      <c r="N209" s="220"/>
      <c r="O209" s="220"/>
      <c r="P209" s="146"/>
      <c r="Q209" s="146"/>
      <c r="R209" s="220"/>
    </row>
    <row r="210" spans="1:18" s="219" customFormat="1" x14ac:dyDescent="0.25">
      <c r="A210" s="220"/>
      <c r="B210" s="220"/>
      <c r="C210" s="220"/>
      <c r="D210" s="220"/>
      <c r="E210" s="220"/>
      <c r="F210" s="220"/>
      <c r="G210" s="220"/>
      <c r="H210" s="220"/>
      <c r="I210" s="220"/>
      <c r="J210" s="220"/>
      <c r="K210" s="239"/>
      <c r="L210" s="220"/>
      <c r="M210" s="220"/>
      <c r="N210" s="220"/>
      <c r="O210" s="220"/>
      <c r="P210" s="146"/>
      <c r="Q210" s="146"/>
      <c r="R210" s="220"/>
    </row>
    <row r="211" spans="1:18" s="219" customFormat="1" x14ac:dyDescent="0.25">
      <c r="A211" s="220"/>
      <c r="B211" s="220"/>
      <c r="C211" s="220"/>
      <c r="D211" s="220"/>
      <c r="E211" s="220"/>
      <c r="F211" s="220"/>
      <c r="G211" s="220"/>
      <c r="H211" s="220"/>
      <c r="I211" s="220"/>
      <c r="J211" s="220"/>
      <c r="K211" s="239"/>
      <c r="L211" s="220"/>
      <c r="M211" s="220"/>
      <c r="N211" s="220"/>
      <c r="O211" s="220"/>
      <c r="P211" s="146"/>
      <c r="Q211" s="146"/>
      <c r="R211" s="220"/>
    </row>
    <row r="212" spans="1:18" s="219" customFormat="1" x14ac:dyDescent="0.25">
      <c r="A212" s="220"/>
      <c r="B212" s="220"/>
      <c r="C212" s="220"/>
      <c r="D212" s="220"/>
      <c r="E212" s="220"/>
      <c r="F212" s="220"/>
      <c r="G212" s="220"/>
      <c r="H212" s="220"/>
      <c r="I212" s="220"/>
      <c r="J212" s="220"/>
      <c r="K212" s="239"/>
      <c r="L212" s="220"/>
      <c r="M212" s="220"/>
      <c r="N212" s="220"/>
      <c r="O212" s="220"/>
      <c r="P212" s="146"/>
      <c r="Q212" s="146"/>
      <c r="R212" s="220"/>
    </row>
    <row r="213" spans="1:18" s="219" customFormat="1" x14ac:dyDescent="0.25">
      <c r="A213" s="220"/>
      <c r="B213" s="220"/>
      <c r="C213" s="220"/>
      <c r="D213" s="220"/>
      <c r="E213" s="220"/>
      <c r="F213" s="220"/>
      <c r="G213" s="220"/>
      <c r="H213" s="220"/>
      <c r="I213" s="220"/>
      <c r="J213" s="220"/>
      <c r="K213" s="239"/>
      <c r="L213" s="220"/>
      <c r="M213" s="220"/>
      <c r="N213" s="220"/>
      <c r="O213" s="220"/>
      <c r="P213" s="146"/>
      <c r="Q213" s="146"/>
      <c r="R213" s="220"/>
    </row>
    <row r="214" spans="1:18" s="219" customFormat="1" x14ac:dyDescent="0.25">
      <c r="A214" s="220"/>
      <c r="B214" s="220"/>
      <c r="C214" s="220"/>
      <c r="D214" s="220"/>
      <c r="E214" s="220"/>
      <c r="F214" s="220"/>
      <c r="G214" s="220"/>
      <c r="H214" s="220"/>
      <c r="I214" s="220"/>
      <c r="J214" s="220"/>
      <c r="K214" s="239"/>
      <c r="L214" s="220"/>
      <c r="M214" s="220"/>
      <c r="N214" s="220"/>
      <c r="O214" s="220"/>
      <c r="P214" s="146"/>
      <c r="Q214" s="146"/>
      <c r="R214" s="220"/>
    </row>
    <row r="215" spans="1:18" s="219" customFormat="1" x14ac:dyDescent="0.25">
      <c r="A215" s="220"/>
      <c r="B215" s="220"/>
      <c r="C215" s="220"/>
      <c r="D215" s="220"/>
      <c r="E215" s="220"/>
      <c r="F215" s="220"/>
      <c r="G215" s="220"/>
      <c r="H215" s="220"/>
      <c r="I215" s="220"/>
      <c r="J215" s="220"/>
      <c r="K215" s="239"/>
      <c r="L215" s="220"/>
      <c r="M215" s="220"/>
      <c r="N215" s="220"/>
      <c r="O215" s="220"/>
      <c r="P215" s="146"/>
      <c r="Q215" s="146"/>
      <c r="R215" s="220"/>
    </row>
    <row r="216" spans="1:18" s="219" customFormat="1" x14ac:dyDescent="0.25">
      <c r="A216" s="220"/>
      <c r="B216" s="220"/>
      <c r="C216" s="220"/>
      <c r="D216" s="220"/>
      <c r="E216" s="220"/>
      <c r="F216" s="220"/>
      <c r="G216" s="220"/>
      <c r="H216" s="220"/>
      <c r="I216" s="220"/>
      <c r="J216" s="220"/>
      <c r="K216" s="239"/>
      <c r="L216" s="220"/>
      <c r="M216" s="220"/>
      <c r="N216" s="220"/>
      <c r="O216" s="220"/>
      <c r="P216" s="146"/>
      <c r="Q216" s="146"/>
      <c r="R216" s="220"/>
    </row>
    <row r="217" spans="1:18" s="219" customFormat="1" x14ac:dyDescent="0.25">
      <c r="A217" s="220"/>
      <c r="B217" s="220"/>
      <c r="C217" s="220"/>
      <c r="D217" s="220"/>
      <c r="E217" s="220"/>
      <c r="F217" s="220"/>
      <c r="G217" s="220"/>
      <c r="H217" s="220"/>
      <c r="I217" s="220"/>
      <c r="J217" s="220"/>
      <c r="K217" s="239"/>
      <c r="L217" s="220"/>
      <c r="M217" s="220"/>
      <c r="N217" s="220"/>
      <c r="O217" s="220"/>
      <c r="P217" s="146"/>
      <c r="Q217" s="146"/>
      <c r="R217" s="220"/>
    </row>
    <row r="218" spans="1:18" s="219" customFormat="1" x14ac:dyDescent="0.25">
      <c r="A218" s="220"/>
      <c r="B218" s="220"/>
      <c r="C218" s="220"/>
      <c r="D218" s="220"/>
      <c r="E218" s="220"/>
      <c r="F218" s="220"/>
      <c r="G218" s="220"/>
      <c r="H218" s="220"/>
      <c r="I218" s="220"/>
      <c r="J218" s="220"/>
      <c r="K218" s="239"/>
      <c r="L218" s="220"/>
      <c r="M218" s="220"/>
      <c r="N218" s="220"/>
      <c r="O218" s="220"/>
      <c r="P218" s="146"/>
      <c r="Q218" s="146"/>
      <c r="R218" s="220"/>
    </row>
    <row r="219" spans="1:18" s="219" customFormat="1" x14ac:dyDescent="0.25">
      <c r="A219" s="220"/>
      <c r="B219" s="220"/>
      <c r="C219" s="220"/>
      <c r="D219" s="220"/>
      <c r="E219" s="220"/>
      <c r="F219" s="220"/>
      <c r="G219" s="220"/>
      <c r="H219" s="220"/>
      <c r="I219" s="220"/>
      <c r="J219" s="220"/>
      <c r="K219" s="239"/>
      <c r="L219" s="220"/>
      <c r="M219" s="220"/>
      <c r="N219" s="220"/>
      <c r="O219" s="220"/>
      <c r="P219" s="146"/>
      <c r="Q219" s="146"/>
      <c r="R219" s="220"/>
    </row>
    <row r="220" spans="1:18" s="219" customFormat="1" x14ac:dyDescent="0.25">
      <c r="A220" s="220"/>
      <c r="B220" s="220"/>
      <c r="C220" s="220"/>
      <c r="D220" s="220"/>
      <c r="E220" s="220"/>
      <c r="F220" s="220"/>
      <c r="G220" s="220"/>
      <c r="H220" s="220"/>
      <c r="I220" s="220"/>
      <c r="J220" s="220"/>
      <c r="K220" s="239"/>
      <c r="L220" s="220"/>
      <c r="M220" s="220"/>
      <c r="N220" s="220"/>
      <c r="O220" s="220"/>
      <c r="P220" s="146"/>
      <c r="Q220" s="146"/>
      <c r="R220" s="220"/>
    </row>
    <row r="221" spans="1:18" s="219" customFormat="1" x14ac:dyDescent="0.25">
      <c r="A221" s="220"/>
      <c r="B221" s="220"/>
      <c r="C221" s="220"/>
      <c r="D221" s="220"/>
      <c r="E221" s="220"/>
      <c r="F221" s="220"/>
      <c r="G221" s="220"/>
      <c r="H221" s="220"/>
      <c r="I221" s="220"/>
      <c r="J221" s="220"/>
      <c r="K221" s="239"/>
      <c r="L221" s="220"/>
      <c r="M221" s="220"/>
      <c r="N221" s="220"/>
      <c r="O221" s="220"/>
      <c r="P221" s="146"/>
      <c r="Q221" s="146"/>
      <c r="R221" s="220"/>
    </row>
    <row r="222" spans="1:18" s="219" customFormat="1" x14ac:dyDescent="0.25">
      <c r="A222" s="220"/>
      <c r="B222" s="220"/>
      <c r="C222" s="220"/>
      <c r="D222" s="220"/>
      <c r="E222" s="220"/>
      <c r="F222" s="220"/>
      <c r="G222" s="220"/>
      <c r="H222" s="220"/>
      <c r="I222" s="220"/>
      <c r="J222" s="220"/>
      <c r="K222" s="239"/>
      <c r="L222" s="220"/>
      <c r="M222" s="220"/>
      <c r="N222" s="220"/>
      <c r="O222" s="220"/>
      <c r="P222" s="146"/>
      <c r="Q222" s="146"/>
      <c r="R222" s="220"/>
    </row>
    <row r="223" spans="1:18" s="219" customFormat="1" x14ac:dyDescent="0.25">
      <c r="A223" s="220"/>
      <c r="B223" s="220"/>
      <c r="C223" s="220"/>
      <c r="D223" s="220"/>
      <c r="E223" s="220"/>
      <c r="F223" s="220"/>
      <c r="G223" s="220"/>
      <c r="H223" s="220"/>
      <c r="I223" s="220"/>
      <c r="J223" s="220"/>
      <c r="K223" s="239"/>
      <c r="L223" s="220"/>
      <c r="M223" s="220"/>
      <c r="N223" s="220"/>
      <c r="O223" s="220"/>
      <c r="P223" s="146"/>
      <c r="Q223" s="146"/>
      <c r="R223" s="220"/>
    </row>
    <row r="224" spans="1:18" s="219" customFormat="1" x14ac:dyDescent="0.25">
      <c r="A224" s="220"/>
      <c r="B224" s="220"/>
      <c r="C224" s="220"/>
      <c r="D224" s="220"/>
      <c r="E224" s="220"/>
      <c r="F224" s="220"/>
      <c r="G224" s="220"/>
      <c r="H224" s="220"/>
      <c r="I224" s="220"/>
      <c r="J224" s="220"/>
      <c r="K224" s="239"/>
      <c r="L224" s="220"/>
      <c r="M224" s="220"/>
      <c r="N224" s="220"/>
      <c r="O224" s="220"/>
      <c r="P224" s="146"/>
      <c r="Q224" s="146"/>
      <c r="R224" s="220"/>
    </row>
    <row r="225" spans="1:18" s="219" customFormat="1" x14ac:dyDescent="0.25">
      <c r="A225" s="220"/>
      <c r="B225" s="220"/>
      <c r="C225" s="220"/>
      <c r="D225" s="220"/>
      <c r="E225" s="220"/>
      <c r="F225" s="220"/>
      <c r="G225" s="220"/>
      <c r="H225" s="220"/>
      <c r="I225" s="220"/>
      <c r="J225" s="220"/>
      <c r="K225" s="239"/>
      <c r="L225" s="220"/>
      <c r="M225" s="220"/>
      <c r="N225" s="220"/>
      <c r="O225" s="220"/>
      <c r="P225" s="146"/>
      <c r="Q225" s="146"/>
      <c r="R225" s="220"/>
    </row>
    <row r="226" spans="1:18" s="219" customFormat="1" x14ac:dyDescent="0.25">
      <c r="A226" s="220"/>
      <c r="B226" s="220"/>
      <c r="C226" s="220"/>
      <c r="D226" s="220"/>
      <c r="E226" s="220"/>
      <c r="F226" s="220"/>
      <c r="G226" s="220"/>
      <c r="H226" s="220"/>
      <c r="I226" s="220"/>
      <c r="J226" s="220"/>
      <c r="K226" s="239"/>
      <c r="L226" s="220"/>
      <c r="M226" s="220"/>
      <c r="N226" s="220"/>
      <c r="O226" s="220"/>
      <c r="P226" s="146"/>
      <c r="Q226" s="146"/>
      <c r="R226" s="220"/>
    </row>
    <row r="227" spans="1:18" s="219" customFormat="1" x14ac:dyDescent="0.25">
      <c r="A227" s="220"/>
      <c r="B227" s="220"/>
      <c r="C227" s="220"/>
      <c r="D227" s="220"/>
      <c r="E227" s="220"/>
      <c r="F227" s="220"/>
      <c r="G227" s="220"/>
      <c r="H227" s="220"/>
      <c r="I227" s="220"/>
      <c r="J227" s="220"/>
      <c r="K227" s="239"/>
      <c r="L227" s="220"/>
      <c r="M227" s="220"/>
      <c r="N227" s="220"/>
      <c r="O227" s="220"/>
      <c r="P227" s="146"/>
      <c r="Q227" s="146"/>
      <c r="R227" s="220"/>
    </row>
    <row r="228" spans="1:18" s="219" customFormat="1" x14ac:dyDescent="0.25">
      <c r="A228" s="220"/>
      <c r="B228" s="220"/>
      <c r="C228" s="220"/>
      <c r="D228" s="220"/>
      <c r="E228" s="220"/>
      <c r="F228" s="220"/>
      <c r="G228" s="220"/>
      <c r="H228" s="220"/>
      <c r="I228" s="220"/>
      <c r="J228" s="220"/>
      <c r="K228" s="239"/>
      <c r="L228" s="220"/>
      <c r="M228" s="220"/>
      <c r="N228" s="220"/>
      <c r="O228" s="220"/>
      <c r="P228" s="146"/>
      <c r="Q228" s="146"/>
      <c r="R228" s="220"/>
    </row>
    <row r="229" spans="1:18" s="219" customFormat="1" x14ac:dyDescent="0.25">
      <c r="A229" s="220"/>
      <c r="B229" s="220"/>
      <c r="C229" s="220"/>
      <c r="D229" s="220"/>
      <c r="E229" s="220"/>
      <c r="F229" s="220"/>
      <c r="G229" s="220"/>
      <c r="H229" s="220"/>
      <c r="I229" s="220"/>
      <c r="J229" s="220"/>
      <c r="K229" s="239"/>
      <c r="L229" s="220"/>
      <c r="M229" s="220"/>
      <c r="N229" s="220"/>
      <c r="O229" s="220"/>
      <c r="P229" s="146"/>
      <c r="Q229" s="146"/>
      <c r="R229" s="220"/>
    </row>
    <row r="230" spans="1:18" s="219" customFormat="1" x14ac:dyDescent="0.25">
      <c r="A230" s="220"/>
      <c r="B230" s="220"/>
      <c r="C230" s="220"/>
      <c r="D230" s="220"/>
      <c r="E230" s="220"/>
      <c r="F230" s="220"/>
      <c r="G230" s="220"/>
      <c r="H230" s="220"/>
      <c r="I230" s="220"/>
      <c r="J230" s="220"/>
      <c r="K230" s="239"/>
      <c r="L230" s="220"/>
      <c r="M230" s="220"/>
      <c r="N230" s="220"/>
      <c r="O230" s="220"/>
      <c r="P230" s="146"/>
      <c r="Q230" s="146"/>
      <c r="R230" s="220"/>
    </row>
    <row r="231" spans="1:18" s="219" customFormat="1" x14ac:dyDescent="0.25">
      <c r="A231" s="220"/>
      <c r="B231" s="220"/>
      <c r="C231" s="220"/>
      <c r="D231" s="220"/>
      <c r="E231" s="220"/>
      <c r="F231" s="220"/>
      <c r="G231" s="220"/>
      <c r="H231" s="220"/>
      <c r="I231" s="220"/>
      <c r="J231" s="220"/>
      <c r="K231" s="239"/>
      <c r="L231" s="220"/>
      <c r="M231" s="220"/>
      <c r="N231" s="220"/>
      <c r="O231" s="220"/>
      <c r="P231" s="146"/>
      <c r="Q231" s="146"/>
      <c r="R231" s="220"/>
    </row>
    <row r="232" spans="1:18" s="219" customFormat="1" x14ac:dyDescent="0.25">
      <c r="A232" s="220"/>
      <c r="B232" s="220"/>
      <c r="C232" s="220"/>
      <c r="D232" s="220"/>
      <c r="E232" s="220"/>
      <c r="F232" s="220"/>
      <c r="G232" s="220"/>
      <c r="H232" s="220"/>
      <c r="I232" s="220"/>
      <c r="J232" s="220"/>
      <c r="K232" s="239"/>
      <c r="L232" s="220"/>
      <c r="M232" s="220"/>
      <c r="N232" s="220"/>
      <c r="O232" s="220"/>
      <c r="P232" s="146"/>
      <c r="Q232" s="146"/>
      <c r="R232" s="220"/>
    </row>
    <row r="233" spans="1:18" s="219" customFormat="1" x14ac:dyDescent="0.25">
      <c r="A233" s="220"/>
      <c r="B233" s="220"/>
      <c r="C233" s="220"/>
      <c r="D233" s="220"/>
      <c r="E233" s="220"/>
      <c r="F233" s="220"/>
      <c r="G233" s="220"/>
      <c r="H233" s="220"/>
      <c r="I233" s="220"/>
      <c r="J233" s="220"/>
      <c r="K233" s="239"/>
      <c r="L233" s="220"/>
      <c r="M233" s="220"/>
      <c r="N233" s="220"/>
      <c r="O233" s="220"/>
      <c r="P233" s="146"/>
      <c r="Q233" s="146"/>
      <c r="R233" s="220"/>
    </row>
    <row r="234" spans="1:18" s="219" customFormat="1" x14ac:dyDescent="0.25">
      <c r="A234" s="220"/>
      <c r="B234" s="220"/>
      <c r="C234" s="220"/>
      <c r="D234" s="220"/>
      <c r="E234" s="220"/>
      <c r="F234" s="220"/>
      <c r="G234" s="220"/>
      <c r="H234" s="220"/>
      <c r="I234" s="220"/>
      <c r="J234" s="220"/>
      <c r="K234" s="239"/>
      <c r="L234" s="220"/>
      <c r="M234" s="220"/>
      <c r="N234" s="220"/>
      <c r="O234" s="220"/>
      <c r="P234" s="146"/>
      <c r="Q234" s="146"/>
      <c r="R234" s="220"/>
    </row>
    <row r="235" spans="1:18" s="219" customFormat="1" x14ac:dyDescent="0.25">
      <c r="A235" s="220"/>
      <c r="B235" s="220"/>
      <c r="C235" s="220"/>
      <c r="D235" s="220"/>
      <c r="E235" s="220"/>
      <c r="F235" s="220"/>
      <c r="G235" s="220"/>
      <c r="H235" s="220"/>
      <c r="I235" s="220"/>
      <c r="J235" s="220"/>
      <c r="K235" s="239"/>
      <c r="L235" s="220"/>
      <c r="M235" s="220"/>
      <c r="N235" s="220"/>
      <c r="O235" s="220"/>
      <c r="P235" s="146"/>
      <c r="Q235" s="146"/>
      <c r="R235" s="220"/>
    </row>
    <row r="236" spans="1:18" s="219" customFormat="1" x14ac:dyDescent="0.25">
      <c r="A236" s="220"/>
      <c r="B236" s="220"/>
      <c r="C236" s="220"/>
      <c r="D236" s="220"/>
      <c r="E236" s="220"/>
      <c r="F236" s="220"/>
      <c r="G236" s="220"/>
      <c r="H236" s="220"/>
      <c r="I236" s="220"/>
      <c r="J236" s="220"/>
      <c r="K236" s="239"/>
      <c r="L236" s="220"/>
      <c r="M236" s="220"/>
      <c r="N236" s="220"/>
      <c r="O236" s="220"/>
      <c r="P236" s="146"/>
      <c r="Q236" s="146"/>
      <c r="R236" s="220"/>
    </row>
    <row r="237" spans="1:18" s="219" customFormat="1" x14ac:dyDescent="0.25">
      <c r="A237" s="220"/>
      <c r="B237" s="220"/>
      <c r="C237" s="220"/>
      <c r="D237" s="220"/>
      <c r="E237" s="220"/>
      <c r="F237" s="220"/>
      <c r="G237" s="220"/>
      <c r="H237" s="220"/>
      <c r="I237" s="220"/>
      <c r="J237" s="220"/>
      <c r="K237" s="239"/>
      <c r="L237" s="220"/>
      <c r="M237" s="220"/>
      <c r="N237" s="220"/>
      <c r="O237" s="220"/>
      <c r="P237" s="146"/>
      <c r="Q237" s="146"/>
      <c r="R237" s="220"/>
    </row>
    <row r="238" spans="1:18" s="219" customFormat="1" x14ac:dyDescent="0.25">
      <c r="A238" s="220"/>
      <c r="B238" s="220"/>
      <c r="C238" s="220"/>
      <c r="D238" s="220"/>
      <c r="E238" s="220"/>
      <c r="F238" s="220"/>
      <c r="G238" s="220"/>
      <c r="H238" s="220"/>
      <c r="I238" s="220"/>
      <c r="J238" s="220"/>
      <c r="K238" s="239"/>
      <c r="L238" s="220"/>
      <c r="M238" s="220"/>
      <c r="N238" s="220"/>
      <c r="O238" s="220"/>
      <c r="P238" s="146"/>
      <c r="Q238" s="146"/>
      <c r="R238" s="220"/>
    </row>
    <row r="239" spans="1:18" s="219" customFormat="1" x14ac:dyDescent="0.25">
      <c r="A239" s="220"/>
      <c r="B239" s="220"/>
      <c r="C239" s="220"/>
      <c r="D239" s="220"/>
      <c r="E239" s="220"/>
      <c r="F239" s="220"/>
      <c r="G239" s="220"/>
      <c r="H239" s="220"/>
      <c r="I239" s="220"/>
      <c r="J239" s="220"/>
      <c r="K239" s="239"/>
      <c r="L239" s="220"/>
      <c r="M239" s="220"/>
      <c r="N239" s="220"/>
      <c r="O239" s="220"/>
      <c r="P239" s="146"/>
      <c r="Q239" s="146"/>
      <c r="R239" s="220"/>
    </row>
    <row r="240" spans="1:18" s="219" customFormat="1" x14ac:dyDescent="0.25">
      <c r="A240" s="220"/>
      <c r="B240" s="220"/>
      <c r="C240" s="220"/>
      <c r="D240" s="220"/>
      <c r="E240" s="220"/>
      <c r="F240" s="220"/>
      <c r="G240" s="220"/>
      <c r="H240" s="220"/>
      <c r="I240" s="220"/>
      <c r="J240" s="220"/>
      <c r="K240" s="239"/>
      <c r="L240" s="220"/>
      <c r="M240" s="220"/>
      <c r="N240" s="220"/>
      <c r="O240" s="220"/>
      <c r="P240" s="146"/>
      <c r="Q240" s="146"/>
      <c r="R240" s="220"/>
    </row>
    <row r="241" spans="1:18" s="219" customFormat="1" x14ac:dyDescent="0.25">
      <c r="A241" s="220"/>
      <c r="B241" s="220"/>
      <c r="C241" s="220"/>
      <c r="D241" s="220"/>
      <c r="E241" s="220"/>
      <c r="F241" s="220"/>
      <c r="G241" s="220"/>
      <c r="H241" s="220"/>
      <c r="I241" s="220"/>
      <c r="J241" s="220"/>
      <c r="K241" s="239"/>
      <c r="L241" s="220"/>
      <c r="M241" s="220"/>
      <c r="N241" s="220"/>
      <c r="O241" s="220"/>
      <c r="P241" s="146"/>
      <c r="Q241" s="146"/>
      <c r="R241" s="220"/>
    </row>
    <row r="242" spans="1:18" s="219" customFormat="1" x14ac:dyDescent="0.25">
      <c r="A242" s="220"/>
      <c r="B242" s="220"/>
      <c r="C242" s="220"/>
      <c r="D242" s="220"/>
      <c r="E242" s="220"/>
      <c r="F242" s="220"/>
      <c r="G242" s="220"/>
      <c r="H242" s="220"/>
      <c r="I242" s="220"/>
      <c r="J242" s="220"/>
      <c r="K242" s="239"/>
      <c r="L242" s="220"/>
      <c r="M242" s="220"/>
      <c r="N242" s="220"/>
      <c r="O242" s="220"/>
      <c r="P242" s="146"/>
      <c r="Q242" s="146"/>
      <c r="R242" s="220"/>
    </row>
    <row r="243" spans="1:18" s="219" customFormat="1" x14ac:dyDescent="0.25">
      <c r="A243" s="220"/>
      <c r="B243" s="220"/>
      <c r="C243" s="220"/>
      <c r="D243" s="220"/>
      <c r="E243" s="220"/>
      <c r="F243" s="220"/>
      <c r="G243" s="220"/>
      <c r="H243" s="220"/>
      <c r="I243" s="220"/>
      <c r="J243" s="220"/>
      <c r="K243" s="239"/>
      <c r="L243" s="220"/>
      <c r="M243" s="220"/>
      <c r="N243" s="220"/>
      <c r="O243" s="220"/>
      <c r="P243" s="146"/>
      <c r="Q243" s="146"/>
      <c r="R243" s="220"/>
    </row>
    <row r="244" spans="1:18" s="219" customFormat="1" x14ac:dyDescent="0.25">
      <c r="A244" s="220"/>
      <c r="B244" s="220"/>
      <c r="C244" s="220"/>
      <c r="D244" s="220"/>
      <c r="E244" s="220"/>
      <c r="F244" s="220"/>
      <c r="G244" s="220"/>
      <c r="H244" s="220"/>
      <c r="I244" s="220"/>
      <c r="J244" s="220"/>
      <c r="K244" s="239"/>
      <c r="L244" s="220"/>
      <c r="M244" s="220"/>
      <c r="N244" s="220"/>
      <c r="O244" s="220"/>
      <c r="P244" s="146"/>
      <c r="Q244" s="146"/>
      <c r="R244" s="220"/>
    </row>
    <row r="245" spans="1:18" s="219" customFormat="1" x14ac:dyDescent="0.25">
      <c r="A245" s="220"/>
      <c r="B245" s="220"/>
      <c r="C245" s="220"/>
      <c r="D245" s="220"/>
      <c r="E245" s="220"/>
      <c r="F245" s="220"/>
      <c r="G245" s="220"/>
      <c r="H245" s="220"/>
      <c r="I245" s="220"/>
      <c r="J245" s="220"/>
      <c r="K245" s="239"/>
      <c r="L245" s="220"/>
      <c r="M245" s="220"/>
      <c r="N245" s="220"/>
      <c r="O245" s="220"/>
      <c r="P245" s="146"/>
      <c r="Q245" s="146"/>
      <c r="R245" s="220"/>
    </row>
    <row r="246" spans="1:18" s="219" customFormat="1" x14ac:dyDescent="0.25">
      <c r="A246" s="220"/>
      <c r="B246" s="220"/>
      <c r="C246" s="220"/>
      <c r="D246" s="220"/>
      <c r="E246" s="220"/>
      <c r="F246" s="220"/>
      <c r="G246" s="220"/>
      <c r="H246" s="220"/>
      <c r="I246" s="220"/>
      <c r="J246" s="220"/>
      <c r="K246" s="239"/>
      <c r="L246" s="220"/>
      <c r="M246" s="220"/>
      <c r="N246" s="220"/>
      <c r="O246" s="220"/>
      <c r="P246" s="146"/>
      <c r="Q246" s="146"/>
      <c r="R246" s="220"/>
    </row>
    <row r="247" spans="1:18" s="219" customFormat="1" x14ac:dyDescent="0.25">
      <c r="A247" s="220"/>
      <c r="B247" s="220"/>
      <c r="C247" s="220"/>
      <c r="D247" s="220"/>
      <c r="E247" s="220"/>
      <c r="F247" s="220"/>
      <c r="G247" s="220"/>
      <c r="H247" s="220"/>
      <c r="I247" s="220"/>
      <c r="J247" s="220"/>
      <c r="K247" s="239"/>
      <c r="L247" s="220"/>
      <c r="M247" s="220"/>
      <c r="N247" s="220"/>
      <c r="O247" s="220"/>
      <c r="P247" s="146"/>
      <c r="Q247" s="146"/>
      <c r="R247" s="220"/>
    </row>
    <row r="248" spans="1:18" s="219" customFormat="1" x14ac:dyDescent="0.25">
      <c r="A248" s="220"/>
      <c r="B248" s="220"/>
      <c r="C248" s="220"/>
      <c r="D248" s="220"/>
      <c r="E248" s="220"/>
      <c r="F248" s="220"/>
      <c r="G248" s="220"/>
      <c r="H248" s="220"/>
      <c r="I248" s="220"/>
      <c r="J248" s="220"/>
      <c r="K248" s="239"/>
      <c r="L248" s="220"/>
      <c r="M248" s="220"/>
      <c r="N248" s="220"/>
      <c r="O248" s="220"/>
      <c r="P248" s="146"/>
      <c r="Q248" s="146"/>
      <c r="R248" s="220"/>
    </row>
    <row r="249" spans="1:18" s="219" customFormat="1" x14ac:dyDescent="0.25">
      <c r="A249" s="220"/>
      <c r="B249" s="220"/>
      <c r="C249" s="220"/>
      <c r="D249" s="220"/>
      <c r="E249" s="220"/>
      <c r="F249" s="220"/>
      <c r="G249" s="220"/>
      <c r="H249" s="220"/>
      <c r="I249" s="220"/>
      <c r="J249" s="220"/>
      <c r="K249" s="239"/>
      <c r="L249" s="220"/>
      <c r="M249" s="220"/>
      <c r="N249" s="220"/>
      <c r="O249" s="220"/>
      <c r="P249" s="146"/>
      <c r="Q249" s="146"/>
      <c r="R249" s="220"/>
    </row>
    <row r="250" spans="1:18" s="219" customFormat="1" x14ac:dyDescent="0.25">
      <c r="A250" s="220"/>
      <c r="B250" s="220"/>
      <c r="C250" s="220"/>
      <c r="D250" s="220"/>
      <c r="E250" s="220"/>
      <c r="F250" s="220"/>
      <c r="G250" s="220"/>
      <c r="H250" s="220"/>
      <c r="I250" s="220"/>
      <c r="J250" s="220"/>
      <c r="K250" s="239"/>
      <c r="L250" s="220"/>
      <c r="M250" s="220"/>
      <c r="N250" s="220"/>
      <c r="O250" s="220"/>
      <c r="P250" s="146"/>
      <c r="Q250" s="146"/>
      <c r="R250" s="220"/>
    </row>
    <row r="251" spans="1:18" s="219" customFormat="1" x14ac:dyDescent="0.25">
      <c r="A251" s="220"/>
      <c r="B251" s="220"/>
      <c r="C251" s="220"/>
      <c r="D251" s="220"/>
      <c r="E251" s="220"/>
      <c r="F251" s="220"/>
      <c r="G251" s="220"/>
      <c r="H251" s="220"/>
      <c r="I251" s="220"/>
      <c r="J251" s="220"/>
      <c r="K251" s="239"/>
      <c r="L251" s="220"/>
      <c r="M251" s="220"/>
      <c r="N251" s="220"/>
      <c r="O251" s="220"/>
      <c r="P251" s="146"/>
      <c r="Q251" s="146"/>
      <c r="R251" s="220"/>
    </row>
    <row r="252" spans="1:18" s="219" customFormat="1" x14ac:dyDescent="0.25">
      <c r="A252" s="220"/>
      <c r="B252" s="220"/>
      <c r="C252" s="220"/>
      <c r="D252" s="220"/>
      <c r="E252" s="220"/>
      <c r="F252" s="220"/>
      <c r="G252" s="220"/>
      <c r="H252" s="220"/>
      <c r="I252" s="220"/>
      <c r="J252" s="220"/>
      <c r="K252" s="239"/>
      <c r="L252" s="220"/>
      <c r="M252" s="220"/>
      <c r="N252" s="220"/>
      <c r="O252" s="220"/>
      <c r="P252" s="146"/>
      <c r="Q252" s="146"/>
      <c r="R252" s="220"/>
    </row>
    <row r="253" spans="1:18" s="219" customFormat="1" x14ac:dyDescent="0.25">
      <c r="A253" s="220"/>
      <c r="B253" s="220"/>
      <c r="C253" s="220"/>
      <c r="D253" s="220"/>
      <c r="E253" s="220"/>
      <c r="F253" s="220"/>
      <c r="G253" s="220"/>
      <c r="H253" s="220"/>
      <c r="I253" s="220"/>
      <c r="J253" s="220"/>
      <c r="K253" s="239"/>
      <c r="L253" s="220"/>
      <c r="M253" s="220"/>
      <c r="N253" s="220"/>
      <c r="O253" s="220"/>
      <c r="P253" s="146"/>
      <c r="Q253" s="146"/>
      <c r="R253" s="220"/>
    </row>
    <row r="254" spans="1:18" s="219" customFormat="1" x14ac:dyDescent="0.25">
      <c r="A254" s="220"/>
      <c r="B254" s="220"/>
      <c r="C254" s="220"/>
      <c r="D254" s="220"/>
      <c r="E254" s="220"/>
      <c r="F254" s="220"/>
      <c r="G254" s="220"/>
      <c r="H254" s="220"/>
      <c r="I254" s="220"/>
      <c r="J254" s="220"/>
      <c r="K254" s="239"/>
      <c r="L254" s="220"/>
      <c r="M254" s="220"/>
      <c r="N254" s="220"/>
      <c r="O254" s="220"/>
      <c r="P254" s="146"/>
      <c r="Q254" s="146"/>
      <c r="R254" s="220"/>
    </row>
    <row r="255" spans="1:18" s="219" customFormat="1" x14ac:dyDescent="0.25">
      <c r="A255" s="220"/>
      <c r="B255" s="220"/>
      <c r="C255" s="220"/>
      <c r="D255" s="220"/>
      <c r="E255" s="220"/>
      <c r="F255" s="220"/>
      <c r="G255" s="220"/>
      <c r="H255" s="220"/>
      <c r="I255" s="220"/>
      <c r="J255" s="220"/>
      <c r="K255" s="239"/>
      <c r="L255" s="220"/>
      <c r="M255" s="220"/>
      <c r="N255" s="220"/>
      <c r="O255" s="220"/>
      <c r="P255" s="146"/>
      <c r="Q255" s="146"/>
      <c r="R255" s="220"/>
    </row>
    <row r="256" spans="1:18" s="219" customFormat="1" x14ac:dyDescent="0.25">
      <c r="A256" s="220"/>
      <c r="B256" s="220"/>
      <c r="C256" s="220"/>
      <c r="D256" s="220"/>
      <c r="E256" s="220"/>
      <c r="F256" s="220"/>
      <c r="G256" s="220"/>
      <c r="H256" s="220"/>
      <c r="I256" s="220"/>
      <c r="J256" s="220"/>
      <c r="K256" s="239"/>
      <c r="L256" s="220"/>
      <c r="M256" s="220"/>
      <c r="N256" s="220"/>
      <c r="O256" s="220"/>
      <c r="P256" s="146"/>
      <c r="Q256" s="146"/>
      <c r="R256" s="220"/>
    </row>
    <row r="257" spans="1:18" s="219" customFormat="1" x14ac:dyDescent="0.25">
      <c r="A257" s="220"/>
      <c r="B257" s="220"/>
      <c r="C257" s="220"/>
      <c r="D257" s="220"/>
      <c r="E257" s="220"/>
      <c r="F257" s="220"/>
      <c r="G257" s="220"/>
      <c r="H257" s="220"/>
      <c r="I257" s="220"/>
      <c r="J257" s="220"/>
      <c r="K257" s="239"/>
      <c r="L257" s="220"/>
      <c r="M257" s="220"/>
      <c r="N257" s="220"/>
      <c r="O257" s="220"/>
      <c r="P257" s="146"/>
      <c r="Q257" s="146"/>
      <c r="R257" s="220"/>
    </row>
    <row r="258" spans="1:18" s="219" customFormat="1" x14ac:dyDescent="0.25">
      <c r="A258" s="220"/>
      <c r="B258" s="220"/>
      <c r="C258" s="220"/>
      <c r="D258" s="220"/>
      <c r="E258" s="220"/>
      <c r="F258" s="220"/>
      <c r="G258" s="220"/>
      <c r="H258" s="220"/>
      <c r="I258" s="220"/>
      <c r="J258" s="220"/>
      <c r="K258" s="239"/>
      <c r="L258" s="220"/>
      <c r="M258" s="220"/>
      <c r="N258" s="220"/>
      <c r="O258" s="220"/>
      <c r="P258" s="146"/>
      <c r="Q258" s="146"/>
      <c r="R258" s="220"/>
    </row>
    <row r="259" spans="1:18" s="219" customFormat="1" x14ac:dyDescent="0.25">
      <c r="A259" s="220"/>
      <c r="B259" s="220"/>
      <c r="C259" s="220"/>
      <c r="D259" s="220"/>
      <c r="E259" s="220"/>
      <c r="F259" s="220"/>
      <c r="G259" s="220"/>
      <c r="H259" s="220"/>
      <c r="I259" s="220"/>
      <c r="J259" s="220"/>
      <c r="K259" s="239"/>
      <c r="L259" s="220"/>
      <c r="M259" s="220"/>
      <c r="N259" s="220"/>
      <c r="O259" s="220"/>
      <c r="P259" s="146"/>
      <c r="Q259" s="146"/>
      <c r="R259" s="220"/>
    </row>
    <row r="260" spans="1:18" s="219" customFormat="1" x14ac:dyDescent="0.25">
      <c r="A260" s="220"/>
      <c r="B260" s="220"/>
      <c r="C260" s="220"/>
      <c r="D260" s="220"/>
      <c r="E260" s="220"/>
      <c r="F260" s="220"/>
      <c r="G260" s="220"/>
      <c r="H260" s="220"/>
      <c r="I260" s="220"/>
      <c r="J260" s="220"/>
      <c r="K260" s="239"/>
      <c r="L260" s="220"/>
      <c r="M260" s="220"/>
      <c r="N260" s="220"/>
      <c r="O260" s="220"/>
      <c r="P260" s="146"/>
      <c r="Q260" s="146"/>
      <c r="R260" s="220"/>
    </row>
    <row r="261" spans="1:18" s="219" customFormat="1" x14ac:dyDescent="0.25">
      <c r="A261" s="220"/>
      <c r="B261" s="220"/>
      <c r="C261" s="220"/>
      <c r="D261" s="220"/>
      <c r="E261" s="220"/>
      <c r="F261" s="220"/>
      <c r="G261" s="220"/>
      <c r="H261" s="220"/>
      <c r="I261" s="220"/>
      <c r="J261" s="220"/>
      <c r="K261" s="239"/>
      <c r="L261" s="220"/>
      <c r="M261" s="220"/>
      <c r="N261" s="220"/>
      <c r="O261" s="220"/>
      <c r="P261" s="146"/>
      <c r="Q261" s="146"/>
      <c r="R261" s="220"/>
    </row>
    <row r="262" spans="1:18" s="219" customFormat="1" x14ac:dyDescent="0.25">
      <c r="A262" s="220"/>
      <c r="B262" s="220"/>
      <c r="C262" s="220"/>
      <c r="D262" s="220"/>
      <c r="E262" s="220"/>
      <c r="F262" s="220"/>
      <c r="G262" s="220"/>
      <c r="H262" s="220"/>
      <c r="I262" s="220"/>
      <c r="J262" s="220"/>
      <c r="K262" s="239"/>
      <c r="L262" s="220"/>
      <c r="M262" s="220"/>
      <c r="N262" s="220"/>
      <c r="O262" s="220"/>
      <c r="P262" s="146"/>
      <c r="Q262" s="146"/>
      <c r="R262" s="220"/>
    </row>
    <row r="263" spans="1:18" s="219" customFormat="1" x14ac:dyDescent="0.25">
      <c r="A263" s="220"/>
      <c r="B263" s="220"/>
      <c r="C263" s="220"/>
      <c r="D263" s="220"/>
      <c r="E263" s="220"/>
      <c r="F263" s="220"/>
      <c r="G263" s="220"/>
      <c r="H263" s="220"/>
      <c r="I263" s="220"/>
      <c r="J263" s="220"/>
      <c r="K263" s="239"/>
      <c r="L263" s="220"/>
      <c r="M263" s="220"/>
      <c r="N263" s="220"/>
      <c r="O263" s="220"/>
      <c r="P263" s="146"/>
      <c r="Q263" s="146"/>
      <c r="R263" s="220"/>
    </row>
    <row r="264" spans="1:18" s="219" customFormat="1" x14ac:dyDescent="0.25">
      <c r="A264" s="220"/>
      <c r="B264" s="220"/>
      <c r="C264" s="220"/>
      <c r="D264" s="220"/>
      <c r="E264" s="220"/>
      <c r="F264" s="220"/>
      <c r="G264" s="220"/>
      <c r="H264" s="220"/>
      <c r="I264" s="220"/>
      <c r="J264" s="220"/>
      <c r="K264" s="239"/>
      <c r="L264" s="220"/>
      <c r="M264" s="220"/>
      <c r="N264" s="220"/>
      <c r="O264" s="220"/>
      <c r="P264" s="146"/>
      <c r="Q264" s="146"/>
      <c r="R264" s="220"/>
    </row>
    <row r="265" spans="1:18" s="219" customFormat="1" x14ac:dyDescent="0.25">
      <c r="A265" s="220"/>
      <c r="B265" s="220"/>
      <c r="C265" s="220"/>
      <c r="D265" s="220"/>
      <c r="E265" s="220"/>
      <c r="F265" s="220"/>
      <c r="G265" s="220"/>
      <c r="H265" s="220"/>
      <c r="I265" s="220"/>
      <c r="J265" s="220"/>
      <c r="K265" s="239"/>
      <c r="L265" s="220"/>
      <c r="M265" s="220"/>
      <c r="N265" s="220"/>
      <c r="O265" s="220"/>
      <c r="P265" s="146"/>
      <c r="Q265" s="146"/>
      <c r="R265" s="220"/>
    </row>
    <row r="266" spans="1:18" s="219" customFormat="1" x14ac:dyDescent="0.25">
      <c r="A266" s="220"/>
      <c r="B266" s="220"/>
      <c r="C266" s="220"/>
      <c r="D266" s="220"/>
      <c r="E266" s="220"/>
      <c r="F266" s="220"/>
      <c r="G266" s="220"/>
      <c r="H266" s="220"/>
      <c r="I266" s="220"/>
      <c r="J266" s="220"/>
      <c r="K266" s="239"/>
      <c r="L266" s="220"/>
      <c r="M266" s="220"/>
      <c r="N266" s="220"/>
      <c r="O266" s="220"/>
      <c r="P266" s="146"/>
      <c r="Q266" s="146"/>
      <c r="R266" s="220"/>
    </row>
    <row r="267" spans="1:18" s="219" customFormat="1" x14ac:dyDescent="0.25">
      <c r="A267" s="220"/>
      <c r="B267" s="220"/>
      <c r="C267" s="220"/>
      <c r="D267" s="220"/>
      <c r="E267" s="220"/>
      <c r="F267" s="220"/>
      <c r="G267" s="220"/>
      <c r="H267" s="220"/>
      <c r="I267" s="220"/>
      <c r="J267" s="220"/>
      <c r="K267" s="239"/>
      <c r="L267" s="220"/>
      <c r="M267" s="220"/>
      <c r="N267" s="220"/>
      <c r="O267" s="220"/>
      <c r="P267" s="146"/>
      <c r="Q267" s="146"/>
      <c r="R267" s="220"/>
    </row>
    <row r="268" spans="1:18" s="219" customFormat="1" x14ac:dyDescent="0.25">
      <c r="A268" s="220"/>
      <c r="B268" s="220"/>
      <c r="C268" s="220"/>
      <c r="D268" s="220"/>
      <c r="E268" s="220"/>
      <c r="F268" s="220"/>
      <c r="G268" s="220"/>
      <c r="H268" s="220"/>
      <c r="I268" s="220"/>
      <c r="J268" s="220"/>
      <c r="K268" s="239"/>
      <c r="L268" s="220"/>
      <c r="M268" s="220"/>
      <c r="N268" s="220"/>
      <c r="O268" s="220"/>
      <c r="P268" s="146"/>
      <c r="Q268" s="146"/>
      <c r="R268" s="220"/>
    </row>
    <row r="269" spans="1:18" s="219" customFormat="1" x14ac:dyDescent="0.25">
      <c r="A269" s="220"/>
      <c r="B269" s="220"/>
      <c r="C269" s="220"/>
      <c r="D269" s="220"/>
      <c r="E269" s="220"/>
      <c r="F269" s="220"/>
      <c r="G269" s="220"/>
      <c r="H269" s="220"/>
      <c r="I269" s="220"/>
      <c r="J269" s="220"/>
      <c r="K269" s="239"/>
      <c r="L269" s="220"/>
      <c r="M269" s="220"/>
      <c r="N269" s="220"/>
      <c r="O269" s="220"/>
      <c r="P269" s="146"/>
      <c r="Q269" s="146"/>
      <c r="R269" s="220"/>
    </row>
    <row r="270" spans="1:18" s="219" customFormat="1" x14ac:dyDescent="0.25">
      <c r="A270" s="220"/>
      <c r="B270" s="220"/>
      <c r="C270" s="220"/>
      <c r="D270" s="220"/>
      <c r="E270" s="220"/>
      <c r="F270" s="220"/>
      <c r="G270" s="220"/>
      <c r="H270" s="220"/>
      <c r="I270" s="220"/>
      <c r="J270" s="220"/>
      <c r="K270" s="239"/>
      <c r="L270" s="220"/>
      <c r="M270" s="220"/>
      <c r="N270" s="220"/>
      <c r="O270" s="220"/>
      <c r="P270" s="146"/>
      <c r="Q270" s="146"/>
      <c r="R270" s="220"/>
    </row>
    <row r="271" spans="1:18" s="219" customFormat="1" x14ac:dyDescent="0.25">
      <c r="A271" s="220"/>
      <c r="B271" s="220"/>
      <c r="C271" s="220"/>
      <c r="D271" s="220"/>
      <c r="E271" s="220"/>
      <c r="F271" s="220"/>
      <c r="G271" s="220"/>
      <c r="H271" s="220"/>
      <c r="I271" s="220"/>
      <c r="J271" s="220"/>
      <c r="K271" s="239"/>
      <c r="L271" s="220"/>
      <c r="M271" s="220"/>
      <c r="N271" s="220"/>
      <c r="O271" s="220"/>
      <c r="P271" s="146"/>
      <c r="Q271" s="146"/>
      <c r="R271" s="220"/>
    </row>
    <row r="272" spans="1:18" s="219" customFormat="1" x14ac:dyDescent="0.25">
      <c r="A272" s="220"/>
      <c r="B272" s="220"/>
      <c r="C272" s="220"/>
      <c r="D272" s="220"/>
      <c r="E272" s="220"/>
      <c r="F272" s="220"/>
      <c r="G272" s="220"/>
      <c r="H272" s="220"/>
      <c r="I272" s="220"/>
      <c r="J272" s="220"/>
      <c r="K272" s="239"/>
      <c r="L272" s="220"/>
      <c r="M272" s="220"/>
      <c r="N272" s="220"/>
      <c r="O272" s="220"/>
      <c r="P272" s="146"/>
      <c r="Q272" s="146"/>
      <c r="R272" s="220"/>
    </row>
    <row r="273" spans="1:18" s="219" customFormat="1" x14ac:dyDescent="0.25">
      <c r="A273" s="220"/>
      <c r="B273" s="220"/>
      <c r="C273" s="220"/>
      <c r="D273" s="220"/>
      <c r="E273" s="220"/>
      <c r="F273" s="220"/>
      <c r="G273" s="220"/>
      <c r="H273" s="220"/>
      <c r="I273" s="220"/>
      <c r="J273" s="220"/>
      <c r="K273" s="239"/>
      <c r="L273" s="220"/>
      <c r="M273" s="220"/>
      <c r="N273" s="220"/>
      <c r="O273" s="220"/>
      <c r="P273" s="146"/>
      <c r="Q273" s="146"/>
      <c r="R273" s="220"/>
    </row>
    <row r="274" spans="1:18" s="219" customFormat="1" x14ac:dyDescent="0.25">
      <c r="A274" s="220"/>
      <c r="B274" s="220"/>
      <c r="C274" s="220"/>
      <c r="D274" s="220"/>
      <c r="E274" s="220"/>
      <c r="F274" s="220"/>
      <c r="G274" s="220"/>
      <c r="H274" s="220"/>
      <c r="I274" s="220"/>
      <c r="J274" s="220"/>
      <c r="K274" s="239"/>
      <c r="L274" s="220"/>
      <c r="M274" s="220"/>
      <c r="N274" s="220"/>
      <c r="O274" s="220"/>
      <c r="P274" s="146"/>
      <c r="Q274" s="146"/>
      <c r="R274" s="220"/>
    </row>
    <row r="275" spans="1:18" s="219" customFormat="1" x14ac:dyDescent="0.25">
      <c r="A275" s="220"/>
      <c r="B275" s="220"/>
      <c r="C275" s="220"/>
      <c r="D275" s="220"/>
      <c r="E275" s="220"/>
      <c r="F275" s="220"/>
      <c r="G275" s="220"/>
      <c r="H275" s="220"/>
      <c r="I275" s="220"/>
      <c r="J275" s="220"/>
      <c r="K275" s="239"/>
      <c r="L275" s="220"/>
      <c r="M275" s="220"/>
      <c r="N275" s="220"/>
      <c r="O275" s="220"/>
      <c r="P275" s="146"/>
      <c r="Q275" s="146"/>
      <c r="R275" s="220"/>
    </row>
    <row r="276" spans="1:18" s="219" customFormat="1" x14ac:dyDescent="0.25">
      <c r="A276" s="220"/>
      <c r="B276" s="220"/>
      <c r="C276" s="220"/>
      <c r="D276" s="220"/>
      <c r="E276" s="220"/>
      <c r="F276" s="220"/>
      <c r="G276" s="220"/>
      <c r="H276" s="220"/>
      <c r="I276" s="220"/>
      <c r="J276" s="220"/>
      <c r="K276" s="239"/>
      <c r="L276" s="220"/>
      <c r="M276" s="220"/>
      <c r="N276" s="220"/>
      <c r="O276" s="220"/>
      <c r="P276" s="146"/>
      <c r="Q276" s="146"/>
      <c r="R276" s="220"/>
    </row>
    <row r="277" spans="1:18" s="219" customFormat="1" x14ac:dyDescent="0.25">
      <c r="A277" s="220"/>
      <c r="B277" s="220"/>
      <c r="C277" s="220"/>
      <c r="D277" s="220"/>
      <c r="E277" s="220"/>
      <c r="F277" s="220"/>
      <c r="G277" s="220"/>
      <c r="H277" s="220"/>
      <c r="I277" s="220"/>
      <c r="J277" s="220"/>
      <c r="K277" s="239"/>
      <c r="L277" s="220"/>
      <c r="M277" s="220"/>
      <c r="N277" s="220"/>
      <c r="O277" s="220"/>
      <c r="P277" s="146"/>
      <c r="Q277" s="146"/>
      <c r="R277" s="220"/>
    </row>
    <row r="278" spans="1:18" s="219" customFormat="1" x14ac:dyDescent="0.25">
      <c r="A278" s="220"/>
      <c r="B278" s="220"/>
      <c r="C278" s="220"/>
      <c r="D278" s="220"/>
      <c r="E278" s="220"/>
      <c r="F278" s="220"/>
      <c r="G278" s="220"/>
      <c r="H278" s="220"/>
      <c r="I278" s="220"/>
      <c r="J278" s="220"/>
      <c r="K278" s="239"/>
      <c r="L278" s="220"/>
      <c r="M278" s="220"/>
      <c r="N278" s="220"/>
      <c r="O278" s="220"/>
      <c r="P278" s="146"/>
      <c r="Q278" s="146"/>
      <c r="R278" s="220"/>
    </row>
    <row r="279" spans="1:18" s="219" customFormat="1" x14ac:dyDescent="0.25">
      <c r="A279" s="220"/>
      <c r="B279" s="220"/>
      <c r="C279" s="220"/>
      <c r="D279" s="220"/>
      <c r="E279" s="220"/>
      <c r="F279" s="220"/>
      <c r="G279" s="220"/>
      <c r="H279" s="220"/>
      <c r="I279" s="220"/>
      <c r="J279" s="220"/>
      <c r="K279" s="239"/>
      <c r="L279" s="220"/>
      <c r="M279" s="220"/>
      <c r="N279" s="220"/>
      <c r="O279" s="220"/>
      <c r="P279" s="146"/>
      <c r="Q279" s="146"/>
      <c r="R279" s="220"/>
    </row>
    <row r="280" spans="1:18" s="219" customFormat="1" x14ac:dyDescent="0.25">
      <c r="A280" s="220"/>
      <c r="B280" s="220"/>
      <c r="C280" s="220"/>
      <c r="D280" s="220"/>
      <c r="E280" s="220"/>
      <c r="F280" s="220"/>
      <c r="G280" s="220"/>
      <c r="H280" s="220"/>
      <c r="I280" s="220"/>
      <c r="J280" s="220"/>
      <c r="K280" s="239"/>
      <c r="L280" s="220"/>
      <c r="M280" s="220"/>
      <c r="N280" s="220"/>
      <c r="O280" s="220"/>
      <c r="P280" s="146"/>
      <c r="Q280" s="146"/>
      <c r="R280" s="220"/>
    </row>
    <row r="281" spans="1:18" s="219" customFormat="1" x14ac:dyDescent="0.25">
      <c r="A281" s="220"/>
      <c r="B281" s="220"/>
      <c r="C281" s="220"/>
      <c r="D281" s="220"/>
      <c r="E281" s="220"/>
      <c r="F281" s="220"/>
      <c r="G281" s="220"/>
      <c r="H281" s="220"/>
      <c r="I281" s="220"/>
      <c r="J281" s="220"/>
      <c r="K281" s="239"/>
      <c r="L281" s="220"/>
      <c r="M281" s="220"/>
      <c r="N281" s="220"/>
      <c r="O281" s="220"/>
      <c r="P281" s="146"/>
      <c r="Q281" s="146"/>
      <c r="R281" s="220"/>
    </row>
    <row r="282" spans="1:18" s="219" customFormat="1" x14ac:dyDescent="0.25">
      <c r="A282" s="220"/>
      <c r="B282" s="220"/>
      <c r="C282" s="220"/>
      <c r="D282" s="220"/>
      <c r="E282" s="220"/>
      <c r="F282" s="220"/>
      <c r="G282" s="220"/>
      <c r="H282" s="220"/>
      <c r="I282" s="220"/>
      <c r="J282" s="220"/>
      <c r="K282" s="239"/>
      <c r="L282" s="220"/>
      <c r="M282" s="220"/>
      <c r="N282" s="220"/>
      <c r="O282" s="220"/>
      <c r="P282" s="146"/>
      <c r="Q282" s="146"/>
      <c r="R282" s="220"/>
    </row>
    <row r="283" spans="1:18" s="219" customFormat="1" x14ac:dyDescent="0.25">
      <c r="A283" s="220"/>
      <c r="B283" s="220"/>
      <c r="C283" s="220"/>
      <c r="D283" s="220"/>
      <c r="E283" s="220"/>
      <c r="F283" s="220"/>
      <c r="G283" s="220"/>
      <c r="H283" s="220"/>
      <c r="I283" s="220"/>
      <c r="J283" s="220"/>
      <c r="K283" s="239"/>
      <c r="L283" s="220"/>
      <c r="M283" s="220"/>
      <c r="N283" s="220"/>
      <c r="O283" s="220"/>
      <c r="P283" s="146"/>
      <c r="Q283" s="146"/>
      <c r="R283" s="220"/>
    </row>
    <row r="284" spans="1:18" s="219" customFormat="1" x14ac:dyDescent="0.25">
      <c r="A284" s="220"/>
      <c r="B284" s="220"/>
      <c r="C284" s="220"/>
      <c r="D284" s="220"/>
      <c r="E284" s="220"/>
      <c r="F284" s="220"/>
      <c r="G284" s="220"/>
      <c r="H284" s="220"/>
      <c r="I284" s="220"/>
      <c r="J284" s="220"/>
      <c r="K284" s="239"/>
      <c r="L284" s="220"/>
      <c r="M284" s="220"/>
      <c r="N284" s="220"/>
      <c r="O284" s="220"/>
      <c r="P284" s="146"/>
      <c r="Q284" s="146"/>
      <c r="R284" s="220"/>
    </row>
    <row r="285" spans="1:18" s="219" customFormat="1" x14ac:dyDescent="0.25">
      <c r="A285" s="220"/>
      <c r="B285" s="220"/>
      <c r="C285" s="220"/>
      <c r="D285" s="220"/>
      <c r="E285" s="220"/>
      <c r="F285" s="220"/>
      <c r="G285" s="220"/>
      <c r="H285" s="220"/>
      <c r="I285" s="220"/>
      <c r="J285" s="220"/>
      <c r="K285" s="239"/>
      <c r="L285" s="220"/>
      <c r="M285" s="220"/>
      <c r="N285" s="220"/>
      <c r="O285" s="220"/>
      <c r="P285" s="146"/>
      <c r="Q285" s="146"/>
      <c r="R285" s="220"/>
    </row>
    <row r="286" spans="1:18" s="219" customFormat="1" x14ac:dyDescent="0.25">
      <c r="A286" s="220"/>
      <c r="B286" s="220"/>
      <c r="C286" s="220"/>
      <c r="D286" s="220"/>
      <c r="E286" s="220"/>
      <c r="F286" s="220"/>
      <c r="G286" s="220"/>
      <c r="H286" s="220"/>
      <c r="I286" s="220"/>
      <c r="J286" s="220"/>
      <c r="K286" s="239"/>
      <c r="L286" s="220"/>
      <c r="M286" s="220"/>
      <c r="N286" s="220"/>
      <c r="O286" s="220"/>
      <c r="P286" s="146"/>
      <c r="Q286" s="146"/>
      <c r="R286" s="220"/>
    </row>
    <row r="287" spans="1:18" s="219" customFormat="1" x14ac:dyDescent="0.25">
      <c r="A287" s="220"/>
      <c r="B287" s="220"/>
      <c r="C287" s="220"/>
      <c r="D287" s="220"/>
      <c r="E287" s="220"/>
      <c r="F287" s="220"/>
      <c r="G287" s="220"/>
      <c r="H287" s="220"/>
      <c r="I287" s="220"/>
      <c r="J287" s="220"/>
      <c r="K287" s="239"/>
      <c r="L287" s="220"/>
      <c r="M287" s="220"/>
      <c r="N287" s="220"/>
      <c r="O287" s="220"/>
      <c r="P287" s="146"/>
      <c r="Q287" s="146"/>
      <c r="R287" s="220"/>
    </row>
    <row r="288" spans="1:18" s="219" customFormat="1" x14ac:dyDescent="0.25">
      <c r="A288" s="220"/>
      <c r="B288" s="220"/>
      <c r="C288" s="220"/>
      <c r="D288" s="220"/>
      <c r="E288" s="220"/>
      <c r="F288" s="220"/>
      <c r="G288" s="220"/>
      <c r="H288" s="220"/>
      <c r="I288" s="220"/>
      <c r="J288" s="220"/>
      <c r="K288" s="239"/>
      <c r="L288" s="220"/>
      <c r="M288" s="220"/>
      <c r="N288" s="220"/>
      <c r="O288" s="220"/>
      <c r="P288" s="146"/>
      <c r="Q288" s="146"/>
      <c r="R288" s="220"/>
    </row>
    <row r="289" spans="1:18" s="219" customFormat="1" x14ac:dyDescent="0.25">
      <c r="A289" s="220"/>
      <c r="B289" s="220"/>
      <c r="C289" s="220"/>
      <c r="D289" s="220"/>
      <c r="E289" s="220"/>
      <c r="F289" s="220"/>
      <c r="G289" s="220"/>
      <c r="H289" s="220"/>
      <c r="I289" s="220"/>
      <c r="J289" s="220"/>
      <c r="K289" s="239"/>
      <c r="L289" s="220"/>
      <c r="M289" s="220"/>
      <c r="N289" s="220"/>
      <c r="O289" s="220"/>
      <c r="P289" s="146"/>
      <c r="Q289" s="146"/>
      <c r="R289" s="220"/>
    </row>
    <row r="290" spans="1:18" s="219" customFormat="1" x14ac:dyDescent="0.25">
      <c r="A290" s="220"/>
      <c r="B290" s="220"/>
      <c r="C290" s="220"/>
      <c r="D290" s="220"/>
      <c r="E290" s="220"/>
      <c r="F290" s="220"/>
      <c r="G290" s="220"/>
      <c r="H290" s="220"/>
      <c r="I290" s="220"/>
      <c r="J290" s="220"/>
      <c r="K290" s="239"/>
      <c r="L290" s="220"/>
      <c r="M290" s="220"/>
      <c r="N290" s="220"/>
      <c r="O290" s="220"/>
      <c r="P290" s="146"/>
      <c r="Q290" s="146"/>
      <c r="R290" s="220"/>
    </row>
    <row r="291" spans="1:18" s="219" customFormat="1" x14ac:dyDescent="0.25">
      <c r="A291" s="220"/>
      <c r="B291" s="220"/>
      <c r="C291" s="220"/>
      <c r="D291" s="220"/>
      <c r="E291" s="220"/>
      <c r="F291" s="220"/>
      <c r="G291" s="220"/>
      <c r="H291" s="220"/>
      <c r="I291" s="220"/>
      <c r="J291" s="220"/>
      <c r="K291" s="239"/>
      <c r="L291" s="220"/>
      <c r="M291" s="220"/>
      <c r="N291" s="220"/>
      <c r="O291" s="220"/>
      <c r="P291" s="146"/>
      <c r="Q291" s="146"/>
      <c r="R291" s="220"/>
    </row>
    <row r="292" spans="1:18" s="219" customFormat="1" x14ac:dyDescent="0.25">
      <c r="A292" s="220"/>
      <c r="B292" s="220"/>
      <c r="C292" s="220"/>
      <c r="D292" s="220"/>
      <c r="E292" s="220"/>
      <c r="F292" s="220"/>
      <c r="G292" s="220"/>
      <c r="H292" s="220"/>
      <c r="I292" s="220"/>
      <c r="J292" s="220"/>
      <c r="K292" s="239"/>
      <c r="L292" s="220"/>
      <c r="M292" s="220"/>
      <c r="N292" s="220"/>
      <c r="O292" s="220"/>
      <c r="P292" s="146"/>
      <c r="Q292" s="146"/>
      <c r="R292" s="220"/>
    </row>
    <row r="293" spans="1:18" s="219" customFormat="1" x14ac:dyDescent="0.25">
      <c r="A293" s="220"/>
      <c r="B293" s="220"/>
      <c r="C293" s="220"/>
      <c r="D293" s="220"/>
      <c r="E293" s="220"/>
      <c r="F293" s="220"/>
      <c r="G293" s="220"/>
      <c r="H293" s="220"/>
      <c r="I293" s="220"/>
      <c r="J293" s="220"/>
      <c r="K293" s="239"/>
      <c r="L293" s="220"/>
      <c r="M293" s="220"/>
      <c r="N293" s="220"/>
      <c r="O293" s="220"/>
      <c r="P293" s="146"/>
      <c r="Q293" s="146"/>
      <c r="R293" s="220"/>
    </row>
    <row r="294" spans="1:18" s="219" customFormat="1" x14ac:dyDescent="0.25">
      <c r="A294" s="220"/>
      <c r="B294" s="220"/>
      <c r="C294" s="220"/>
      <c r="D294" s="220"/>
      <c r="E294" s="220"/>
      <c r="F294" s="220"/>
      <c r="G294" s="220"/>
      <c r="H294" s="220"/>
      <c r="I294" s="220"/>
      <c r="J294" s="220"/>
      <c r="K294" s="239"/>
      <c r="L294" s="220"/>
      <c r="M294" s="220"/>
      <c r="N294" s="220"/>
      <c r="O294" s="220"/>
      <c r="P294" s="146"/>
      <c r="Q294" s="146"/>
      <c r="R294" s="220"/>
    </row>
    <row r="295" spans="1:18" s="219" customFormat="1" x14ac:dyDescent="0.25">
      <c r="A295" s="220"/>
      <c r="B295" s="220"/>
      <c r="C295" s="220"/>
      <c r="D295" s="220"/>
      <c r="E295" s="220"/>
      <c r="F295" s="220"/>
      <c r="G295" s="220"/>
      <c r="H295" s="220"/>
      <c r="I295" s="220"/>
      <c r="J295" s="220"/>
      <c r="K295" s="239"/>
      <c r="L295" s="220"/>
      <c r="M295" s="220"/>
      <c r="N295" s="220"/>
      <c r="O295" s="220"/>
      <c r="P295" s="146"/>
      <c r="Q295" s="146"/>
      <c r="R295" s="220"/>
    </row>
    <row r="296" spans="1:18" s="219" customFormat="1" x14ac:dyDescent="0.25">
      <c r="A296" s="220"/>
      <c r="B296" s="220"/>
      <c r="C296" s="220"/>
      <c r="D296" s="220"/>
      <c r="E296" s="220"/>
      <c r="F296" s="220"/>
      <c r="G296" s="220"/>
      <c r="H296" s="220"/>
      <c r="I296" s="220"/>
      <c r="J296" s="220"/>
      <c r="K296" s="239"/>
      <c r="L296" s="220"/>
      <c r="M296" s="220"/>
      <c r="N296" s="220"/>
      <c r="O296" s="220"/>
      <c r="P296" s="146"/>
      <c r="Q296" s="146"/>
      <c r="R296" s="220"/>
    </row>
    <row r="297" spans="1:18" s="219" customFormat="1" x14ac:dyDescent="0.25">
      <c r="A297" s="220"/>
      <c r="B297" s="220"/>
      <c r="C297" s="220"/>
      <c r="D297" s="220"/>
      <c r="E297" s="220"/>
      <c r="F297" s="220"/>
      <c r="G297" s="220"/>
      <c r="H297" s="220"/>
      <c r="I297" s="220"/>
      <c r="J297" s="220"/>
      <c r="K297" s="239"/>
      <c r="L297" s="220"/>
      <c r="M297" s="220"/>
      <c r="N297" s="220"/>
      <c r="O297" s="220"/>
      <c r="P297" s="146"/>
      <c r="Q297" s="146"/>
      <c r="R297" s="220"/>
    </row>
    <row r="298" spans="1:18" s="219" customFormat="1" x14ac:dyDescent="0.25">
      <c r="A298" s="220"/>
      <c r="B298" s="220"/>
      <c r="C298" s="220"/>
      <c r="D298" s="220"/>
      <c r="E298" s="220"/>
      <c r="F298" s="220"/>
      <c r="G298" s="220"/>
      <c r="H298" s="220"/>
      <c r="I298" s="220"/>
      <c r="J298" s="220"/>
      <c r="K298" s="239"/>
      <c r="L298" s="220"/>
      <c r="M298" s="220"/>
      <c r="N298" s="220"/>
      <c r="O298" s="220"/>
      <c r="P298" s="146"/>
      <c r="Q298" s="146"/>
      <c r="R298" s="220"/>
    </row>
    <row r="299" spans="1:18" s="219" customFormat="1" x14ac:dyDescent="0.25">
      <c r="A299" s="220"/>
      <c r="B299" s="220"/>
      <c r="C299" s="220"/>
      <c r="D299" s="220"/>
      <c r="E299" s="220"/>
      <c r="F299" s="220"/>
      <c r="G299" s="220"/>
      <c r="H299" s="220"/>
      <c r="I299" s="220"/>
      <c r="J299" s="220"/>
      <c r="K299" s="239"/>
      <c r="L299" s="220"/>
      <c r="M299" s="220"/>
      <c r="N299" s="220"/>
      <c r="O299" s="220"/>
      <c r="P299" s="146"/>
      <c r="Q299" s="146"/>
      <c r="R299" s="220"/>
    </row>
    <row r="300" spans="1:18" s="219" customFormat="1" x14ac:dyDescent="0.25">
      <c r="A300" s="220"/>
      <c r="B300" s="220"/>
      <c r="C300" s="220"/>
      <c r="D300" s="220"/>
      <c r="E300" s="220"/>
      <c r="F300" s="220"/>
      <c r="G300" s="220"/>
      <c r="H300" s="220"/>
      <c r="I300" s="220"/>
      <c r="J300" s="220"/>
      <c r="K300" s="239"/>
      <c r="L300" s="220"/>
      <c r="M300" s="220"/>
      <c r="N300" s="220"/>
      <c r="O300" s="220"/>
      <c r="P300" s="146"/>
      <c r="Q300" s="146"/>
      <c r="R300" s="220"/>
    </row>
    <row r="301" spans="1:18" s="219" customFormat="1" x14ac:dyDescent="0.25">
      <c r="A301" s="220"/>
      <c r="B301" s="220"/>
      <c r="C301" s="220"/>
      <c r="D301" s="220"/>
      <c r="E301" s="220"/>
      <c r="F301" s="220"/>
      <c r="G301" s="220"/>
      <c r="H301" s="220"/>
      <c r="I301" s="220"/>
      <c r="J301" s="220"/>
      <c r="K301" s="239"/>
      <c r="L301" s="220"/>
      <c r="M301" s="220"/>
      <c r="N301" s="220"/>
      <c r="O301" s="220"/>
      <c r="P301" s="146"/>
      <c r="Q301" s="146"/>
      <c r="R301" s="220"/>
    </row>
    <row r="302" spans="1:18" s="219" customFormat="1" x14ac:dyDescent="0.25">
      <c r="A302" s="220"/>
      <c r="B302" s="220"/>
      <c r="C302" s="220"/>
      <c r="D302" s="220"/>
      <c r="E302" s="220"/>
      <c r="F302" s="220"/>
      <c r="G302" s="220"/>
      <c r="H302" s="220"/>
      <c r="I302" s="220"/>
      <c r="J302" s="220"/>
      <c r="K302" s="239"/>
      <c r="L302" s="220"/>
      <c r="M302" s="220"/>
      <c r="N302" s="220"/>
      <c r="O302" s="220"/>
      <c r="P302" s="146"/>
      <c r="Q302" s="146"/>
      <c r="R302" s="220"/>
    </row>
    <row r="303" spans="1:18" s="219" customFormat="1" x14ac:dyDescent="0.25">
      <c r="A303" s="220"/>
      <c r="B303" s="220"/>
      <c r="C303" s="220"/>
      <c r="D303" s="220"/>
      <c r="E303" s="220"/>
      <c r="F303" s="220"/>
      <c r="G303" s="220"/>
      <c r="H303" s="220"/>
      <c r="I303" s="220"/>
      <c r="J303" s="220"/>
      <c r="K303" s="239"/>
      <c r="L303" s="220"/>
      <c r="M303" s="220"/>
      <c r="N303" s="220"/>
      <c r="O303" s="220"/>
      <c r="P303" s="146"/>
      <c r="Q303" s="146"/>
      <c r="R303" s="220"/>
    </row>
    <row r="304" spans="1:18" s="219" customFormat="1" x14ac:dyDescent="0.25">
      <c r="A304" s="220"/>
      <c r="B304" s="220"/>
      <c r="C304" s="220"/>
      <c r="D304" s="220"/>
      <c r="E304" s="220"/>
      <c r="F304" s="220"/>
      <c r="G304" s="220"/>
      <c r="H304" s="220"/>
      <c r="I304" s="220"/>
      <c r="J304" s="220"/>
      <c r="K304" s="239"/>
      <c r="L304" s="220"/>
      <c r="M304" s="220"/>
      <c r="N304" s="220"/>
      <c r="O304" s="220"/>
      <c r="P304" s="146"/>
      <c r="Q304" s="146"/>
      <c r="R304" s="220"/>
    </row>
    <row r="305" spans="1:18" s="219" customFormat="1" x14ac:dyDescent="0.25">
      <c r="A305" s="220"/>
      <c r="B305" s="220"/>
      <c r="C305" s="220"/>
      <c r="D305" s="220"/>
      <c r="E305" s="220"/>
      <c r="F305" s="220"/>
      <c r="G305" s="220"/>
      <c r="H305" s="220"/>
      <c r="I305" s="220"/>
      <c r="J305" s="220"/>
      <c r="K305" s="239"/>
      <c r="L305" s="220"/>
      <c r="M305" s="220"/>
      <c r="N305" s="220"/>
      <c r="O305" s="220"/>
      <c r="P305" s="146"/>
      <c r="Q305" s="146"/>
      <c r="R305" s="220"/>
    </row>
    <row r="306" spans="1:18" s="219" customFormat="1" x14ac:dyDescent="0.25">
      <c r="A306" s="220"/>
      <c r="B306" s="220"/>
      <c r="C306" s="220"/>
      <c r="D306" s="220"/>
      <c r="E306" s="220"/>
      <c r="F306" s="220"/>
      <c r="G306" s="220"/>
      <c r="H306" s="220"/>
      <c r="I306" s="220"/>
      <c r="J306" s="220"/>
      <c r="K306" s="239"/>
      <c r="L306" s="220"/>
      <c r="M306" s="220"/>
      <c r="N306" s="220"/>
      <c r="O306" s="220"/>
      <c r="P306" s="146"/>
      <c r="Q306" s="146"/>
      <c r="R306" s="220"/>
    </row>
    <row r="307" spans="1:18" s="219" customFormat="1" x14ac:dyDescent="0.25">
      <c r="A307" s="220"/>
      <c r="B307" s="220"/>
      <c r="C307" s="220"/>
      <c r="D307" s="220"/>
      <c r="E307" s="220"/>
      <c r="F307" s="220"/>
      <c r="G307" s="220"/>
      <c r="H307" s="220"/>
      <c r="I307" s="220"/>
      <c r="J307" s="220"/>
      <c r="K307" s="239"/>
      <c r="L307" s="220"/>
      <c r="M307" s="220"/>
      <c r="N307" s="220"/>
      <c r="O307" s="220"/>
      <c r="P307" s="146"/>
      <c r="Q307" s="146"/>
      <c r="R307" s="220"/>
    </row>
    <row r="308" spans="1:18" s="219" customFormat="1" x14ac:dyDescent="0.25">
      <c r="A308" s="220"/>
      <c r="B308" s="220"/>
      <c r="C308" s="220"/>
      <c r="D308" s="220"/>
      <c r="E308" s="220"/>
      <c r="F308" s="220"/>
      <c r="G308" s="220"/>
      <c r="H308" s="220"/>
      <c r="I308" s="220"/>
      <c r="J308" s="220"/>
      <c r="K308" s="239"/>
      <c r="L308" s="220"/>
      <c r="M308" s="220"/>
      <c r="N308" s="220"/>
      <c r="O308" s="220"/>
      <c r="P308" s="146"/>
      <c r="Q308" s="146"/>
      <c r="R308" s="220"/>
    </row>
    <row r="309" spans="1:18" s="219" customFormat="1" x14ac:dyDescent="0.25">
      <c r="A309" s="220"/>
      <c r="B309" s="220"/>
      <c r="C309" s="220"/>
      <c r="D309" s="220"/>
      <c r="E309" s="220"/>
      <c r="F309" s="220"/>
      <c r="G309" s="220"/>
      <c r="H309" s="220"/>
      <c r="I309" s="220"/>
      <c r="J309" s="220"/>
      <c r="K309" s="239"/>
      <c r="L309" s="220"/>
      <c r="M309" s="220"/>
      <c r="N309" s="220"/>
      <c r="O309" s="220"/>
      <c r="P309" s="146"/>
      <c r="Q309" s="146"/>
      <c r="R309" s="220"/>
    </row>
    <row r="310" spans="1:18" s="219" customFormat="1" x14ac:dyDescent="0.25">
      <c r="A310" s="220"/>
      <c r="B310" s="220"/>
      <c r="C310" s="220"/>
      <c r="D310" s="220"/>
      <c r="E310" s="220"/>
      <c r="F310" s="220"/>
      <c r="G310" s="220"/>
      <c r="H310" s="220"/>
      <c r="I310" s="220"/>
      <c r="J310" s="220"/>
      <c r="K310" s="239"/>
      <c r="L310" s="220"/>
      <c r="M310" s="220"/>
      <c r="N310" s="220"/>
      <c r="O310" s="220"/>
      <c r="P310" s="146"/>
      <c r="Q310" s="146"/>
      <c r="R310" s="220"/>
    </row>
    <row r="311" spans="1:18" s="219" customFormat="1" x14ac:dyDescent="0.25">
      <c r="A311" s="220"/>
      <c r="B311" s="220"/>
      <c r="C311" s="220"/>
      <c r="D311" s="220"/>
      <c r="E311" s="220"/>
      <c r="F311" s="220"/>
      <c r="G311" s="220"/>
      <c r="H311" s="220"/>
      <c r="I311" s="220"/>
      <c r="J311" s="220"/>
      <c r="K311" s="239"/>
      <c r="L311" s="220"/>
      <c r="M311" s="220"/>
      <c r="N311" s="220"/>
      <c r="O311" s="220"/>
      <c r="P311" s="146"/>
      <c r="Q311" s="146"/>
      <c r="R311" s="220"/>
    </row>
    <row r="312" spans="1:18" s="219" customFormat="1" x14ac:dyDescent="0.25">
      <c r="A312" s="220"/>
      <c r="B312" s="220"/>
      <c r="C312" s="220"/>
      <c r="D312" s="220"/>
      <c r="E312" s="220"/>
      <c r="F312" s="220"/>
      <c r="G312" s="220"/>
      <c r="H312" s="220"/>
      <c r="I312" s="220"/>
      <c r="J312" s="220"/>
      <c r="K312" s="239"/>
      <c r="L312" s="220"/>
      <c r="M312" s="220"/>
      <c r="N312" s="220"/>
      <c r="O312" s="220"/>
      <c r="P312" s="146"/>
      <c r="Q312" s="146"/>
      <c r="R312" s="220"/>
    </row>
    <row r="313" spans="1:18" s="219" customFormat="1" x14ac:dyDescent="0.25">
      <c r="A313" s="220"/>
      <c r="B313" s="220"/>
      <c r="C313" s="220"/>
      <c r="D313" s="220"/>
      <c r="E313" s="220"/>
      <c r="F313" s="220"/>
      <c r="G313" s="220"/>
      <c r="H313" s="220"/>
      <c r="I313" s="220"/>
      <c r="J313" s="220"/>
      <c r="K313" s="239"/>
      <c r="L313" s="220"/>
      <c r="M313" s="220"/>
      <c r="N313" s="220"/>
      <c r="O313" s="220"/>
      <c r="P313" s="146"/>
      <c r="Q313" s="146"/>
      <c r="R313" s="220"/>
    </row>
    <row r="314" spans="1:18" s="219" customFormat="1" x14ac:dyDescent="0.25">
      <c r="A314" s="220"/>
      <c r="B314" s="220"/>
      <c r="C314" s="220"/>
      <c r="D314" s="220"/>
      <c r="E314" s="220"/>
      <c r="F314" s="220"/>
      <c r="G314" s="220"/>
      <c r="H314" s="220"/>
      <c r="I314" s="220"/>
      <c r="J314" s="220"/>
      <c r="K314" s="239"/>
      <c r="L314" s="220"/>
      <c r="M314" s="220"/>
      <c r="N314" s="220"/>
      <c r="O314" s="220"/>
      <c r="P314" s="146"/>
      <c r="Q314" s="146"/>
      <c r="R314" s="220"/>
    </row>
    <row r="315" spans="1:18" s="219" customFormat="1" x14ac:dyDescent="0.25">
      <c r="A315" s="220"/>
      <c r="B315" s="220"/>
      <c r="C315" s="220"/>
      <c r="D315" s="220"/>
      <c r="E315" s="220"/>
      <c r="F315" s="220"/>
      <c r="G315" s="220"/>
      <c r="H315" s="220"/>
      <c r="I315" s="220"/>
      <c r="J315" s="220"/>
      <c r="K315" s="239"/>
      <c r="L315" s="220"/>
      <c r="M315" s="220"/>
      <c r="N315" s="220"/>
      <c r="O315" s="220"/>
      <c r="P315" s="146"/>
      <c r="Q315" s="146"/>
      <c r="R315" s="220"/>
    </row>
    <row r="316" spans="1:18" s="219" customFormat="1" x14ac:dyDescent="0.25">
      <c r="A316" s="220"/>
      <c r="B316" s="220"/>
      <c r="C316" s="220"/>
      <c r="D316" s="220"/>
      <c r="E316" s="220"/>
      <c r="F316" s="220"/>
      <c r="G316" s="220"/>
      <c r="H316" s="220"/>
      <c r="I316" s="220"/>
      <c r="J316" s="220"/>
      <c r="K316" s="239"/>
      <c r="L316" s="220"/>
      <c r="M316" s="220"/>
      <c r="N316" s="220"/>
      <c r="O316" s="220"/>
      <c r="P316" s="146"/>
      <c r="Q316" s="146"/>
      <c r="R316" s="220"/>
    </row>
    <row r="317" spans="1:18" s="219" customFormat="1" x14ac:dyDescent="0.25">
      <c r="A317" s="220"/>
      <c r="B317" s="220"/>
      <c r="C317" s="220"/>
      <c r="D317" s="220"/>
      <c r="E317" s="220"/>
      <c r="F317" s="220"/>
      <c r="G317" s="220"/>
      <c r="H317" s="220"/>
      <c r="I317" s="220"/>
      <c r="J317" s="220"/>
      <c r="K317" s="239"/>
      <c r="L317" s="220"/>
      <c r="M317" s="220"/>
      <c r="N317" s="220"/>
      <c r="O317" s="220"/>
      <c r="P317" s="146"/>
      <c r="Q317" s="146"/>
      <c r="R317" s="220"/>
    </row>
    <row r="318" spans="1:18" s="219" customFormat="1" x14ac:dyDescent="0.25">
      <c r="A318" s="220"/>
      <c r="B318" s="220"/>
      <c r="C318" s="220"/>
      <c r="D318" s="220"/>
      <c r="E318" s="220"/>
      <c r="F318" s="220"/>
      <c r="G318" s="220"/>
      <c r="H318" s="220"/>
      <c r="I318" s="220"/>
      <c r="J318" s="220"/>
      <c r="K318" s="239"/>
      <c r="L318" s="220"/>
      <c r="M318" s="220"/>
      <c r="N318" s="220"/>
      <c r="O318" s="220"/>
      <c r="P318" s="146"/>
      <c r="Q318" s="146"/>
      <c r="R318" s="220"/>
    </row>
    <row r="319" spans="1:18" s="219" customFormat="1" x14ac:dyDescent="0.25">
      <c r="A319" s="220"/>
      <c r="B319" s="220"/>
      <c r="C319" s="220"/>
      <c r="D319" s="220"/>
      <c r="E319" s="220"/>
      <c r="F319" s="220"/>
      <c r="G319" s="220"/>
      <c r="H319" s="220"/>
      <c r="I319" s="220"/>
      <c r="J319" s="220"/>
      <c r="K319" s="239"/>
      <c r="L319" s="220"/>
      <c r="M319" s="220"/>
      <c r="N319" s="220"/>
      <c r="O319" s="220"/>
      <c r="P319" s="146"/>
      <c r="Q319" s="146"/>
      <c r="R319" s="220"/>
    </row>
    <row r="320" spans="1:18" s="219" customFormat="1" x14ac:dyDescent="0.25">
      <c r="A320" s="220"/>
      <c r="B320" s="220"/>
      <c r="C320" s="220"/>
      <c r="D320" s="220"/>
      <c r="E320" s="220"/>
      <c r="F320" s="220"/>
      <c r="G320" s="220"/>
      <c r="H320" s="220"/>
      <c r="I320" s="220"/>
      <c r="J320" s="220"/>
      <c r="K320" s="239"/>
      <c r="L320" s="220"/>
      <c r="M320" s="220"/>
      <c r="N320" s="220"/>
      <c r="O320" s="220"/>
      <c r="P320" s="146"/>
      <c r="Q320" s="146"/>
      <c r="R320" s="220"/>
    </row>
    <row r="321" spans="1:18" s="219" customFormat="1" x14ac:dyDescent="0.25">
      <c r="A321" s="220"/>
      <c r="B321" s="220"/>
      <c r="C321" s="220"/>
      <c r="D321" s="220"/>
      <c r="E321" s="220"/>
      <c r="F321" s="220"/>
      <c r="G321" s="220"/>
      <c r="H321" s="220"/>
      <c r="I321" s="220"/>
      <c r="J321" s="220"/>
      <c r="K321" s="239"/>
      <c r="L321" s="220"/>
      <c r="M321" s="220"/>
      <c r="N321" s="220"/>
      <c r="O321" s="220"/>
      <c r="P321" s="146"/>
      <c r="Q321" s="146"/>
      <c r="R321" s="220"/>
    </row>
    <row r="322" spans="1:18" s="219" customFormat="1" x14ac:dyDescent="0.25">
      <c r="A322" s="220"/>
      <c r="B322" s="220"/>
      <c r="C322" s="220"/>
      <c r="D322" s="220"/>
      <c r="E322" s="220"/>
      <c r="F322" s="220"/>
      <c r="G322" s="220"/>
      <c r="H322" s="220"/>
      <c r="I322" s="220"/>
      <c r="J322" s="220"/>
      <c r="K322" s="239"/>
      <c r="L322" s="220"/>
      <c r="M322" s="220"/>
      <c r="N322" s="220"/>
      <c r="O322" s="220"/>
      <c r="P322" s="146"/>
      <c r="Q322" s="146"/>
      <c r="R322" s="220"/>
    </row>
    <row r="323" spans="1:18" s="219" customFormat="1" x14ac:dyDescent="0.25">
      <c r="A323" s="220"/>
      <c r="B323" s="220"/>
      <c r="C323" s="220"/>
      <c r="D323" s="220"/>
      <c r="E323" s="220"/>
      <c r="F323" s="220"/>
      <c r="G323" s="220"/>
      <c r="H323" s="220"/>
      <c r="I323" s="220"/>
      <c r="J323" s="220"/>
      <c r="K323" s="239"/>
      <c r="L323" s="220"/>
      <c r="M323" s="220"/>
      <c r="N323" s="220"/>
      <c r="O323" s="220"/>
      <c r="P323" s="146"/>
      <c r="Q323" s="146"/>
      <c r="R323" s="220"/>
    </row>
    <row r="324" spans="1:18" s="219" customFormat="1" x14ac:dyDescent="0.25">
      <c r="A324" s="220"/>
      <c r="B324" s="220"/>
      <c r="C324" s="220"/>
      <c r="D324" s="220"/>
      <c r="E324" s="220"/>
      <c r="F324" s="220"/>
      <c r="G324" s="220"/>
      <c r="H324" s="220"/>
      <c r="I324" s="220"/>
      <c r="J324" s="220"/>
      <c r="K324" s="239"/>
      <c r="L324" s="220"/>
      <c r="M324" s="220"/>
      <c r="N324" s="220"/>
      <c r="O324" s="220"/>
      <c r="P324" s="146"/>
      <c r="Q324" s="146"/>
      <c r="R324" s="220"/>
    </row>
    <row r="325" spans="1:18" s="219" customFormat="1" x14ac:dyDescent="0.25">
      <c r="A325" s="220"/>
      <c r="B325" s="220"/>
      <c r="C325" s="220"/>
      <c r="D325" s="220"/>
      <c r="E325" s="220"/>
      <c r="F325" s="220"/>
      <c r="G325" s="220"/>
      <c r="H325" s="220"/>
      <c r="I325" s="220"/>
      <c r="J325" s="220"/>
      <c r="K325" s="239"/>
      <c r="L325" s="220"/>
      <c r="M325" s="220"/>
      <c r="N325" s="220"/>
      <c r="O325" s="220"/>
      <c r="P325" s="146"/>
      <c r="Q325" s="146"/>
      <c r="R325" s="220"/>
    </row>
    <row r="326" spans="1:18" s="219" customFormat="1" x14ac:dyDescent="0.25">
      <c r="A326" s="220"/>
      <c r="B326" s="220"/>
      <c r="C326" s="220"/>
      <c r="D326" s="220"/>
      <c r="E326" s="220"/>
      <c r="F326" s="220"/>
      <c r="G326" s="220"/>
      <c r="H326" s="220"/>
      <c r="I326" s="220"/>
      <c r="J326" s="220"/>
      <c r="K326" s="239"/>
      <c r="L326" s="220"/>
      <c r="M326" s="220"/>
      <c r="N326" s="220"/>
      <c r="O326" s="220"/>
      <c r="P326" s="146"/>
      <c r="Q326" s="146"/>
      <c r="R326" s="220"/>
    </row>
    <row r="327" spans="1:18" s="219" customFormat="1" x14ac:dyDescent="0.25">
      <c r="A327" s="220"/>
      <c r="B327" s="220"/>
      <c r="C327" s="220"/>
      <c r="D327" s="220"/>
      <c r="E327" s="220"/>
      <c r="F327" s="220"/>
      <c r="G327" s="220"/>
      <c r="H327" s="220"/>
      <c r="I327" s="220"/>
      <c r="J327" s="220"/>
      <c r="K327" s="239"/>
      <c r="L327" s="220"/>
      <c r="M327" s="220"/>
      <c r="N327" s="220"/>
      <c r="O327" s="220"/>
      <c r="P327" s="146"/>
      <c r="Q327" s="146"/>
      <c r="R327" s="220"/>
    </row>
    <row r="328" spans="1:18" s="219" customFormat="1" x14ac:dyDescent="0.25">
      <c r="A328" s="220"/>
      <c r="B328" s="220"/>
      <c r="C328" s="220"/>
      <c r="D328" s="220"/>
      <c r="E328" s="220"/>
      <c r="F328" s="220"/>
      <c r="G328" s="220"/>
      <c r="H328" s="220"/>
      <c r="I328" s="220"/>
      <c r="J328" s="220"/>
      <c r="K328" s="239"/>
      <c r="L328" s="220"/>
      <c r="M328" s="220"/>
      <c r="N328" s="220"/>
      <c r="O328" s="220"/>
      <c r="P328" s="146"/>
      <c r="Q328" s="146"/>
      <c r="R328" s="220"/>
    </row>
    <row r="329" spans="1:18" s="219" customFormat="1" x14ac:dyDescent="0.25">
      <c r="A329" s="220"/>
      <c r="B329" s="220"/>
      <c r="C329" s="220"/>
      <c r="D329" s="220"/>
      <c r="E329" s="220"/>
      <c r="F329" s="220"/>
      <c r="G329" s="220"/>
      <c r="H329" s="220"/>
      <c r="I329" s="220"/>
      <c r="J329" s="220"/>
      <c r="K329" s="239"/>
      <c r="L329" s="220"/>
      <c r="M329" s="220"/>
      <c r="N329" s="220"/>
      <c r="O329" s="220"/>
      <c r="P329" s="146"/>
      <c r="Q329" s="146"/>
      <c r="R329" s="220"/>
    </row>
    <row r="330" spans="1:18" s="219" customFormat="1" x14ac:dyDescent="0.25">
      <c r="A330" s="220"/>
      <c r="B330" s="220"/>
      <c r="C330" s="220"/>
      <c r="D330" s="220"/>
      <c r="E330" s="220"/>
      <c r="F330" s="220"/>
      <c r="G330" s="220"/>
      <c r="H330" s="220"/>
      <c r="I330" s="220"/>
      <c r="J330" s="220"/>
      <c r="K330" s="239"/>
      <c r="L330" s="220"/>
      <c r="M330" s="220"/>
      <c r="N330" s="220"/>
      <c r="O330" s="220"/>
      <c r="P330" s="146"/>
      <c r="Q330" s="146"/>
      <c r="R330" s="220"/>
    </row>
    <row r="331" spans="1:18" s="219" customFormat="1" x14ac:dyDescent="0.25">
      <c r="A331" s="220"/>
      <c r="B331" s="220"/>
      <c r="C331" s="220"/>
      <c r="D331" s="220"/>
      <c r="E331" s="220"/>
      <c r="F331" s="220"/>
      <c r="G331" s="220"/>
      <c r="H331" s="220"/>
      <c r="I331" s="220"/>
      <c r="J331" s="220"/>
      <c r="K331" s="239"/>
      <c r="L331" s="220"/>
      <c r="M331" s="220"/>
      <c r="N331" s="220"/>
      <c r="O331" s="220"/>
      <c r="P331" s="146"/>
      <c r="Q331" s="146"/>
      <c r="R331" s="220"/>
    </row>
    <row r="332" spans="1:18" s="219" customFormat="1" x14ac:dyDescent="0.25">
      <c r="A332" s="220"/>
      <c r="B332" s="220"/>
      <c r="C332" s="220"/>
      <c r="D332" s="220"/>
      <c r="E332" s="220"/>
      <c r="F332" s="220"/>
      <c r="G332" s="220"/>
      <c r="H332" s="220"/>
      <c r="I332" s="220"/>
      <c r="J332" s="220"/>
      <c r="K332" s="239"/>
      <c r="L332" s="220"/>
      <c r="M332" s="220"/>
      <c r="N332" s="220"/>
      <c r="O332" s="220"/>
      <c r="P332" s="146"/>
      <c r="Q332" s="146"/>
      <c r="R332" s="220"/>
    </row>
    <row r="333" spans="1:18" s="219" customFormat="1" x14ac:dyDescent="0.25">
      <c r="A333" s="220"/>
      <c r="B333" s="220"/>
      <c r="C333" s="220"/>
      <c r="D333" s="220"/>
      <c r="E333" s="220"/>
      <c r="F333" s="220"/>
      <c r="G333" s="220"/>
      <c r="H333" s="220"/>
      <c r="I333" s="220"/>
      <c r="J333" s="220"/>
      <c r="K333" s="239"/>
      <c r="L333" s="220"/>
      <c r="M333" s="220"/>
      <c r="N333" s="220"/>
      <c r="O333" s="220"/>
      <c r="P333" s="146"/>
      <c r="Q333" s="146"/>
      <c r="R333" s="220"/>
    </row>
    <row r="334" spans="1:18" s="219" customFormat="1" x14ac:dyDescent="0.25">
      <c r="A334" s="220"/>
      <c r="B334" s="220"/>
      <c r="C334" s="220"/>
      <c r="D334" s="220"/>
      <c r="E334" s="220"/>
      <c r="F334" s="220"/>
      <c r="G334" s="220"/>
      <c r="H334" s="220"/>
      <c r="I334" s="220"/>
      <c r="J334" s="220"/>
      <c r="K334" s="239"/>
      <c r="L334" s="220"/>
      <c r="M334" s="220"/>
      <c r="N334" s="220"/>
      <c r="O334" s="220"/>
      <c r="P334" s="146"/>
      <c r="Q334" s="146"/>
      <c r="R334" s="220"/>
    </row>
    <row r="335" spans="1:18" s="219" customFormat="1" x14ac:dyDescent="0.25">
      <c r="A335" s="220"/>
      <c r="B335" s="220"/>
      <c r="C335" s="220"/>
      <c r="D335" s="220"/>
      <c r="E335" s="220"/>
      <c r="F335" s="220"/>
      <c r="G335" s="220"/>
      <c r="H335" s="220"/>
      <c r="I335" s="220"/>
      <c r="J335" s="220"/>
      <c r="K335" s="239"/>
      <c r="L335" s="220"/>
      <c r="M335" s="220"/>
      <c r="N335" s="220"/>
      <c r="O335" s="220"/>
      <c r="P335" s="146"/>
      <c r="Q335" s="146"/>
      <c r="R335" s="220"/>
    </row>
    <row r="336" spans="1:18" s="219" customFormat="1" x14ac:dyDescent="0.25">
      <c r="A336" s="220"/>
      <c r="B336" s="220"/>
      <c r="C336" s="220"/>
      <c r="D336" s="220"/>
      <c r="E336" s="220"/>
      <c r="F336" s="220"/>
      <c r="G336" s="220"/>
      <c r="H336" s="220"/>
      <c r="I336" s="220"/>
      <c r="J336" s="220"/>
      <c r="K336" s="239"/>
      <c r="L336" s="220"/>
      <c r="M336" s="220"/>
      <c r="N336" s="220"/>
      <c r="O336" s="220"/>
      <c r="P336" s="146"/>
      <c r="Q336" s="146"/>
      <c r="R336" s="220"/>
    </row>
    <row r="337" spans="1:18" s="219" customFormat="1" x14ac:dyDescent="0.25">
      <c r="A337" s="220"/>
      <c r="B337" s="220"/>
      <c r="C337" s="220"/>
      <c r="D337" s="220"/>
      <c r="E337" s="220"/>
      <c r="F337" s="220"/>
      <c r="G337" s="220"/>
      <c r="H337" s="220"/>
      <c r="I337" s="220"/>
      <c r="J337" s="220"/>
      <c r="K337" s="239"/>
      <c r="L337" s="220"/>
      <c r="M337" s="220"/>
      <c r="N337" s="220"/>
      <c r="O337" s="220"/>
      <c r="P337" s="146"/>
      <c r="Q337" s="146"/>
      <c r="R337" s="220"/>
    </row>
    <row r="338" spans="1:18" s="219" customFormat="1" x14ac:dyDescent="0.25">
      <c r="A338" s="220"/>
      <c r="B338" s="220"/>
      <c r="C338" s="220"/>
      <c r="D338" s="220"/>
      <c r="E338" s="220"/>
      <c r="F338" s="220"/>
      <c r="G338" s="220"/>
      <c r="H338" s="220"/>
      <c r="I338" s="220"/>
      <c r="J338" s="220"/>
      <c r="K338" s="239"/>
      <c r="L338" s="220"/>
      <c r="M338" s="220"/>
      <c r="N338" s="220"/>
      <c r="O338" s="220"/>
      <c r="P338" s="146"/>
      <c r="Q338" s="146"/>
      <c r="R338" s="220"/>
    </row>
    <row r="339" spans="1:18" s="219" customFormat="1" x14ac:dyDescent="0.25">
      <c r="A339" s="220"/>
      <c r="B339" s="220"/>
      <c r="C339" s="220"/>
      <c r="D339" s="220"/>
      <c r="E339" s="220"/>
      <c r="F339" s="220"/>
      <c r="G339" s="220"/>
      <c r="H339" s="220"/>
      <c r="I339" s="220"/>
      <c r="J339" s="220"/>
      <c r="K339" s="239"/>
      <c r="L339" s="220"/>
      <c r="M339" s="220"/>
      <c r="N339" s="220"/>
      <c r="O339" s="220"/>
      <c r="P339" s="146"/>
      <c r="Q339" s="146"/>
      <c r="R339" s="220"/>
    </row>
    <row r="340" spans="1:18" s="219" customFormat="1" x14ac:dyDescent="0.25">
      <c r="A340" s="220"/>
      <c r="B340" s="220"/>
      <c r="C340" s="220"/>
      <c r="D340" s="220"/>
      <c r="E340" s="220"/>
      <c r="F340" s="220"/>
      <c r="G340" s="220"/>
      <c r="H340" s="220"/>
      <c r="I340" s="220"/>
      <c r="J340" s="220"/>
      <c r="K340" s="239"/>
      <c r="L340" s="220"/>
      <c r="M340" s="220"/>
      <c r="N340" s="220"/>
      <c r="O340" s="220"/>
      <c r="P340" s="146"/>
      <c r="Q340" s="146"/>
      <c r="R340" s="220"/>
    </row>
    <row r="341" spans="1:18" s="219" customFormat="1" x14ac:dyDescent="0.25">
      <c r="A341" s="220"/>
      <c r="B341" s="220"/>
      <c r="C341" s="220"/>
      <c r="D341" s="220"/>
      <c r="E341" s="220"/>
      <c r="F341" s="220"/>
      <c r="G341" s="220"/>
      <c r="H341" s="220"/>
      <c r="I341" s="220"/>
      <c r="J341" s="220"/>
      <c r="K341" s="239"/>
      <c r="L341" s="220"/>
      <c r="M341" s="220"/>
      <c r="N341" s="220"/>
      <c r="O341" s="220"/>
      <c r="P341" s="146"/>
      <c r="Q341" s="146"/>
      <c r="R341" s="220"/>
    </row>
    <row r="342" spans="1:18" s="219" customFormat="1" x14ac:dyDescent="0.25">
      <c r="A342" s="220"/>
      <c r="B342" s="220"/>
      <c r="C342" s="220"/>
      <c r="D342" s="220"/>
      <c r="E342" s="220"/>
      <c r="F342" s="220"/>
      <c r="G342" s="220"/>
      <c r="H342" s="220"/>
      <c r="I342" s="220"/>
      <c r="J342" s="220"/>
      <c r="K342" s="239"/>
      <c r="L342" s="220"/>
      <c r="M342" s="220"/>
      <c r="N342" s="220"/>
      <c r="O342" s="220"/>
      <c r="P342" s="146"/>
      <c r="Q342" s="146"/>
      <c r="R342" s="220"/>
    </row>
    <row r="343" spans="1:18" s="219" customFormat="1" x14ac:dyDescent="0.25">
      <c r="A343" s="220"/>
      <c r="B343" s="220"/>
      <c r="C343" s="220"/>
      <c r="D343" s="220"/>
      <c r="E343" s="220"/>
      <c r="F343" s="220"/>
      <c r="G343" s="220"/>
      <c r="H343" s="220"/>
      <c r="I343" s="220"/>
      <c r="J343" s="220"/>
      <c r="K343" s="239"/>
      <c r="L343" s="220"/>
      <c r="M343" s="220"/>
      <c r="N343" s="220"/>
      <c r="O343" s="220"/>
      <c r="P343" s="146"/>
      <c r="Q343" s="146"/>
      <c r="R343" s="220"/>
    </row>
    <row r="344" spans="1:18" s="219" customFormat="1" x14ac:dyDescent="0.25">
      <c r="A344" s="220"/>
      <c r="B344" s="220"/>
      <c r="C344" s="220"/>
      <c r="D344" s="220"/>
      <c r="E344" s="220"/>
      <c r="F344" s="220"/>
      <c r="G344" s="220"/>
      <c r="H344" s="220"/>
      <c r="I344" s="220"/>
      <c r="J344" s="220"/>
      <c r="K344" s="239"/>
      <c r="L344" s="220"/>
      <c r="M344" s="220"/>
      <c r="N344" s="220"/>
      <c r="O344" s="220"/>
      <c r="P344" s="146"/>
      <c r="Q344" s="146"/>
      <c r="R344" s="220"/>
    </row>
    <row r="345" spans="1:18" s="219" customFormat="1" x14ac:dyDescent="0.25">
      <c r="A345" s="220"/>
      <c r="B345" s="220"/>
      <c r="C345" s="220"/>
      <c r="D345" s="220"/>
      <c r="E345" s="220"/>
      <c r="F345" s="220"/>
      <c r="G345" s="220"/>
      <c r="H345" s="220"/>
      <c r="I345" s="220"/>
      <c r="J345" s="220"/>
      <c r="K345" s="239"/>
      <c r="L345" s="220"/>
      <c r="M345" s="220"/>
      <c r="N345" s="220"/>
      <c r="O345" s="220"/>
      <c r="P345" s="146"/>
      <c r="Q345" s="146"/>
      <c r="R345" s="220"/>
    </row>
    <row r="346" spans="1:18" s="219" customFormat="1" x14ac:dyDescent="0.25">
      <c r="A346" s="220"/>
      <c r="B346" s="220"/>
      <c r="C346" s="220"/>
      <c r="D346" s="220"/>
      <c r="E346" s="220"/>
      <c r="F346" s="220"/>
      <c r="G346" s="220"/>
      <c r="H346" s="220"/>
      <c r="I346" s="220"/>
      <c r="J346" s="220"/>
      <c r="K346" s="239"/>
      <c r="L346" s="220"/>
      <c r="M346" s="220"/>
      <c r="N346" s="220"/>
      <c r="O346" s="220"/>
      <c r="P346" s="146"/>
      <c r="Q346" s="146"/>
      <c r="R346" s="220"/>
    </row>
    <row r="347" spans="1:18" s="219" customFormat="1" x14ac:dyDescent="0.25">
      <c r="A347" s="220"/>
      <c r="B347" s="220"/>
      <c r="C347" s="220"/>
      <c r="D347" s="220"/>
      <c r="E347" s="220"/>
      <c r="F347" s="220"/>
      <c r="G347" s="220"/>
      <c r="H347" s="220"/>
      <c r="I347" s="220"/>
      <c r="J347" s="220"/>
      <c r="K347" s="239"/>
      <c r="L347" s="220"/>
      <c r="M347" s="220"/>
      <c r="N347" s="220"/>
      <c r="O347" s="220"/>
      <c r="P347" s="146"/>
      <c r="Q347" s="146"/>
      <c r="R347" s="220"/>
    </row>
    <row r="348" spans="1:18" s="219" customFormat="1" x14ac:dyDescent="0.25">
      <c r="A348" s="220"/>
      <c r="B348" s="220"/>
      <c r="C348" s="220"/>
      <c r="D348" s="220"/>
      <c r="E348" s="220"/>
      <c r="F348" s="220"/>
      <c r="G348" s="220"/>
      <c r="H348" s="220"/>
      <c r="I348" s="220"/>
      <c r="J348" s="220"/>
      <c r="K348" s="239"/>
      <c r="L348" s="220"/>
      <c r="M348" s="220"/>
      <c r="N348" s="220"/>
      <c r="O348" s="220"/>
      <c r="P348" s="146"/>
      <c r="Q348" s="146"/>
      <c r="R348" s="220"/>
    </row>
    <row r="349" spans="1:18" s="219" customFormat="1" x14ac:dyDescent="0.25">
      <c r="A349" s="220"/>
      <c r="B349" s="220"/>
      <c r="C349" s="220"/>
      <c r="D349" s="220"/>
      <c r="E349" s="220"/>
      <c r="F349" s="220"/>
      <c r="G349" s="220"/>
      <c r="H349" s="220"/>
      <c r="I349" s="220"/>
      <c r="J349" s="220"/>
      <c r="K349" s="239"/>
      <c r="L349" s="220"/>
      <c r="M349" s="220"/>
      <c r="N349" s="220"/>
      <c r="O349" s="220"/>
      <c r="P349" s="146"/>
      <c r="Q349" s="146"/>
      <c r="R349" s="220"/>
    </row>
    <row r="350" spans="1:18" s="219" customFormat="1" x14ac:dyDescent="0.25">
      <c r="A350" s="220"/>
      <c r="B350" s="220"/>
      <c r="C350" s="220"/>
      <c r="D350" s="220"/>
      <c r="E350" s="220"/>
      <c r="F350" s="220"/>
      <c r="G350" s="220"/>
      <c r="H350" s="220"/>
      <c r="I350" s="220"/>
      <c r="J350" s="220"/>
      <c r="K350" s="239"/>
      <c r="L350" s="220"/>
      <c r="M350" s="220"/>
      <c r="N350" s="220"/>
      <c r="O350" s="220"/>
      <c r="P350" s="146"/>
      <c r="Q350" s="146"/>
      <c r="R350" s="220"/>
    </row>
    <row r="351" spans="1:18" s="219" customFormat="1" x14ac:dyDescent="0.25">
      <c r="A351" s="220"/>
      <c r="B351" s="220"/>
      <c r="C351" s="220"/>
      <c r="D351" s="220"/>
      <c r="E351" s="220"/>
      <c r="F351" s="220"/>
      <c r="G351" s="220"/>
      <c r="H351" s="220"/>
      <c r="I351" s="220"/>
      <c r="J351" s="220"/>
      <c r="K351" s="239"/>
      <c r="L351" s="220"/>
      <c r="M351" s="220"/>
      <c r="N351" s="220"/>
      <c r="O351" s="220"/>
      <c r="P351" s="146"/>
      <c r="Q351" s="146"/>
      <c r="R351" s="220"/>
    </row>
    <row r="352" spans="1:18" s="219" customFormat="1" x14ac:dyDescent="0.25">
      <c r="A352" s="220"/>
      <c r="B352" s="220"/>
      <c r="C352" s="220"/>
      <c r="D352" s="220"/>
      <c r="E352" s="220"/>
      <c r="F352" s="220"/>
      <c r="G352" s="220"/>
      <c r="H352" s="220"/>
      <c r="I352" s="220"/>
      <c r="J352" s="220"/>
      <c r="K352" s="239"/>
      <c r="L352" s="220"/>
      <c r="M352" s="220"/>
      <c r="N352" s="220"/>
      <c r="O352" s="220"/>
      <c r="P352" s="146"/>
      <c r="Q352" s="146"/>
      <c r="R352" s="220"/>
    </row>
    <row r="353" spans="1:18" s="219" customFormat="1" x14ac:dyDescent="0.25">
      <c r="A353" s="220"/>
      <c r="B353" s="220"/>
      <c r="C353" s="220"/>
      <c r="D353" s="220"/>
      <c r="E353" s="220"/>
      <c r="F353" s="220"/>
      <c r="G353" s="220"/>
      <c r="H353" s="220"/>
      <c r="I353" s="220"/>
      <c r="J353" s="220"/>
      <c r="K353" s="239"/>
      <c r="L353" s="220"/>
      <c r="M353" s="220"/>
      <c r="N353" s="220"/>
      <c r="O353" s="220"/>
      <c r="P353" s="146"/>
      <c r="Q353" s="146"/>
      <c r="R353" s="220"/>
    </row>
    <row r="354" spans="1:18" s="219" customFormat="1" x14ac:dyDescent="0.25">
      <c r="A354" s="220"/>
      <c r="B354" s="220"/>
      <c r="C354" s="220"/>
      <c r="D354" s="220"/>
      <c r="E354" s="220"/>
      <c r="F354" s="220"/>
      <c r="G354" s="220"/>
      <c r="H354" s="220"/>
      <c r="I354" s="220"/>
      <c r="J354" s="220"/>
      <c r="K354" s="239"/>
      <c r="L354" s="220"/>
      <c r="M354" s="220"/>
      <c r="N354" s="220"/>
      <c r="O354" s="220"/>
      <c r="P354" s="146"/>
      <c r="Q354" s="146"/>
      <c r="R354" s="220"/>
    </row>
    <row r="355" spans="1:18" s="219" customFormat="1" x14ac:dyDescent="0.25">
      <c r="A355" s="220"/>
      <c r="B355" s="220"/>
      <c r="C355" s="220"/>
      <c r="D355" s="220"/>
      <c r="E355" s="220"/>
      <c r="F355" s="220"/>
      <c r="G355" s="220"/>
      <c r="H355" s="220"/>
      <c r="I355" s="220"/>
      <c r="J355" s="220"/>
      <c r="K355" s="239"/>
      <c r="L355" s="220"/>
      <c r="M355" s="220"/>
      <c r="N355" s="220"/>
      <c r="O355" s="220"/>
      <c r="P355" s="146"/>
      <c r="Q355" s="146"/>
      <c r="R355" s="220"/>
    </row>
    <row r="356" spans="1:18" s="219" customFormat="1" x14ac:dyDescent="0.25">
      <c r="A356" s="220"/>
      <c r="B356" s="220"/>
      <c r="C356" s="220"/>
      <c r="D356" s="220"/>
      <c r="E356" s="220"/>
      <c r="F356" s="220"/>
      <c r="G356" s="220"/>
      <c r="H356" s="220"/>
      <c r="I356" s="220"/>
      <c r="J356" s="220"/>
      <c r="K356" s="239"/>
      <c r="L356" s="220"/>
      <c r="M356" s="220"/>
      <c r="N356" s="220"/>
      <c r="O356" s="220"/>
      <c r="P356" s="146"/>
      <c r="Q356" s="146"/>
      <c r="R356" s="220"/>
    </row>
    <row r="357" spans="1:18" s="219" customFormat="1" x14ac:dyDescent="0.25">
      <c r="A357" s="220"/>
      <c r="B357" s="220"/>
      <c r="C357" s="220"/>
      <c r="D357" s="220"/>
      <c r="E357" s="220"/>
      <c r="F357" s="220"/>
      <c r="G357" s="220"/>
      <c r="H357" s="220"/>
      <c r="I357" s="220"/>
      <c r="J357" s="220"/>
      <c r="K357" s="239"/>
      <c r="L357" s="220"/>
      <c r="M357" s="220"/>
      <c r="N357" s="220"/>
      <c r="O357" s="220"/>
      <c r="P357" s="146"/>
      <c r="Q357" s="146"/>
      <c r="R357" s="220"/>
    </row>
    <row r="358" spans="1:18" s="219" customFormat="1" x14ac:dyDescent="0.25">
      <c r="A358" s="220"/>
      <c r="B358" s="220"/>
      <c r="C358" s="220"/>
      <c r="D358" s="220"/>
      <c r="E358" s="220"/>
      <c r="F358" s="220"/>
      <c r="G358" s="220"/>
      <c r="H358" s="220"/>
      <c r="I358" s="220"/>
      <c r="J358" s="220"/>
      <c r="K358" s="239"/>
      <c r="L358" s="220"/>
      <c r="M358" s="220"/>
      <c r="N358" s="220"/>
      <c r="O358" s="220"/>
      <c r="P358" s="146"/>
      <c r="Q358" s="146"/>
      <c r="R358" s="220"/>
    </row>
    <row r="359" spans="1:18" s="219" customFormat="1" x14ac:dyDescent="0.25">
      <c r="A359" s="220"/>
      <c r="B359" s="220"/>
      <c r="C359" s="220"/>
      <c r="D359" s="220"/>
      <c r="E359" s="220"/>
      <c r="F359" s="220"/>
      <c r="G359" s="220"/>
      <c r="H359" s="220"/>
      <c r="I359" s="220"/>
      <c r="J359" s="220"/>
      <c r="K359" s="239"/>
      <c r="L359" s="220"/>
      <c r="M359" s="220"/>
      <c r="N359" s="220"/>
      <c r="O359" s="220"/>
      <c r="P359" s="146"/>
      <c r="Q359" s="146"/>
      <c r="R359" s="220"/>
    </row>
    <row r="360" spans="1:18" s="219" customFormat="1" x14ac:dyDescent="0.25">
      <c r="A360" s="220"/>
      <c r="B360" s="220"/>
      <c r="C360" s="220"/>
      <c r="D360" s="220"/>
      <c r="E360" s="220"/>
      <c r="F360" s="220"/>
      <c r="G360" s="220"/>
      <c r="H360" s="220"/>
      <c r="I360" s="220"/>
      <c r="J360" s="220"/>
      <c r="K360" s="239"/>
      <c r="L360" s="220"/>
      <c r="M360" s="220"/>
      <c r="N360" s="220"/>
      <c r="O360" s="220"/>
      <c r="P360" s="146"/>
      <c r="Q360" s="146"/>
      <c r="R360" s="220"/>
    </row>
    <row r="361" spans="1:18" s="219" customFormat="1" x14ac:dyDescent="0.25">
      <c r="A361" s="220"/>
      <c r="B361" s="220"/>
      <c r="C361" s="220"/>
      <c r="D361" s="220"/>
      <c r="E361" s="220"/>
      <c r="F361" s="220"/>
      <c r="G361" s="220"/>
      <c r="H361" s="220"/>
      <c r="I361" s="220"/>
      <c r="J361" s="220"/>
      <c r="K361" s="239"/>
      <c r="L361" s="220"/>
      <c r="M361" s="220"/>
      <c r="N361" s="220"/>
      <c r="O361" s="220"/>
      <c r="P361" s="146"/>
      <c r="Q361" s="146"/>
      <c r="R361" s="220"/>
    </row>
    <row r="362" spans="1:18" s="219" customFormat="1" x14ac:dyDescent="0.25">
      <c r="A362" s="220"/>
      <c r="B362" s="220"/>
      <c r="C362" s="220"/>
      <c r="D362" s="220"/>
      <c r="E362" s="220"/>
      <c r="F362" s="220"/>
      <c r="G362" s="220"/>
      <c r="H362" s="220"/>
      <c r="I362" s="220"/>
      <c r="J362" s="220"/>
      <c r="K362" s="239"/>
      <c r="L362" s="220"/>
      <c r="M362" s="220"/>
      <c r="N362" s="220"/>
      <c r="O362" s="220"/>
      <c r="P362" s="146"/>
      <c r="Q362" s="146"/>
      <c r="R362" s="220"/>
    </row>
    <row r="363" spans="1:18" s="219" customFormat="1" x14ac:dyDescent="0.25">
      <c r="A363" s="220"/>
      <c r="B363" s="220"/>
      <c r="C363" s="220"/>
      <c r="D363" s="220"/>
      <c r="E363" s="220"/>
      <c r="F363" s="220"/>
      <c r="G363" s="220"/>
      <c r="H363" s="220"/>
      <c r="I363" s="220"/>
      <c r="J363" s="220"/>
      <c r="K363" s="239"/>
      <c r="L363" s="220"/>
      <c r="M363" s="220"/>
      <c r="N363" s="220"/>
      <c r="O363" s="220"/>
      <c r="P363" s="146"/>
      <c r="Q363" s="146"/>
      <c r="R363" s="220"/>
    </row>
    <row r="364" spans="1:18" s="219" customFormat="1" x14ac:dyDescent="0.25">
      <c r="A364" s="220"/>
      <c r="B364" s="220"/>
      <c r="C364" s="220"/>
      <c r="D364" s="220"/>
      <c r="E364" s="220"/>
      <c r="F364" s="220"/>
      <c r="G364" s="220"/>
      <c r="H364" s="220"/>
      <c r="I364" s="220"/>
      <c r="J364" s="220"/>
      <c r="K364" s="239"/>
      <c r="L364" s="220"/>
      <c r="M364" s="220"/>
      <c r="N364" s="220"/>
      <c r="O364" s="220"/>
      <c r="P364" s="146"/>
      <c r="Q364" s="146"/>
      <c r="R364" s="220"/>
    </row>
    <row r="365" spans="1:18" s="219" customFormat="1" x14ac:dyDescent="0.25">
      <c r="A365" s="220"/>
      <c r="B365" s="220"/>
      <c r="C365" s="220"/>
      <c r="D365" s="220"/>
      <c r="E365" s="220"/>
      <c r="F365" s="220"/>
      <c r="G365" s="220"/>
      <c r="H365" s="220"/>
      <c r="I365" s="220"/>
      <c r="J365" s="220"/>
      <c r="K365" s="239"/>
      <c r="L365" s="220"/>
      <c r="M365" s="220"/>
      <c r="N365" s="220"/>
      <c r="O365" s="220"/>
      <c r="P365" s="146"/>
      <c r="Q365" s="146"/>
      <c r="R365" s="220"/>
    </row>
    <row r="366" spans="1:18" s="219" customFormat="1" x14ac:dyDescent="0.25">
      <c r="A366" s="220"/>
      <c r="B366" s="220"/>
      <c r="C366" s="220"/>
      <c r="D366" s="220"/>
      <c r="E366" s="220"/>
      <c r="F366" s="220"/>
      <c r="G366" s="220"/>
      <c r="H366" s="220"/>
      <c r="I366" s="220"/>
      <c r="J366" s="220"/>
      <c r="K366" s="239"/>
      <c r="L366" s="220"/>
      <c r="M366" s="220"/>
      <c r="N366" s="220"/>
      <c r="O366" s="220"/>
      <c r="P366" s="146"/>
      <c r="Q366" s="146"/>
      <c r="R366" s="220"/>
    </row>
    <row r="367" spans="1:18" s="219" customFormat="1" x14ac:dyDescent="0.25">
      <c r="A367" s="220"/>
      <c r="B367" s="220"/>
      <c r="C367" s="220"/>
      <c r="D367" s="220"/>
      <c r="E367" s="220"/>
      <c r="F367" s="220"/>
      <c r="G367" s="220"/>
      <c r="H367" s="220"/>
      <c r="I367" s="220"/>
      <c r="J367" s="220"/>
      <c r="K367" s="239"/>
      <c r="L367" s="220"/>
      <c r="M367" s="220"/>
      <c r="N367" s="220"/>
      <c r="O367" s="220"/>
      <c r="P367" s="146"/>
      <c r="Q367" s="146"/>
      <c r="R367" s="220"/>
    </row>
    <row r="368" spans="1:18" s="219" customFormat="1" x14ac:dyDescent="0.25">
      <c r="A368" s="220"/>
      <c r="B368" s="220"/>
      <c r="C368" s="220"/>
      <c r="D368" s="220"/>
      <c r="E368" s="220"/>
      <c r="F368" s="220"/>
      <c r="G368" s="220"/>
      <c r="H368" s="220"/>
      <c r="I368" s="220"/>
      <c r="J368" s="220"/>
      <c r="K368" s="239"/>
      <c r="L368" s="220"/>
      <c r="M368" s="220"/>
      <c r="N368" s="220"/>
      <c r="O368" s="220"/>
      <c r="P368" s="146"/>
      <c r="Q368" s="146"/>
      <c r="R368" s="220"/>
    </row>
    <row r="369" spans="1:18" s="219" customFormat="1" x14ac:dyDescent="0.25">
      <c r="A369" s="220"/>
      <c r="B369" s="220"/>
      <c r="C369" s="220"/>
      <c r="D369" s="220"/>
      <c r="E369" s="220"/>
      <c r="F369" s="220"/>
      <c r="G369" s="220"/>
      <c r="H369" s="220"/>
      <c r="I369" s="220"/>
      <c r="J369" s="220"/>
      <c r="K369" s="239"/>
      <c r="L369" s="220"/>
      <c r="M369" s="220"/>
      <c r="N369" s="220"/>
      <c r="O369" s="220"/>
      <c r="P369" s="146"/>
      <c r="Q369" s="146"/>
      <c r="R369" s="220"/>
    </row>
    <row r="370" spans="1:18" s="219" customFormat="1" x14ac:dyDescent="0.25">
      <c r="A370" s="220"/>
      <c r="B370" s="220"/>
      <c r="C370" s="220"/>
      <c r="D370" s="220"/>
      <c r="E370" s="220"/>
      <c r="F370" s="220"/>
      <c r="G370" s="220"/>
      <c r="H370" s="220"/>
      <c r="I370" s="220"/>
      <c r="J370" s="220"/>
      <c r="K370" s="239"/>
      <c r="L370" s="220"/>
      <c r="M370" s="220"/>
      <c r="N370" s="220"/>
      <c r="O370" s="220"/>
      <c r="P370" s="146"/>
      <c r="Q370" s="146"/>
      <c r="R370" s="220"/>
    </row>
    <row r="371" spans="1:18" s="219" customFormat="1" x14ac:dyDescent="0.25">
      <c r="A371" s="220"/>
      <c r="B371" s="220"/>
      <c r="C371" s="220"/>
      <c r="D371" s="220"/>
      <c r="E371" s="220"/>
      <c r="F371" s="220"/>
      <c r="G371" s="220"/>
      <c r="H371" s="220"/>
      <c r="I371" s="220"/>
      <c r="J371" s="220"/>
      <c r="K371" s="239"/>
      <c r="L371" s="220"/>
      <c r="M371" s="220"/>
      <c r="N371" s="220"/>
      <c r="O371" s="220"/>
      <c r="P371" s="146"/>
      <c r="Q371" s="146"/>
      <c r="R371" s="220"/>
    </row>
    <row r="372" spans="1:18" s="219" customFormat="1" x14ac:dyDescent="0.25">
      <c r="A372" s="220"/>
      <c r="B372" s="220"/>
      <c r="C372" s="220"/>
      <c r="D372" s="220"/>
      <c r="E372" s="220"/>
      <c r="F372" s="220"/>
      <c r="G372" s="220"/>
      <c r="H372" s="220"/>
      <c r="I372" s="220"/>
      <c r="J372" s="220"/>
      <c r="K372" s="239"/>
      <c r="L372" s="220"/>
      <c r="M372" s="220"/>
      <c r="N372" s="220"/>
      <c r="O372" s="220"/>
      <c r="P372" s="146"/>
      <c r="Q372" s="146"/>
      <c r="R372" s="220"/>
    </row>
    <row r="373" spans="1:18" s="219" customFormat="1" x14ac:dyDescent="0.25">
      <c r="A373" s="220"/>
      <c r="B373" s="220"/>
      <c r="C373" s="220"/>
      <c r="D373" s="220"/>
      <c r="E373" s="220"/>
      <c r="F373" s="220"/>
      <c r="G373" s="220"/>
      <c r="H373" s="220"/>
      <c r="I373" s="220"/>
      <c r="J373" s="220"/>
      <c r="K373" s="239"/>
      <c r="L373" s="220"/>
      <c r="M373" s="220"/>
      <c r="N373" s="220"/>
      <c r="O373" s="220"/>
      <c r="P373" s="146"/>
      <c r="Q373" s="146"/>
      <c r="R373" s="220"/>
    </row>
    <row r="374" spans="1:18" s="219" customFormat="1" x14ac:dyDescent="0.25">
      <c r="A374" s="220"/>
      <c r="B374" s="220"/>
      <c r="C374" s="220"/>
      <c r="D374" s="220"/>
      <c r="E374" s="220"/>
      <c r="F374" s="220"/>
      <c r="G374" s="220"/>
      <c r="H374" s="220"/>
      <c r="I374" s="220"/>
      <c r="J374" s="220"/>
      <c r="K374" s="239"/>
      <c r="L374" s="220"/>
      <c r="M374" s="220"/>
      <c r="N374" s="220"/>
      <c r="O374" s="220"/>
      <c r="P374" s="146"/>
      <c r="Q374" s="146"/>
      <c r="R374" s="220"/>
    </row>
    <row r="375" spans="1:18" s="219" customFormat="1" x14ac:dyDescent="0.25">
      <c r="A375" s="220"/>
      <c r="B375" s="220"/>
      <c r="C375" s="220"/>
      <c r="D375" s="220"/>
      <c r="E375" s="220"/>
      <c r="F375" s="220"/>
      <c r="G375" s="220"/>
      <c r="H375" s="220"/>
      <c r="I375" s="220"/>
      <c r="J375" s="220"/>
      <c r="K375" s="239"/>
      <c r="L375" s="220"/>
      <c r="M375" s="220"/>
      <c r="N375" s="220"/>
      <c r="O375" s="220"/>
      <c r="P375" s="146"/>
      <c r="Q375" s="146"/>
      <c r="R375" s="220"/>
    </row>
    <row r="376" spans="1:18" s="219" customFormat="1" x14ac:dyDescent="0.25">
      <c r="A376" s="220"/>
      <c r="B376" s="220"/>
      <c r="C376" s="220"/>
      <c r="D376" s="220"/>
      <c r="E376" s="220"/>
      <c r="F376" s="220"/>
      <c r="G376" s="220"/>
      <c r="H376" s="220"/>
      <c r="I376" s="220"/>
      <c r="J376" s="220"/>
      <c r="K376" s="239"/>
      <c r="L376" s="220"/>
      <c r="M376" s="220"/>
      <c r="N376" s="220"/>
      <c r="O376" s="220"/>
      <c r="P376" s="146"/>
      <c r="Q376" s="146"/>
      <c r="R376" s="220"/>
    </row>
    <row r="377" spans="1:18" s="219" customFormat="1" x14ac:dyDescent="0.25">
      <c r="A377" s="220"/>
      <c r="B377" s="220"/>
      <c r="C377" s="220"/>
      <c r="D377" s="220"/>
      <c r="E377" s="220"/>
      <c r="F377" s="220"/>
      <c r="G377" s="220"/>
      <c r="H377" s="220"/>
      <c r="I377" s="220"/>
      <c r="J377" s="220"/>
      <c r="K377" s="239"/>
      <c r="L377" s="220"/>
      <c r="M377" s="220"/>
      <c r="N377" s="220"/>
      <c r="O377" s="220"/>
      <c r="P377" s="146"/>
      <c r="Q377" s="146"/>
      <c r="R377" s="220"/>
    </row>
    <row r="378" spans="1:18" s="219" customFormat="1" x14ac:dyDescent="0.25">
      <c r="A378" s="220"/>
      <c r="B378" s="220"/>
      <c r="C378" s="220"/>
      <c r="D378" s="220"/>
      <c r="E378" s="220"/>
      <c r="F378" s="220"/>
      <c r="G378" s="220"/>
      <c r="H378" s="220"/>
      <c r="I378" s="220"/>
      <c r="J378" s="220"/>
      <c r="K378" s="239"/>
      <c r="L378" s="220"/>
      <c r="M378" s="220"/>
      <c r="N378" s="220"/>
      <c r="O378" s="220"/>
      <c r="P378" s="146"/>
      <c r="Q378" s="146"/>
      <c r="R378" s="220"/>
    </row>
    <row r="379" spans="1:18" s="219" customFormat="1" x14ac:dyDescent="0.25">
      <c r="A379" s="220"/>
      <c r="B379" s="220"/>
      <c r="C379" s="220"/>
      <c r="D379" s="220"/>
      <c r="E379" s="220"/>
      <c r="F379" s="220"/>
      <c r="G379" s="220"/>
      <c r="H379" s="220"/>
      <c r="I379" s="220"/>
      <c r="J379" s="220"/>
      <c r="K379" s="239"/>
      <c r="L379" s="220"/>
      <c r="M379" s="220"/>
      <c r="N379" s="220"/>
      <c r="O379" s="220"/>
      <c r="P379" s="146"/>
      <c r="Q379" s="146"/>
      <c r="R379" s="220"/>
    </row>
    <row r="380" spans="1:18" s="219" customFormat="1" x14ac:dyDescent="0.25">
      <c r="A380" s="220"/>
      <c r="B380" s="220"/>
      <c r="C380" s="220"/>
      <c r="D380" s="220"/>
      <c r="E380" s="220"/>
      <c r="F380" s="220"/>
      <c r="G380" s="220"/>
      <c r="H380" s="220"/>
      <c r="I380" s="220"/>
      <c r="J380" s="220"/>
      <c r="K380" s="239"/>
      <c r="L380" s="220"/>
      <c r="M380" s="220"/>
      <c r="N380" s="220"/>
      <c r="O380" s="220"/>
      <c r="P380" s="146"/>
      <c r="Q380" s="146"/>
      <c r="R380" s="220"/>
    </row>
    <row r="381" spans="1:18" s="219" customFormat="1" x14ac:dyDescent="0.25">
      <c r="A381" s="220"/>
      <c r="B381" s="220"/>
      <c r="C381" s="220"/>
      <c r="D381" s="220"/>
      <c r="E381" s="220"/>
      <c r="F381" s="220"/>
      <c r="G381" s="220"/>
      <c r="H381" s="220"/>
      <c r="I381" s="220"/>
      <c r="J381" s="220"/>
      <c r="K381" s="239"/>
      <c r="L381" s="220"/>
      <c r="M381" s="220"/>
      <c r="N381" s="220"/>
      <c r="O381" s="220"/>
      <c r="P381" s="146"/>
      <c r="Q381" s="146"/>
      <c r="R381" s="220"/>
    </row>
    <row r="382" spans="1:18" s="219" customFormat="1" x14ac:dyDescent="0.25">
      <c r="A382" s="220"/>
      <c r="B382" s="220"/>
      <c r="C382" s="220"/>
      <c r="D382" s="220"/>
      <c r="E382" s="220"/>
      <c r="F382" s="220"/>
      <c r="G382" s="220"/>
      <c r="H382" s="220"/>
      <c r="I382" s="220"/>
      <c r="J382" s="220"/>
      <c r="K382" s="239"/>
      <c r="L382" s="220"/>
      <c r="M382" s="220"/>
      <c r="N382" s="220"/>
      <c r="O382" s="220"/>
      <c r="P382" s="146"/>
      <c r="Q382" s="146"/>
      <c r="R382" s="220"/>
    </row>
    <row r="383" spans="1:18" s="219" customFormat="1" x14ac:dyDescent="0.25">
      <c r="A383" s="220"/>
      <c r="B383" s="220"/>
      <c r="C383" s="220"/>
      <c r="D383" s="220"/>
      <c r="E383" s="220"/>
      <c r="F383" s="220"/>
      <c r="G383" s="220"/>
      <c r="H383" s="220"/>
      <c r="I383" s="220"/>
      <c r="J383" s="220"/>
      <c r="K383" s="239"/>
      <c r="L383" s="220"/>
      <c r="M383" s="220"/>
      <c r="N383" s="220"/>
      <c r="O383" s="220"/>
      <c r="P383" s="146"/>
      <c r="Q383" s="146"/>
      <c r="R383" s="220"/>
    </row>
    <row r="384" spans="1:18" s="219" customFormat="1" x14ac:dyDescent="0.25">
      <c r="A384" s="220"/>
      <c r="B384" s="220"/>
      <c r="C384" s="220"/>
      <c r="D384" s="220"/>
      <c r="E384" s="220"/>
      <c r="F384" s="220"/>
      <c r="G384" s="220"/>
      <c r="H384" s="220"/>
      <c r="I384" s="220"/>
      <c r="J384" s="220"/>
      <c r="K384" s="239"/>
      <c r="L384" s="220"/>
      <c r="M384" s="220"/>
      <c r="N384" s="220"/>
      <c r="O384" s="220"/>
      <c r="P384" s="146"/>
      <c r="Q384" s="146"/>
      <c r="R384" s="220"/>
    </row>
    <row r="385" spans="1:18" s="219" customFormat="1" x14ac:dyDescent="0.25">
      <c r="A385" s="220"/>
      <c r="B385" s="220"/>
      <c r="C385" s="220"/>
      <c r="D385" s="220"/>
      <c r="E385" s="220"/>
      <c r="F385" s="220"/>
      <c r="G385" s="220"/>
      <c r="H385" s="220"/>
      <c r="I385" s="220"/>
      <c r="J385" s="220"/>
      <c r="K385" s="239"/>
      <c r="L385" s="220"/>
      <c r="M385" s="220"/>
      <c r="N385" s="220"/>
      <c r="O385" s="220"/>
      <c r="P385" s="146"/>
      <c r="Q385" s="146"/>
      <c r="R385" s="220"/>
    </row>
    <row r="386" spans="1:18" s="219" customFormat="1" x14ac:dyDescent="0.25">
      <c r="A386" s="220"/>
      <c r="B386" s="220"/>
      <c r="C386" s="220"/>
      <c r="D386" s="220"/>
      <c r="E386" s="220"/>
      <c r="F386" s="220"/>
      <c r="G386" s="220"/>
      <c r="H386" s="220"/>
      <c r="I386" s="220"/>
      <c r="J386" s="220"/>
      <c r="K386" s="239"/>
      <c r="L386" s="220"/>
      <c r="M386" s="220"/>
      <c r="N386" s="220"/>
      <c r="O386" s="220"/>
      <c r="P386" s="146"/>
      <c r="Q386" s="146"/>
      <c r="R386" s="220"/>
    </row>
    <row r="387" spans="1:18" s="219" customFormat="1" x14ac:dyDescent="0.25">
      <c r="A387" s="220"/>
      <c r="B387" s="220"/>
      <c r="C387" s="220"/>
      <c r="D387" s="220"/>
      <c r="E387" s="220"/>
      <c r="F387" s="220"/>
      <c r="G387" s="220"/>
      <c r="H387" s="220"/>
      <c r="I387" s="220"/>
      <c r="J387" s="220"/>
      <c r="K387" s="239"/>
      <c r="L387" s="220"/>
      <c r="M387" s="220"/>
      <c r="N387" s="220"/>
      <c r="O387" s="220"/>
      <c r="P387" s="146"/>
      <c r="Q387" s="146"/>
      <c r="R387" s="220"/>
    </row>
    <row r="388" spans="1:18" s="219" customFormat="1" x14ac:dyDescent="0.25">
      <c r="A388" s="220"/>
      <c r="B388" s="220"/>
      <c r="C388" s="220"/>
      <c r="D388" s="220"/>
      <c r="E388" s="220"/>
      <c r="F388" s="220"/>
      <c r="G388" s="220"/>
      <c r="H388" s="220"/>
      <c r="I388" s="220"/>
      <c r="J388" s="220"/>
      <c r="K388" s="239"/>
      <c r="L388" s="220"/>
      <c r="M388" s="220"/>
      <c r="N388" s="220"/>
      <c r="O388" s="220"/>
      <c r="P388" s="146"/>
      <c r="Q388" s="146"/>
      <c r="R388" s="220"/>
    </row>
    <row r="389" spans="1:18" s="219" customFormat="1" x14ac:dyDescent="0.25">
      <c r="A389" s="220"/>
      <c r="B389" s="220"/>
      <c r="C389" s="220"/>
      <c r="D389" s="220"/>
      <c r="E389" s="220"/>
      <c r="F389" s="220"/>
      <c r="G389" s="220"/>
      <c r="H389" s="220"/>
      <c r="I389" s="220"/>
      <c r="J389" s="220"/>
      <c r="K389" s="239"/>
      <c r="L389" s="220"/>
      <c r="M389" s="220"/>
      <c r="N389" s="220"/>
      <c r="O389" s="220"/>
      <c r="P389" s="146"/>
      <c r="Q389" s="146"/>
      <c r="R389" s="220"/>
    </row>
    <row r="390" spans="1:18" s="219" customFormat="1" x14ac:dyDescent="0.25">
      <c r="A390" s="220"/>
      <c r="B390" s="220"/>
      <c r="C390" s="220"/>
      <c r="D390" s="220"/>
      <c r="E390" s="220"/>
      <c r="F390" s="220"/>
      <c r="G390" s="220"/>
      <c r="H390" s="220"/>
      <c r="I390" s="220"/>
      <c r="J390" s="220"/>
      <c r="K390" s="239"/>
      <c r="L390" s="220"/>
      <c r="M390" s="220"/>
      <c r="N390" s="220"/>
      <c r="O390" s="220"/>
      <c r="P390" s="146"/>
      <c r="Q390" s="146"/>
      <c r="R390" s="220"/>
    </row>
    <row r="391" spans="1:18" s="219" customFormat="1" x14ac:dyDescent="0.25">
      <c r="A391" s="220"/>
      <c r="B391" s="220"/>
      <c r="C391" s="220"/>
      <c r="D391" s="220"/>
      <c r="E391" s="220"/>
      <c r="F391" s="220"/>
      <c r="G391" s="220"/>
      <c r="H391" s="220"/>
      <c r="I391" s="220"/>
      <c r="J391" s="220"/>
      <c r="K391" s="239"/>
      <c r="L391" s="220"/>
      <c r="M391" s="220"/>
      <c r="N391" s="220"/>
      <c r="O391" s="220"/>
      <c r="P391" s="146"/>
      <c r="Q391" s="146"/>
      <c r="R391" s="220"/>
    </row>
    <row r="392" spans="1:18" s="219" customFormat="1" x14ac:dyDescent="0.25">
      <c r="A392" s="220"/>
      <c r="B392" s="220"/>
      <c r="C392" s="220"/>
      <c r="D392" s="220"/>
      <c r="E392" s="220"/>
      <c r="F392" s="220"/>
      <c r="G392" s="220"/>
      <c r="H392" s="220"/>
      <c r="I392" s="220"/>
      <c r="J392" s="220"/>
      <c r="K392" s="239"/>
      <c r="L392" s="220"/>
      <c r="M392" s="220"/>
      <c r="N392" s="220"/>
      <c r="O392" s="220"/>
      <c r="P392" s="146"/>
      <c r="Q392" s="146"/>
      <c r="R392" s="220"/>
    </row>
    <row r="393" spans="1:18" s="219" customFormat="1" x14ac:dyDescent="0.25">
      <c r="A393" s="220"/>
      <c r="B393" s="220"/>
      <c r="C393" s="220"/>
      <c r="D393" s="220"/>
      <c r="E393" s="220"/>
      <c r="F393" s="220"/>
      <c r="G393" s="220"/>
      <c r="H393" s="220"/>
      <c r="I393" s="220"/>
      <c r="J393" s="220"/>
      <c r="K393" s="239"/>
      <c r="L393" s="220"/>
      <c r="M393" s="220"/>
      <c r="N393" s="220"/>
      <c r="O393" s="220"/>
      <c r="P393" s="146"/>
      <c r="Q393" s="146"/>
      <c r="R393" s="220"/>
    </row>
    <row r="394" spans="1:18" s="219" customFormat="1" x14ac:dyDescent="0.25">
      <c r="A394" s="220"/>
      <c r="B394" s="220"/>
      <c r="C394" s="220"/>
      <c r="D394" s="220"/>
      <c r="E394" s="220"/>
      <c r="F394" s="220"/>
      <c r="G394" s="220"/>
      <c r="H394" s="220"/>
      <c r="I394" s="220"/>
      <c r="J394" s="220"/>
      <c r="K394" s="239"/>
      <c r="L394" s="220"/>
      <c r="M394" s="220"/>
      <c r="N394" s="220"/>
      <c r="O394" s="220"/>
      <c r="P394" s="146"/>
      <c r="Q394" s="146"/>
      <c r="R394" s="220"/>
    </row>
    <row r="395" spans="1:18" s="219" customFormat="1" x14ac:dyDescent="0.25">
      <c r="A395" s="220"/>
      <c r="B395" s="220"/>
      <c r="C395" s="220"/>
      <c r="D395" s="220"/>
      <c r="E395" s="220"/>
      <c r="F395" s="220"/>
      <c r="G395" s="220"/>
      <c r="H395" s="220"/>
      <c r="I395" s="220"/>
      <c r="J395" s="220"/>
      <c r="K395" s="239"/>
      <c r="L395" s="220"/>
      <c r="M395" s="220"/>
      <c r="N395" s="220"/>
      <c r="O395" s="220"/>
      <c r="P395" s="146"/>
      <c r="Q395" s="146"/>
      <c r="R395" s="220"/>
    </row>
    <row r="396" spans="1:18" s="219" customFormat="1" x14ac:dyDescent="0.25">
      <c r="A396" s="220"/>
      <c r="B396" s="220"/>
      <c r="C396" s="220"/>
      <c r="D396" s="220"/>
      <c r="E396" s="220"/>
      <c r="F396" s="220"/>
      <c r="G396" s="220"/>
      <c r="H396" s="220"/>
      <c r="I396" s="220"/>
      <c r="J396" s="220"/>
      <c r="K396" s="239"/>
      <c r="L396" s="220"/>
      <c r="M396" s="220"/>
      <c r="N396" s="220"/>
      <c r="O396" s="220"/>
      <c r="P396" s="146"/>
      <c r="Q396" s="146"/>
      <c r="R396" s="220"/>
    </row>
    <row r="397" spans="1:18" s="219" customFormat="1" x14ac:dyDescent="0.25">
      <c r="A397" s="220"/>
      <c r="B397" s="220"/>
      <c r="C397" s="220"/>
      <c r="D397" s="220"/>
      <c r="E397" s="220"/>
      <c r="F397" s="220"/>
      <c r="G397" s="220"/>
      <c r="H397" s="220"/>
      <c r="I397" s="220"/>
      <c r="J397" s="220"/>
      <c r="K397" s="239"/>
      <c r="L397" s="220"/>
      <c r="M397" s="220"/>
      <c r="N397" s="220"/>
      <c r="O397" s="220"/>
      <c r="P397" s="146"/>
      <c r="Q397" s="146"/>
      <c r="R397" s="220"/>
    </row>
    <row r="398" spans="1:18" s="219" customFormat="1" x14ac:dyDescent="0.25">
      <c r="A398" s="220"/>
      <c r="B398" s="220"/>
      <c r="C398" s="220"/>
      <c r="D398" s="220"/>
      <c r="E398" s="220"/>
      <c r="F398" s="220"/>
      <c r="G398" s="220"/>
      <c r="H398" s="220"/>
      <c r="I398" s="220"/>
      <c r="J398" s="220"/>
      <c r="K398" s="239"/>
      <c r="L398" s="220"/>
      <c r="M398" s="220"/>
      <c r="N398" s="220"/>
      <c r="O398" s="220"/>
      <c r="P398" s="146"/>
      <c r="Q398" s="146"/>
      <c r="R398" s="220"/>
    </row>
    <row r="399" spans="1:18" s="219" customFormat="1" x14ac:dyDescent="0.25">
      <c r="A399" s="220"/>
      <c r="B399" s="220"/>
      <c r="C399" s="220"/>
      <c r="D399" s="220"/>
      <c r="E399" s="220"/>
      <c r="F399" s="220"/>
      <c r="G399" s="220"/>
      <c r="H399" s="220"/>
      <c r="I399" s="220"/>
      <c r="J399" s="220"/>
      <c r="K399" s="239"/>
      <c r="L399" s="220"/>
      <c r="M399" s="220"/>
      <c r="N399" s="220"/>
      <c r="O399" s="220"/>
      <c r="P399" s="146"/>
      <c r="Q399" s="146"/>
      <c r="R399" s="220"/>
    </row>
    <row r="400" spans="1:18" s="219" customFormat="1" x14ac:dyDescent="0.25">
      <c r="A400" s="220"/>
      <c r="B400" s="220"/>
      <c r="C400" s="220"/>
      <c r="D400" s="220"/>
      <c r="E400" s="220"/>
      <c r="F400" s="220"/>
      <c r="G400" s="220"/>
      <c r="H400" s="220"/>
      <c r="I400" s="220"/>
      <c r="J400" s="220"/>
      <c r="K400" s="239"/>
      <c r="L400" s="220"/>
      <c r="M400" s="220"/>
      <c r="N400" s="220"/>
      <c r="O400" s="220"/>
      <c r="P400" s="146"/>
      <c r="Q400" s="146"/>
      <c r="R400" s="220"/>
    </row>
    <row r="401" spans="1:18" s="219" customFormat="1" x14ac:dyDescent="0.25">
      <c r="A401" s="220"/>
      <c r="B401" s="220"/>
      <c r="C401" s="220"/>
      <c r="D401" s="220"/>
      <c r="E401" s="220"/>
      <c r="F401" s="220"/>
      <c r="G401" s="220"/>
      <c r="H401" s="220"/>
      <c r="I401" s="220"/>
      <c r="J401" s="220"/>
      <c r="K401" s="239"/>
      <c r="L401" s="220"/>
      <c r="M401" s="220"/>
      <c r="N401" s="220"/>
      <c r="O401" s="220"/>
      <c r="P401" s="146"/>
      <c r="Q401" s="146"/>
      <c r="R401" s="220"/>
    </row>
    <row r="402" spans="1:18" s="219" customFormat="1" x14ac:dyDescent="0.25">
      <c r="A402" s="220"/>
      <c r="B402" s="220"/>
      <c r="C402" s="220"/>
      <c r="D402" s="220"/>
      <c r="E402" s="220"/>
      <c r="F402" s="220"/>
      <c r="G402" s="220"/>
      <c r="H402" s="220"/>
      <c r="I402" s="220"/>
      <c r="J402" s="220"/>
      <c r="K402" s="239"/>
      <c r="L402" s="220"/>
      <c r="M402" s="220"/>
      <c r="N402" s="220"/>
      <c r="O402" s="220"/>
      <c r="P402" s="146"/>
      <c r="Q402" s="146"/>
      <c r="R402" s="220"/>
    </row>
    <row r="403" spans="1:18" s="219" customFormat="1" x14ac:dyDescent="0.25">
      <c r="A403" s="220"/>
      <c r="B403" s="220"/>
      <c r="C403" s="220"/>
      <c r="D403" s="220"/>
      <c r="E403" s="220"/>
      <c r="F403" s="220"/>
      <c r="G403" s="220"/>
      <c r="H403" s="220"/>
      <c r="I403" s="220"/>
      <c r="J403" s="220"/>
      <c r="K403" s="239"/>
      <c r="L403" s="220"/>
      <c r="M403" s="220"/>
      <c r="N403" s="220"/>
      <c r="O403" s="220"/>
      <c r="P403" s="146"/>
      <c r="Q403" s="146"/>
      <c r="R403" s="220"/>
    </row>
    <row r="404" spans="1:18" s="219" customFormat="1" x14ac:dyDescent="0.25">
      <c r="A404" s="220"/>
      <c r="B404" s="220"/>
      <c r="C404" s="220"/>
      <c r="D404" s="220"/>
      <c r="E404" s="220"/>
      <c r="F404" s="220"/>
      <c r="G404" s="220"/>
      <c r="H404" s="220"/>
      <c r="I404" s="220"/>
      <c r="J404" s="220"/>
      <c r="K404" s="239"/>
      <c r="L404" s="220"/>
      <c r="M404" s="220"/>
      <c r="N404" s="220"/>
      <c r="O404" s="220"/>
      <c r="P404" s="146"/>
      <c r="Q404" s="146"/>
      <c r="R404" s="220"/>
    </row>
    <row r="405" spans="1:18" s="219" customFormat="1" x14ac:dyDescent="0.25">
      <c r="A405" s="220"/>
      <c r="B405" s="220"/>
      <c r="C405" s="220"/>
      <c r="D405" s="220"/>
      <c r="E405" s="220"/>
      <c r="F405" s="220"/>
      <c r="G405" s="220"/>
      <c r="H405" s="220"/>
      <c r="I405" s="220"/>
      <c r="J405" s="220"/>
      <c r="K405" s="239"/>
      <c r="L405" s="220"/>
      <c r="M405" s="220"/>
      <c r="N405" s="220"/>
      <c r="O405" s="220"/>
      <c r="P405" s="146"/>
      <c r="Q405" s="146"/>
      <c r="R405" s="220"/>
    </row>
    <row r="406" spans="1:18" s="219" customFormat="1" x14ac:dyDescent="0.25">
      <c r="A406" s="220"/>
      <c r="B406" s="220"/>
      <c r="C406" s="220"/>
      <c r="D406" s="220"/>
      <c r="E406" s="220"/>
      <c r="F406" s="220"/>
      <c r="G406" s="220"/>
      <c r="H406" s="220"/>
      <c r="I406" s="220"/>
      <c r="J406" s="220"/>
      <c r="K406" s="239"/>
      <c r="L406" s="220"/>
      <c r="M406" s="220"/>
      <c r="N406" s="220"/>
      <c r="O406" s="220"/>
      <c r="P406" s="146"/>
      <c r="Q406" s="146"/>
      <c r="R406" s="220"/>
    </row>
    <row r="407" spans="1:18" s="219" customFormat="1" x14ac:dyDescent="0.25">
      <c r="A407" s="220"/>
      <c r="B407" s="220"/>
      <c r="C407" s="220"/>
      <c r="D407" s="220"/>
      <c r="E407" s="220"/>
      <c r="F407" s="220"/>
      <c r="G407" s="220"/>
      <c r="H407" s="220"/>
      <c r="I407" s="220"/>
      <c r="J407" s="220"/>
      <c r="K407" s="239"/>
      <c r="L407" s="220"/>
      <c r="M407" s="220"/>
      <c r="N407" s="220"/>
      <c r="O407" s="220"/>
      <c r="P407" s="146"/>
      <c r="Q407" s="146"/>
      <c r="R407" s="220"/>
    </row>
    <row r="408" spans="1:18" s="219" customFormat="1" x14ac:dyDescent="0.25">
      <c r="A408" s="220"/>
      <c r="B408" s="220"/>
      <c r="C408" s="220"/>
      <c r="D408" s="220"/>
      <c r="E408" s="220"/>
      <c r="F408" s="220"/>
      <c r="G408" s="220"/>
      <c r="H408" s="220"/>
      <c r="I408" s="220"/>
      <c r="J408" s="220"/>
      <c r="K408" s="239"/>
      <c r="L408" s="220"/>
      <c r="M408" s="220"/>
      <c r="N408" s="220"/>
      <c r="O408" s="220"/>
      <c r="P408" s="146"/>
      <c r="Q408" s="146"/>
      <c r="R408" s="220"/>
    </row>
    <row r="409" spans="1:18" s="219" customFormat="1" x14ac:dyDescent="0.25">
      <c r="A409" s="220"/>
      <c r="B409" s="220"/>
      <c r="C409" s="220"/>
      <c r="D409" s="220"/>
      <c r="E409" s="220"/>
      <c r="F409" s="220"/>
      <c r="G409" s="220"/>
      <c r="H409" s="220"/>
      <c r="I409" s="220"/>
      <c r="J409" s="220"/>
      <c r="K409" s="239"/>
      <c r="L409" s="220"/>
      <c r="M409" s="220"/>
      <c r="N409" s="220"/>
      <c r="O409" s="220"/>
      <c r="P409" s="146"/>
      <c r="Q409" s="146"/>
      <c r="R409" s="220"/>
    </row>
    <row r="410" spans="1:18" s="219" customFormat="1" x14ac:dyDescent="0.25">
      <c r="A410" s="220"/>
      <c r="B410" s="220"/>
      <c r="C410" s="220"/>
      <c r="D410" s="220"/>
      <c r="E410" s="220"/>
      <c r="F410" s="220"/>
      <c r="G410" s="220"/>
      <c r="H410" s="220"/>
      <c r="I410" s="220"/>
      <c r="J410" s="220"/>
      <c r="K410" s="239"/>
      <c r="L410" s="220"/>
      <c r="M410" s="220"/>
      <c r="N410" s="220"/>
      <c r="O410" s="220"/>
      <c r="P410" s="146"/>
      <c r="Q410" s="146"/>
      <c r="R410" s="220"/>
    </row>
    <row r="411" spans="1:18" s="219" customFormat="1" x14ac:dyDescent="0.25">
      <c r="A411" s="220"/>
      <c r="B411" s="220"/>
      <c r="C411" s="220"/>
      <c r="D411" s="220"/>
      <c r="E411" s="220"/>
      <c r="F411" s="220"/>
      <c r="G411" s="220"/>
      <c r="H411" s="220"/>
      <c r="I411" s="220"/>
      <c r="J411" s="220"/>
      <c r="K411" s="239"/>
      <c r="L411" s="220"/>
      <c r="M411" s="220"/>
      <c r="N411" s="220"/>
      <c r="O411" s="220"/>
      <c r="P411" s="146"/>
      <c r="Q411" s="146"/>
      <c r="R411" s="220"/>
    </row>
    <row r="412" spans="1:18" s="219" customFormat="1" x14ac:dyDescent="0.25">
      <c r="A412" s="220"/>
      <c r="B412" s="220"/>
      <c r="C412" s="220"/>
      <c r="D412" s="220"/>
      <c r="E412" s="220"/>
      <c r="F412" s="220"/>
      <c r="G412" s="220"/>
      <c r="H412" s="220"/>
      <c r="I412" s="220"/>
      <c r="J412" s="220"/>
      <c r="K412" s="239"/>
      <c r="L412" s="220"/>
      <c r="M412" s="220"/>
      <c r="N412" s="220"/>
      <c r="O412" s="220"/>
      <c r="P412" s="146"/>
      <c r="Q412" s="146"/>
      <c r="R412" s="220"/>
    </row>
    <row r="413" spans="1:18" s="219" customFormat="1" x14ac:dyDescent="0.25">
      <c r="A413" s="220"/>
      <c r="B413" s="220"/>
      <c r="C413" s="220"/>
      <c r="D413" s="220"/>
      <c r="E413" s="220"/>
      <c r="F413" s="220"/>
      <c r="G413" s="220"/>
      <c r="H413" s="220"/>
      <c r="I413" s="220"/>
      <c r="J413" s="220"/>
      <c r="K413" s="239"/>
      <c r="L413" s="220"/>
      <c r="M413" s="220"/>
      <c r="N413" s="220"/>
      <c r="O413" s="220"/>
      <c r="P413" s="146"/>
      <c r="Q413" s="146"/>
      <c r="R413" s="220"/>
    </row>
    <row r="414" spans="1:18" s="219" customFormat="1" x14ac:dyDescent="0.25">
      <c r="A414" s="220"/>
      <c r="B414" s="220"/>
      <c r="C414" s="220"/>
      <c r="D414" s="220"/>
      <c r="E414" s="220"/>
      <c r="F414" s="220"/>
      <c r="G414" s="220"/>
      <c r="H414" s="220"/>
      <c r="I414" s="220"/>
      <c r="J414" s="220"/>
      <c r="K414" s="239"/>
      <c r="L414" s="220"/>
      <c r="M414" s="220"/>
      <c r="N414" s="220"/>
      <c r="O414" s="220"/>
      <c r="P414" s="146"/>
      <c r="Q414" s="146"/>
      <c r="R414" s="220"/>
    </row>
    <row r="415" spans="1:18" s="219" customFormat="1" x14ac:dyDescent="0.25">
      <c r="A415" s="220"/>
      <c r="B415" s="220"/>
      <c r="C415" s="220"/>
      <c r="D415" s="220"/>
      <c r="E415" s="220"/>
      <c r="F415" s="220"/>
      <c r="G415" s="220"/>
      <c r="H415" s="220"/>
      <c r="I415" s="220"/>
      <c r="J415" s="220"/>
      <c r="K415" s="239"/>
      <c r="L415" s="220"/>
      <c r="M415" s="220"/>
      <c r="N415" s="220"/>
      <c r="O415" s="220"/>
      <c r="P415" s="146"/>
      <c r="Q415" s="146"/>
      <c r="R415" s="220"/>
    </row>
    <row r="416" spans="1:18" s="219" customFormat="1" x14ac:dyDescent="0.25">
      <c r="A416" s="220"/>
      <c r="B416" s="220"/>
      <c r="C416" s="220"/>
      <c r="D416" s="220"/>
      <c r="E416" s="220"/>
      <c r="F416" s="220"/>
      <c r="G416" s="220"/>
      <c r="H416" s="220"/>
      <c r="I416" s="220"/>
      <c r="J416" s="220"/>
      <c r="K416" s="239"/>
      <c r="L416" s="220"/>
      <c r="M416" s="220"/>
      <c r="N416" s="220"/>
      <c r="O416" s="220"/>
      <c r="P416" s="146"/>
      <c r="Q416" s="146"/>
      <c r="R416" s="220"/>
    </row>
    <row r="417" spans="1:18" s="219" customFormat="1" x14ac:dyDescent="0.25">
      <c r="A417" s="220"/>
      <c r="B417" s="220"/>
      <c r="C417" s="220"/>
      <c r="D417" s="220"/>
      <c r="E417" s="220"/>
      <c r="F417" s="220"/>
      <c r="G417" s="220"/>
      <c r="H417" s="220"/>
      <c r="I417" s="220"/>
      <c r="J417" s="220"/>
      <c r="K417" s="239"/>
      <c r="L417" s="220"/>
      <c r="M417" s="220"/>
      <c r="N417" s="220"/>
      <c r="O417" s="220"/>
      <c r="P417" s="146"/>
      <c r="Q417" s="146"/>
      <c r="R417" s="220"/>
    </row>
    <row r="418" spans="1:18" s="219" customFormat="1" x14ac:dyDescent="0.25">
      <c r="A418" s="220"/>
      <c r="B418" s="220"/>
      <c r="C418" s="220"/>
      <c r="D418" s="220"/>
      <c r="E418" s="220"/>
      <c r="F418" s="220"/>
      <c r="G418" s="220"/>
      <c r="H418" s="220"/>
      <c r="I418" s="220"/>
      <c r="J418" s="220"/>
      <c r="K418" s="239"/>
      <c r="L418" s="220"/>
      <c r="M418" s="220"/>
      <c r="N418" s="220"/>
      <c r="O418" s="220"/>
      <c r="P418" s="146"/>
      <c r="Q418" s="146"/>
      <c r="R418" s="220"/>
    </row>
    <row r="419" spans="1:18" s="219" customFormat="1" x14ac:dyDescent="0.25">
      <c r="A419" s="220"/>
      <c r="B419" s="220"/>
      <c r="C419" s="220"/>
      <c r="D419" s="220"/>
      <c r="E419" s="220"/>
      <c r="F419" s="220"/>
      <c r="G419" s="220"/>
      <c r="H419" s="220"/>
      <c r="I419" s="220"/>
      <c r="J419" s="220"/>
      <c r="K419" s="239"/>
      <c r="L419" s="220"/>
      <c r="M419" s="220"/>
      <c r="N419" s="220"/>
      <c r="O419" s="220"/>
      <c r="P419" s="146"/>
      <c r="Q419" s="146"/>
      <c r="R419" s="220"/>
    </row>
    <row r="420" spans="1:18" s="219" customFormat="1" x14ac:dyDescent="0.25">
      <c r="A420" s="220"/>
      <c r="B420" s="220"/>
      <c r="C420" s="220"/>
      <c r="D420" s="220"/>
      <c r="E420" s="220"/>
      <c r="F420" s="220"/>
      <c r="G420" s="220"/>
      <c r="H420" s="220"/>
      <c r="I420" s="220"/>
      <c r="J420" s="220"/>
      <c r="K420" s="239"/>
      <c r="L420" s="220"/>
      <c r="M420" s="220"/>
      <c r="N420" s="220"/>
      <c r="O420" s="220"/>
      <c r="P420" s="146"/>
      <c r="Q420" s="146"/>
      <c r="R420" s="220"/>
    </row>
    <row r="421" spans="1:18" s="219" customFormat="1" x14ac:dyDescent="0.25">
      <c r="A421" s="220"/>
      <c r="B421" s="220"/>
      <c r="C421" s="220"/>
      <c r="D421" s="220"/>
      <c r="E421" s="220"/>
      <c r="F421" s="220"/>
      <c r="G421" s="220"/>
      <c r="H421" s="220"/>
      <c r="I421" s="220"/>
      <c r="J421" s="220"/>
      <c r="K421" s="239"/>
      <c r="L421" s="220"/>
      <c r="M421" s="220"/>
      <c r="N421" s="220"/>
      <c r="O421" s="220"/>
      <c r="P421" s="146"/>
      <c r="Q421" s="146"/>
      <c r="R421" s="220"/>
    </row>
    <row r="422" spans="1:18" s="219" customFormat="1" x14ac:dyDescent="0.25">
      <c r="A422" s="220"/>
      <c r="B422" s="220"/>
      <c r="C422" s="220"/>
      <c r="D422" s="220"/>
      <c r="E422" s="220"/>
      <c r="F422" s="220"/>
      <c r="G422" s="220"/>
      <c r="H422" s="220"/>
      <c r="I422" s="220"/>
      <c r="J422" s="220"/>
      <c r="K422" s="239"/>
      <c r="L422" s="220"/>
      <c r="M422" s="220"/>
      <c r="N422" s="220"/>
      <c r="O422" s="220"/>
      <c r="P422" s="146"/>
      <c r="Q422" s="146"/>
      <c r="R422" s="220"/>
    </row>
    <row r="423" spans="1:18" s="219" customFormat="1" x14ac:dyDescent="0.25">
      <c r="A423" s="220"/>
      <c r="B423" s="220"/>
      <c r="C423" s="220"/>
      <c r="D423" s="220"/>
      <c r="E423" s="220"/>
      <c r="F423" s="220"/>
      <c r="G423" s="220"/>
      <c r="H423" s="220"/>
      <c r="I423" s="220"/>
      <c r="J423" s="220"/>
      <c r="K423" s="239"/>
      <c r="L423" s="220"/>
      <c r="M423" s="220"/>
      <c r="N423" s="220"/>
      <c r="O423" s="220"/>
      <c r="P423" s="146"/>
      <c r="Q423" s="146"/>
      <c r="R423" s="220"/>
    </row>
    <row r="424" spans="1:18" s="219" customFormat="1" x14ac:dyDescent="0.25">
      <c r="A424" s="220"/>
      <c r="B424" s="220"/>
      <c r="C424" s="220"/>
      <c r="D424" s="220"/>
      <c r="E424" s="220"/>
      <c r="F424" s="220"/>
      <c r="G424" s="220"/>
      <c r="H424" s="220"/>
      <c r="I424" s="220"/>
      <c r="J424" s="220"/>
      <c r="K424" s="239"/>
      <c r="L424" s="220"/>
      <c r="M424" s="220"/>
      <c r="N424" s="220"/>
      <c r="O424" s="220"/>
      <c r="P424" s="146"/>
      <c r="Q424" s="146"/>
      <c r="R424" s="220"/>
    </row>
    <row r="425" spans="1:18" s="219" customFormat="1" x14ac:dyDescent="0.25">
      <c r="A425" s="220"/>
      <c r="B425" s="220"/>
      <c r="C425" s="220"/>
      <c r="D425" s="220"/>
      <c r="E425" s="220"/>
      <c r="F425" s="220"/>
      <c r="G425" s="220"/>
      <c r="H425" s="220"/>
      <c r="I425" s="220"/>
      <c r="J425" s="220"/>
      <c r="K425" s="239"/>
      <c r="L425" s="220"/>
      <c r="M425" s="220"/>
      <c r="N425" s="220"/>
      <c r="O425" s="220"/>
      <c r="P425" s="146"/>
      <c r="Q425" s="146"/>
      <c r="R425" s="220"/>
    </row>
    <row r="426" spans="1:18" s="219" customFormat="1" x14ac:dyDescent="0.25">
      <c r="A426" s="220"/>
      <c r="B426" s="220"/>
      <c r="C426" s="220"/>
      <c r="D426" s="220"/>
      <c r="E426" s="220"/>
      <c r="F426" s="220"/>
      <c r="G426" s="220"/>
      <c r="H426" s="220"/>
      <c r="I426" s="220"/>
      <c r="J426" s="220"/>
      <c r="K426" s="239"/>
      <c r="L426" s="220"/>
      <c r="M426" s="220"/>
      <c r="N426" s="220"/>
      <c r="O426" s="220"/>
      <c r="P426" s="146"/>
      <c r="Q426" s="146"/>
      <c r="R426" s="220"/>
    </row>
    <row r="427" spans="1:18" s="219" customFormat="1" x14ac:dyDescent="0.25">
      <c r="A427" s="220"/>
      <c r="B427" s="220"/>
      <c r="C427" s="220"/>
      <c r="D427" s="220"/>
      <c r="E427" s="220"/>
      <c r="F427" s="220"/>
      <c r="G427" s="220"/>
      <c r="H427" s="220"/>
      <c r="I427" s="220"/>
      <c r="J427" s="220"/>
      <c r="K427" s="239"/>
      <c r="L427" s="220"/>
      <c r="M427" s="220"/>
      <c r="N427" s="220"/>
      <c r="O427" s="220"/>
      <c r="P427" s="146"/>
      <c r="Q427" s="146"/>
      <c r="R427" s="220"/>
    </row>
    <row r="428" spans="1:18" s="219" customFormat="1" x14ac:dyDescent="0.25">
      <c r="A428" s="220"/>
      <c r="B428" s="220"/>
      <c r="C428" s="220"/>
      <c r="D428" s="220"/>
      <c r="E428" s="220"/>
      <c r="F428" s="220"/>
      <c r="G428" s="220"/>
      <c r="H428" s="220"/>
      <c r="I428" s="220"/>
      <c r="J428" s="220"/>
      <c r="K428" s="239"/>
      <c r="L428" s="220"/>
      <c r="M428" s="220"/>
      <c r="N428" s="220"/>
      <c r="O428" s="220"/>
      <c r="P428" s="146"/>
      <c r="Q428" s="146"/>
      <c r="R428" s="220"/>
    </row>
    <row r="429" spans="1:18" s="219" customFormat="1" x14ac:dyDescent="0.25">
      <c r="A429" s="220"/>
      <c r="B429" s="220"/>
      <c r="C429" s="220"/>
      <c r="D429" s="220"/>
      <c r="E429" s="220"/>
      <c r="F429" s="220"/>
      <c r="G429" s="220"/>
      <c r="H429" s="220"/>
      <c r="I429" s="220"/>
      <c r="J429" s="220"/>
      <c r="K429" s="239"/>
      <c r="L429" s="220"/>
      <c r="M429" s="220"/>
      <c r="N429" s="220"/>
      <c r="O429" s="220"/>
      <c r="P429" s="146"/>
      <c r="Q429" s="146"/>
      <c r="R429" s="220"/>
    </row>
    <row r="430" spans="1:18" s="219" customFormat="1" x14ac:dyDescent="0.25">
      <c r="A430" s="220"/>
      <c r="B430" s="220"/>
      <c r="C430" s="220"/>
      <c r="D430" s="220"/>
      <c r="E430" s="220"/>
      <c r="F430" s="220"/>
      <c r="G430" s="220"/>
      <c r="H430" s="220"/>
      <c r="I430" s="220"/>
      <c r="J430" s="220"/>
      <c r="K430" s="239"/>
      <c r="L430" s="220"/>
      <c r="M430" s="220"/>
      <c r="N430" s="220"/>
      <c r="O430" s="220"/>
      <c r="P430" s="146"/>
      <c r="Q430" s="146"/>
      <c r="R430" s="220"/>
    </row>
    <row r="431" spans="1:18" s="219" customFormat="1" x14ac:dyDescent="0.25">
      <c r="A431" s="220"/>
      <c r="B431" s="220"/>
      <c r="C431" s="220"/>
      <c r="D431" s="220"/>
      <c r="E431" s="220"/>
      <c r="F431" s="220"/>
      <c r="G431" s="220"/>
      <c r="H431" s="220"/>
      <c r="I431" s="220"/>
      <c r="J431" s="220"/>
      <c r="K431" s="239"/>
      <c r="L431" s="220"/>
      <c r="M431" s="220"/>
      <c r="N431" s="220"/>
      <c r="O431" s="220"/>
      <c r="P431" s="146"/>
      <c r="Q431" s="146"/>
      <c r="R431" s="220"/>
    </row>
    <row r="432" spans="1:18" s="219" customFormat="1" x14ac:dyDescent="0.25">
      <c r="A432" s="220"/>
      <c r="B432" s="220"/>
      <c r="C432" s="220"/>
      <c r="D432" s="220"/>
      <c r="E432" s="220"/>
      <c r="F432" s="220"/>
      <c r="G432" s="220"/>
      <c r="H432" s="220"/>
      <c r="I432" s="220"/>
      <c r="J432" s="220"/>
      <c r="K432" s="239"/>
      <c r="L432" s="220"/>
      <c r="M432" s="220"/>
      <c r="N432" s="220"/>
      <c r="O432" s="220"/>
      <c r="P432" s="146"/>
      <c r="Q432" s="146"/>
      <c r="R432" s="220"/>
    </row>
    <row r="433" spans="1:18" s="219" customFormat="1" x14ac:dyDescent="0.25">
      <c r="A433" s="220"/>
      <c r="B433" s="220"/>
      <c r="C433" s="220"/>
      <c r="D433" s="220"/>
      <c r="E433" s="220"/>
      <c r="F433" s="220"/>
      <c r="G433" s="220"/>
      <c r="H433" s="220"/>
      <c r="I433" s="220"/>
      <c r="J433" s="220"/>
      <c r="K433" s="239"/>
      <c r="L433" s="220"/>
      <c r="M433" s="220"/>
      <c r="N433" s="220"/>
      <c r="O433" s="220"/>
      <c r="P433" s="146"/>
      <c r="Q433" s="146"/>
      <c r="R433" s="220"/>
    </row>
    <row r="434" spans="1:18" s="219" customFormat="1" x14ac:dyDescent="0.25">
      <c r="A434" s="220"/>
      <c r="B434" s="220"/>
      <c r="C434" s="220"/>
      <c r="D434" s="220"/>
      <c r="E434" s="220"/>
      <c r="F434" s="220"/>
      <c r="G434" s="220"/>
      <c r="H434" s="220"/>
      <c r="I434" s="220"/>
      <c r="J434" s="220"/>
      <c r="K434" s="239"/>
      <c r="L434" s="220"/>
      <c r="M434" s="220"/>
      <c r="N434" s="220"/>
      <c r="O434" s="220"/>
      <c r="P434" s="146"/>
      <c r="Q434" s="146"/>
      <c r="R434" s="220"/>
    </row>
    <row r="435" spans="1:18" s="219" customFormat="1" x14ac:dyDescent="0.25">
      <c r="A435" s="220"/>
      <c r="B435" s="220"/>
      <c r="C435" s="220"/>
      <c r="D435" s="220"/>
      <c r="E435" s="220"/>
      <c r="F435" s="220"/>
      <c r="G435" s="220"/>
      <c r="H435" s="220"/>
      <c r="I435" s="220"/>
      <c r="J435" s="220"/>
      <c r="K435" s="239"/>
      <c r="L435" s="220"/>
      <c r="M435" s="220"/>
      <c r="N435" s="220"/>
      <c r="O435" s="220"/>
      <c r="P435" s="146"/>
      <c r="Q435" s="146"/>
      <c r="R435" s="220"/>
    </row>
    <row r="436" spans="1:18" s="219" customFormat="1" x14ac:dyDescent="0.25">
      <c r="A436" s="220"/>
      <c r="B436" s="220"/>
      <c r="C436" s="220"/>
      <c r="D436" s="220"/>
      <c r="E436" s="220"/>
      <c r="F436" s="220"/>
      <c r="G436" s="220"/>
      <c r="H436" s="220"/>
      <c r="I436" s="220"/>
      <c r="J436" s="220"/>
      <c r="K436" s="239"/>
      <c r="L436" s="220"/>
      <c r="M436" s="220"/>
      <c r="N436" s="220"/>
      <c r="O436" s="220"/>
      <c r="P436" s="146"/>
      <c r="Q436" s="146"/>
      <c r="R436" s="220"/>
    </row>
    <row r="437" spans="1:18" s="219" customFormat="1" x14ac:dyDescent="0.25">
      <c r="A437" s="220"/>
      <c r="B437" s="220"/>
      <c r="C437" s="220"/>
      <c r="D437" s="220"/>
      <c r="E437" s="220"/>
      <c r="F437" s="220"/>
      <c r="G437" s="220"/>
      <c r="H437" s="220"/>
      <c r="I437" s="220"/>
      <c r="J437" s="220"/>
      <c r="K437" s="239"/>
      <c r="L437" s="220"/>
      <c r="M437" s="220"/>
      <c r="N437" s="220"/>
      <c r="O437" s="220"/>
      <c r="P437" s="146"/>
      <c r="Q437" s="146"/>
      <c r="R437" s="220"/>
    </row>
    <row r="438" spans="1:18" s="219" customFormat="1" x14ac:dyDescent="0.25">
      <c r="A438" s="220"/>
      <c r="B438" s="220"/>
      <c r="C438" s="220"/>
      <c r="D438" s="220"/>
      <c r="E438" s="220"/>
      <c r="F438" s="220"/>
      <c r="G438" s="220"/>
      <c r="H438" s="220"/>
      <c r="I438" s="220"/>
      <c r="J438" s="220"/>
      <c r="K438" s="239"/>
      <c r="L438" s="220"/>
      <c r="M438" s="220"/>
      <c r="N438" s="220"/>
      <c r="O438" s="220"/>
      <c r="P438" s="146"/>
      <c r="Q438" s="146"/>
      <c r="R438" s="220"/>
    </row>
    <row r="439" spans="1:18" s="219" customFormat="1" x14ac:dyDescent="0.25">
      <c r="A439" s="220"/>
      <c r="B439" s="220"/>
      <c r="C439" s="220"/>
      <c r="D439" s="220"/>
      <c r="E439" s="220"/>
      <c r="F439" s="220"/>
      <c r="G439" s="220"/>
      <c r="H439" s="220"/>
      <c r="I439" s="220"/>
      <c r="J439" s="220"/>
      <c r="K439" s="239"/>
      <c r="L439" s="220"/>
      <c r="M439" s="220"/>
      <c r="N439" s="220"/>
      <c r="O439" s="220"/>
      <c r="P439" s="146"/>
      <c r="Q439" s="146"/>
      <c r="R439" s="220"/>
    </row>
    <row r="440" spans="1:18" s="219" customFormat="1" x14ac:dyDescent="0.25">
      <c r="A440" s="220"/>
      <c r="B440" s="220"/>
      <c r="C440" s="220"/>
      <c r="D440" s="220"/>
      <c r="E440" s="220"/>
      <c r="F440" s="220"/>
      <c r="G440" s="220"/>
      <c r="H440" s="220"/>
      <c r="I440" s="220"/>
      <c r="J440" s="220"/>
      <c r="K440" s="239"/>
      <c r="L440" s="220"/>
      <c r="M440" s="220"/>
      <c r="N440" s="220"/>
      <c r="O440" s="220"/>
      <c r="P440" s="146"/>
      <c r="Q440" s="146"/>
      <c r="R440" s="220"/>
    </row>
    <row r="441" spans="1:18" s="219" customFormat="1" x14ac:dyDescent="0.25">
      <c r="A441" s="220"/>
      <c r="B441" s="220"/>
      <c r="C441" s="220"/>
      <c r="D441" s="220"/>
      <c r="E441" s="220"/>
      <c r="F441" s="220"/>
      <c r="G441" s="220"/>
      <c r="H441" s="220"/>
      <c r="I441" s="220"/>
      <c r="J441" s="220"/>
      <c r="K441" s="239"/>
      <c r="L441" s="220"/>
      <c r="M441" s="220"/>
      <c r="N441" s="220"/>
      <c r="O441" s="220"/>
      <c r="P441" s="146"/>
      <c r="Q441" s="146"/>
      <c r="R441" s="220"/>
    </row>
    <row r="442" spans="1:18" s="219" customFormat="1" x14ac:dyDescent="0.25">
      <c r="A442" s="220"/>
      <c r="B442" s="220"/>
      <c r="C442" s="220"/>
      <c r="D442" s="220"/>
      <c r="E442" s="220"/>
      <c r="F442" s="220"/>
      <c r="G442" s="220"/>
      <c r="H442" s="220"/>
      <c r="I442" s="220"/>
      <c r="J442" s="220"/>
      <c r="K442" s="239"/>
      <c r="L442" s="220"/>
      <c r="M442" s="220"/>
      <c r="N442" s="220"/>
      <c r="O442" s="220"/>
      <c r="P442" s="146"/>
      <c r="Q442" s="146"/>
      <c r="R442" s="220"/>
    </row>
    <row r="443" spans="1:18" s="219" customFormat="1" x14ac:dyDescent="0.25">
      <c r="A443" s="220"/>
      <c r="B443" s="220"/>
      <c r="C443" s="220"/>
      <c r="D443" s="220"/>
      <c r="E443" s="220"/>
      <c r="F443" s="220"/>
      <c r="G443" s="220"/>
      <c r="H443" s="220"/>
      <c r="I443" s="220"/>
      <c r="J443" s="220"/>
      <c r="K443" s="239"/>
      <c r="L443" s="220"/>
      <c r="M443" s="220"/>
      <c r="N443" s="220"/>
      <c r="O443" s="220"/>
      <c r="P443" s="146"/>
      <c r="Q443" s="146"/>
      <c r="R443" s="220"/>
    </row>
    <row r="444" spans="1:18" s="219" customFormat="1" x14ac:dyDescent="0.25">
      <c r="A444" s="220"/>
      <c r="B444" s="220"/>
      <c r="C444" s="220"/>
      <c r="D444" s="220"/>
      <c r="E444" s="220"/>
      <c r="F444" s="220"/>
      <c r="G444" s="220"/>
      <c r="H444" s="220"/>
      <c r="I444" s="220"/>
      <c r="J444" s="220"/>
      <c r="K444" s="239"/>
      <c r="L444" s="220"/>
      <c r="M444" s="220"/>
      <c r="N444" s="220"/>
      <c r="O444" s="220"/>
      <c r="P444" s="146"/>
      <c r="Q444" s="146"/>
      <c r="R444" s="220"/>
    </row>
    <row r="445" spans="1:18" s="219" customFormat="1" x14ac:dyDescent="0.25">
      <c r="A445" s="220"/>
      <c r="B445" s="220"/>
      <c r="C445" s="220"/>
      <c r="D445" s="220"/>
      <c r="E445" s="220"/>
      <c r="F445" s="220"/>
      <c r="G445" s="220"/>
      <c r="H445" s="220"/>
      <c r="I445" s="220"/>
      <c r="J445" s="220"/>
      <c r="K445" s="239"/>
      <c r="L445" s="220"/>
      <c r="M445" s="220"/>
      <c r="N445" s="220"/>
      <c r="O445" s="220"/>
      <c r="P445" s="146"/>
      <c r="Q445" s="146"/>
      <c r="R445" s="220"/>
    </row>
    <row r="446" spans="1:18" s="219" customFormat="1" x14ac:dyDescent="0.25">
      <c r="A446" s="220"/>
      <c r="B446" s="220"/>
      <c r="C446" s="220"/>
      <c r="D446" s="220"/>
      <c r="E446" s="220"/>
      <c r="F446" s="220"/>
      <c r="G446" s="220"/>
      <c r="H446" s="220"/>
      <c r="I446" s="220"/>
      <c r="J446" s="220"/>
      <c r="K446" s="239"/>
      <c r="L446" s="220"/>
      <c r="M446" s="220"/>
      <c r="N446" s="220"/>
      <c r="O446" s="220"/>
      <c r="P446" s="146"/>
      <c r="Q446" s="146"/>
      <c r="R446" s="220"/>
    </row>
    <row r="447" spans="1:18" s="219" customFormat="1" x14ac:dyDescent="0.25">
      <c r="A447" s="220"/>
      <c r="B447" s="220"/>
      <c r="C447" s="220"/>
      <c r="D447" s="220"/>
      <c r="E447" s="220"/>
      <c r="F447" s="220"/>
      <c r="G447" s="220"/>
      <c r="H447" s="220"/>
      <c r="I447" s="220"/>
      <c r="J447" s="220"/>
      <c r="K447" s="239"/>
      <c r="L447" s="220"/>
      <c r="M447" s="220"/>
      <c r="N447" s="220"/>
      <c r="O447" s="220"/>
      <c r="P447" s="146"/>
      <c r="Q447" s="146"/>
      <c r="R447" s="220"/>
    </row>
    <row r="448" spans="1:18" s="219" customFormat="1" x14ac:dyDescent="0.25">
      <c r="A448" s="220"/>
      <c r="B448" s="220"/>
      <c r="C448" s="220"/>
      <c r="D448" s="220"/>
      <c r="E448" s="220"/>
      <c r="F448" s="220"/>
      <c r="G448" s="220"/>
      <c r="H448" s="220"/>
      <c r="I448" s="220"/>
      <c r="J448" s="220"/>
      <c r="K448" s="239"/>
      <c r="L448" s="220"/>
      <c r="M448" s="220"/>
      <c r="N448" s="220"/>
      <c r="O448" s="220"/>
      <c r="P448" s="146"/>
      <c r="Q448" s="146"/>
      <c r="R448" s="220"/>
    </row>
    <row r="449" spans="1:18" s="219" customFormat="1" x14ac:dyDescent="0.25">
      <c r="A449" s="220"/>
      <c r="B449" s="220"/>
      <c r="C449" s="220"/>
      <c r="D449" s="220"/>
      <c r="E449" s="220"/>
      <c r="F449" s="220"/>
      <c r="G449" s="220"/>
      <c r="H449" s="220"/>
      <c r="I449" s="220"/>
      <c r="J449" s="220"/>
      <c r="K449" s="239"/>
      <c r="L449" s="220"/>
      <c r="M449" s="220"/>
      <c r="N449" s="220"/>
      <c r="O449" s="220"/>
      <c r="P449" s="146"/>
      <c r="Q449" s="146"/>
      <c r="R449" s="220"/>
    </row>
    <row r="450" spans="1:18" s="219" customFormat="1" x14ac:dyDescent="0.25">
      <c r="A450" s="220"/>
      <c r="B450" s="220"/>
      <c r="C450" s="220"/>
      <c r="D450" s="220"/>
      <c r="E450" s="220"/>
      <c r="F450" s="220"/>
      <c r="G450" s="220"/>
      <c r="H450" s="220"/>
      <c r="I450" s="220"/>
      <c r="J450" s="220"/>
      <c r="K450" s="239"/>
      <c r="L450" s="220"/>
      <c r="M450" s="220"/>
      <c r="N450" s="220"/>
      <c r="O450" s="220"/>
      <c r="P450" s="146"/>
      <c r="Q450" s="146"/>
      <c r="R450" s="220"/>
    </row>
    <row r="451" spans="1:18" s="219" customFormat="1" x14ac:dyDescent="0.25">
      <c r="A451" s="220"/>
      <c r="B451" s="220"/>
      <c r="C451" s="220"/>
      <c r="D451" s="220"/>
      <c r="E451" s="220"/>
      <c r="F451" s="220"/>
      <c r="G451" s="220"/>
      <c r="H451" s="220"/>
      <c r="I451" s="220"/>
      <c r="J451" s="220"/>
      <c r="K451" s="239"/>
      <c r="L451" s="220"/>
      <c r="M451" s="220"/>
      <c r="N451" s="220"/>
      <c r="O451" s="220"/>
      <c r="P451" s="146"/>
      <c r="Q451" s="146"/>
      <c r="R451" s="220"/>
    </row>
    <row r="452" spans="1:18" s="219" customFormat="1" x14ac:dyDescent="0.25">
      <c r="A452" s="220"/>
      <c r="B452" s="220"/>
      <c r="C452" s="220"/>
      <c r="D452" s="220"/>
      <c r="E452" s="220"/>
      <c r="F452" s="220"/>
      <c r="G452" s="220"/>
      <c r="H452" s="220"/>
      <c r="I452" s="220"/>
      <c r="J452" s="220"/>
      <c r="K452" s="239"/>
      <c r="L452" s="220"/>
      <c r="M452" s="220"/>
      <c r="N452" s="220"/>
      <c r="O452" s="220"/>
      <c r="P452" s="146"/>
      <c r="Q452" s="146"/>
      <c r="R452" s="220"/>
    </row>
    <row r="453" spans="1:18" s="219" customFormat="1" x14ac:dyDescent="0.25">
      <c r="A453" s="220"/>
      <c r="B453" s="220"/>
      <c r="C453" s="220"/>
      <c r="D453" s="220"/>
      <c r="E453" s="220"/>
      <c r="F453" s="220"/>
      <c r="G453" s="220"/>
      <c r="H453" s="220"/>
      <c r="I453" s="220"/>
      <c r="J453" s="220"/>
      <c r="K453" s="239"/>
      <c r="L453" s="220"/>
      <c r="M453" s="220"/>
      <c r="N453" s="220"/>
      <c r="O453" s="220"/>
      <c r="P453" s="146"/>
      <c r="Q453" s="146"/>
      <c r="R453" s="220"/>
    </row>
    <row r="454" spans="1:18" s="219" customFormat="1" x14ac:dyDescent="0.25">
      <c r="A454" s="220"/>
      <c r="B454" s="220"/>
      <c r="C454" s="220"/>
      <c r="D454" s="220"/>
      <c r="E454" s="220"/>
      <c r="F454" s="220"/>
      <c r="G454" s="220"/>
      <c r="H454" s="220"/>
      <c r="I454" s="220"/>
      <c r="J454" s="220"/>
      <c r="K454" s="239"/>
      <c r="L454" s="220"/>
      <c r="M454" s="220"/>
      <c r="N454" s="220"/>
      <c r="O454" s="220"/>
      <c r="P454" s="146"/>
      <c r="Q454" s="146"/>
      <c r="R454" s="220"/>
    </row>
    <row r="455" spans="1:18" s="219" customFormat="1" x14ac:dyDescent="0.25">
      <c r="A455" s="220"/>
      <c r="B455" s="220"/>
      <c r="C455" s="220"/>
      <c r="D455" s="220"/>
      <c r="E455" s="220"/>
      <c r="F455" s="220"/>
      <c r="G455" s="220"/>
      <c r="H455" s="220"/>
      <c r="I455" s="220"/>
      <c r="J455" s="220"/>
      <c r="K455" s="239"/>
      <c r="L455" s="220"/>
      <c r="M455" s="220"/>
      <c r="N455" s="220"/>
      <c r="O455" s="220"/>
      <c r="P455" s="146"/>
      <c r="Q455" s="146"/>
      <c r="R455" s="220"/>
    </row>
    <row r="456" spans="1:18" s="219" customFormat="1" x14ac:dyDescent="0.25">
      <c r="A456" s="220"/>
      <c r="B456" s="220"/>
      <c r="C456" s="220"/>
      <c r="D456" s="220"/>
      <c r="E456" s="220"/>
      <c r="F456" s="220"/>
      <c r="G456" s="220"/>
      <c r="H456" s="220"/>
      <c r="I456" s="220"/>
      <c r="J456" s="220"/>
      <c r="K456" s="239"/>
      <c r="L456" s="220"/>
      <c r="M456" s="220"/>
      <c r="N456" s="220"/>
      <c r="O456" s="220"/>
      <c r="P456" s="146"/>
      <c r="Q456" s="146"/>
      <c r="R456" s="220"/>
    </row>
    <row r="457" spans="1:18" s="219" customFormat="1" x14ac:dyDescent="0.25">
      <c r="A457" s="220"/>
      <c r="B457" s="220"/>
      <c r="C457" s="220"/>
      <c r="D457" s="220"/>
      <c r="E457" s="220"/>
      <c r="F457" s="220"/>
      <c r="G457" s="220"/>
      <c r="H457" s="220"/>
      <c r="I457" s="220"/>
      <c r="J457" s="220"/>
      <c r="K457" s="239"/>
      <c r="L457" s="220"/>
      <c r="M457" s="220"/>
      <c r="N457" s="220"/>
      <c r="O457" s="220"/>
      <c r="P457" s="146"/>
      <c r="Q457" s="146"/>
      <c r="R457" s="220"/>
    </row>
    <row r="458" spans="1:18" s="219" customFormat="1" x14ac:dyDescent="0.25">
      <c r="A458" s="220"/>
      <c r="B458" s="220"/>
      <c r="C458" s="220"/>
      <c r="D458" s="220"/>
      <c r="E458" s="220"/>
      <c r="F458" s="220"/>
      <c r="G458" s="220"/>
      <c r="H458" s="220"/>
      <c r="I458" s="220"/>
      <c r="J458" s="220"/>
      <c r="K458" s="239"/>
      <c r="L458" s="220"/>
      <c r="M458" s="220"/>
      <c r="N458" s="220"/>
      <c r="O458" s="220"/>
      <c r="P458" s="146"/>
      <c r="Q458" s="146"/>
      <c r="R458" s="220"/>
    </row>
    <row r="459" spans="1:18" s="219" customFormat="1" x14ac:dyDescent="0.25">
      <c r="A459" s="220"/>
      <c r="B459" s="220"/>
      <c r="C459" s="220"/>
      <c r="D459" s="220"/>
      <c r="E459" s="220"/>
      <c r="F459" s="220"/>
      <c r="G459" s="220"/>
      <c r="H459" s="220"/>
      <c r="I459" s="220"/>
      <c r="J459" s="220"/>
      <c r="K459" s="239"/>
      <c r="L459" s="220"/>
      <c r="M459" s="220"/>
      <c r="N459" s="220"/>
      <c r="O459" s="220"/>
      <c r="P459" s="146"/>
      <c r="Q459" s="146"/>
      <c r="R459" s="220"/>
    </row>
    <row r="460" spans="1:18" s="219" customFormat="1" x14ac:dyDescent="0.25">
      <c r="A460" s="220"/>
      <c r="B460" s="220"/>
      <c r="C460" s="220"/>
      <c r="D460" s="220"/>
      <c r="E460" s="220"/>
      <c r="F460" s="220"/>
      <c r="G460" s="220"/>
      <c r="H460" s="220"/>
      <c r="I460" s="220"/>
      <c r="J460" s="220"/>
      <c r="K460" s="239"/>
      <c r="L460" s="220"/>
      <c r="M460" s="220"/>
      <c r="N460" s="220"/>
      <c r="O460" s="220"/>
      <c r="P460" s="146"/>
      <c r="Q460" s="146"/>
      <c r="R460" s="220"/>
    </row>
    <row r="461" spans="1:18" s="219" customFormat="1" x14ac:dyDescent="0.25">
      <c r="A461" s="220"/>
      <c r="B461" s="220"/>
      <c r="C461" s="220"/>
      <c r="D461" s="220"/>
      <c r="E461" s="220"/>
      <c r="F461" s="220"/>
      <c r="G461" s="220"/>
      <c r="H461" s="220"/>
      <c r="I461" s="220"/>
      <c r="J461" s="220"/>
      <c r="K461" s="239"/>
      <c r="L461" s="220"/>
      <c r="M461" s="220"/>
      <c r="N461" s="220"/>
      <c r="O461" s="220"/>
      <c r="P461" s="146"/>
      <c r="Q461" s="146"/>
      <c r="R461" s="220"/>
    </row>
    <row r="462" spans="1:18" s="219" customFormat="1" x14ac:dyDescent="0.25">
      <c r="A462" s="220"/>
      <c r="B462" s="220"/>
      <c r="C462" s="220"/>
      <c r="D462" s="220"/>
      <c r="E462" s="220"/>
      <c r="F462" s="220"/>
      <c r="G462" s="220"/>
      <c r="H462" s="220"/>
      <c r="I462" s="220"/>
      <c r="J462" s="220"/>
      <c r="K462" s="239"/>
      <c r="L462" s="220"/>
      <c r="M462" s="220"/>
      <c r="N462" s="220"/>
      <c r="O462" s="220"/>
      <c r="P462" s="146"/>
      <c r="Q462" s="146"/>
      <c r="R462" s="220"/>
    </row>
    <row r="463" spans="1:18" s="219" customFormat="1" x14ac:dyDescent="0.25">
      <c r="A463" s="220"/>
      <c r="B463" s="220"/>
      <c r="C463" s="220"/>
      <c r="D463" s="220"/>
      <c r="E463" s="220"/>
      <c r="F463" s="220"/>
      <c r="G463" s="220"/>
      <c r="H463" s="220"/>
      <c r="I463" s="220"/>
      <c r="J463" s="220"/>
      <c r="K463" s="239"/>
      <c r="L463" s="220"/>
      <c r="M463" s="220"/>
      <c r="N463" s="220"/>
      <c r="O463" s="220"/>
      <c r="P463" s="146"/>
      <c r="Q463" s="146"/>
      <c r="R463" s="220"/>
    </row>
    <row r="464" spans="1:18" s="219" customFormat="1" x14ac:dyDescent="0.25">
      <c r="A464" s="220"/>
      <c r="B464" s="220"/>
      <c r="C464" s="220"/>
      <c r="D464" s="220"/>
      <c r="E464" s="220"/>
      <c r="F464" s="220"/>
      <c r="G464" s="220"/>
      <c r="H464" s="220"/>
      <c r="I464" s="220"/>
      <c r="J464" s="220"/>
      <c r="K464" s="239"/>
      <c r="L464" s="220"/>
      <c r="M464" s="220"/>
      <c r="N464" s="220"/>
      <c r="O464" s="220"/>
      <c r="P464" s="146"/>
      <c r="Q464" s="146"/>
      <c r="R464" s="220"/>
    </row>
    <row r="465" spans="1:18" s="219" customFormat="1" x14ac:dyDescent="0.25">
      <c r="A465" s="220"/>
      <c r="B465" s="220"/>
      <c r="C465" s="220"/>
      <c r="D465" s="220"/>
      <c r="E465" s="220"/>
      <c r="F465" s="220"/>
      <c r="G465" s="220"/>
      <c r="H465" s="220"/>
      <c r="I465" s="220"/>
      <c r="J465" s="220"/>
      <c r="K465" s="239"/>
      <c r="L465" s="220"/>
      <c r="M465" s="220"/>
      <c r="N465" s="220"/>
      <c r="O465" s="220"/>
      <c r="P465" s="146"/>
      <c r="Q465" s="146"/>
      <c r="R465" s="220"/>
    </row>
    <row r="466" spans="1:18" s="219" customFormat="1" x14ac:dyDescent="0.25">
      <c r="A466" s="220"/>
      <c r="B466" s="220"/>
      <c r="C466" s="220"/>
      <c r="D466" s="220"/>
      <c r="E466" s="220"/>
      <c r="F466" s="220"/>
      <c r="G466" s="220"/>
      <c r="H466" s="220"/>
      <c r="I466" s="220"/>
      <c r="J466" s="220"/>
      <c r="K466" s="239"/>
      <c r="L466" s="220"/>
      <c r="M466" s="220"/>
      <c r="N466" s="220"/>
      <c r="O466" s="220"/>
      <c r="P466" s="146"/>
      <c r="Q466" s="146"/>
      <c r="R466" s="220"/>
    </row>
    <row r="467" spans="1:18" s="219" customFormat="1" x14ac:dyDescent="0.25">
      <c r="A467" s="220"/>
      <c r="B467" s="220"/>
      <c r="C467" s="220"/>
      <c r="D467" s="220"/>
      <c r="E467" s="220"/>
      <c r="F467" s="220"/>
      <c r="G467" s="220"/>
      <c r="H467" s="220"/>
      <c r="I467" s="220"/>
      <c r="J467" s="220"/>
      <c r="K467" s="239"/>
      <c r="L467" s="220"/>
      <c r="M467" s="220"/>
      <c r="N467" s="220"/>
      <c r="O467" s="220"/>
      <c r="P467" s="146"/>
      <c r="Q467" s="146"/>
      <c r="R467" s="220"/>
    </row>
    <row r="468" spans="1:18" s="219" customFormat="1" x14ac:dyDescent="0.25">
      <c r="A468" s="220"/>
      <c r="B468" s="220"/>
      <c r="C468" s="220"/>
      <c r="D468" s="220"/>
      <c r="E468" s="220"/>
      <c r="F468" s="220"/>
      <c r="G468" s="220"/>
      <c r="H468" s="220"/>
      <c r="I468" s="220"/>
      <c r="J468" s="220"/>
      <c r="K468" s="239"/>
      <c r="L468" s="220"/>
      <c r="M468" s="220"/>
      <c r="N468" s="220"/>
      <c r="O468" s="220"/>
      <c r="P468" s="146"/>
      <c r="Q468" s="146"/>
      <c r="R468" s="220"/>
    </row>
    <row r="469" spans="1:18" s="219" customFormat="1" x14ac:dyDescent="0.25">
      <c r="A469" s="220"/>
      <c r="B469" s="220"/>
      <c r="C469" s="220"/>
      <c r="D469" s="220"/>
      <c r="E469" s="220"/>
      <c r="F469" s="220"/>
      <c r="G469" s="220"/>
      <c r="H469" s="220"/>
      <c r="I469" s="220"/>
      <c r="J469" s="220"/>
      <c r="K469" s="239"/>
      <c r="L469" s="220"/>
      <c r="M469" s="220"/>
      <c r="N469" s="220"/>
      <c r="O469" s="220"/>
      <c r="P469" s="146"/>
      <c r="Q469" s="146"/>
      <c r="R469" s="220"/>
    </row>
    <row r="470" spans="1:18" s="219" customFormat="1" x14ac:dyDescent="0.25">
      <c r="A470" s="220"/>
      <c r="B470" s="220"/>
      <c r="C470" s="220"/>
      <c r="D470" s="220"/>
      <c r="E470" s="220"/>
      <c r="F470" s="220"/>
      <c r="G470" s="220"/>
      <c r="H470" s="220"/>
      <c r="I470" s="220"/>
      <c r="J470" s="220"/>
      <c r="K470" s="239"/>
      <c r="L470" s="220"/>
      <c r="M470" s="220"/>
      <c r="N470" s="220"/>
      <c r="O470" s="220"/>
      <c r="P470" s="146"/>
      <c r="Q470" s="146"/>
      <c r="R470" s="220"/>
    </row>
    <row r="471" spans="1:18" s="219" customFormat="1" x14ac:dyDescent="0.25">
      <c r="A471" s="220"/>
      <c r="B471" s="220"/>
      <c r="C471" s="220"/>
      <c r="D471" s="220"/>
      <c r="E471" s="220"/>
      <c r="F471" s="220"/>
      <c r="G471" s="220"/>
      <c r="H471" s="220"/>
      <c r="I471" s="220"/>
      <c r="J471" s="220"/>
      <c r="K471" s="239"/>
      <c r="L471" s="220"/>
      <c r="M471" s="220"/>
      <c r="N471" s="220"/>
      <c r="O471" s="220"/>
      <c r="P471" s="146"/>
      <c r="Q471" s="146"/>
      <c r="R471" s="220"/>
    </row>
    <row r="472" spans="1:18" s="219" customFormat="1" x14ac:dyDescent="0.25">
      <c r="A472" s="220"/>
      <c r="B472" s="220"/>
      <c r="C472" s="220"/>
      <c r="D472" s="220"/>
      <c r="E472" s="220"/>
      <c r="F472" s="220"/>
      <c r="G472" s="220"/>
      <c r="H472" s="220"/>
      <c r="I472" s="220"/>
      <c r="J472" s="220"/>
      <c r="K472" s="239"/>
      <c r="L472" s="220"/>
      <c r="M472" s="220"/>
      <c r="N472" s="220"/>
      <c r="O472" s="220"/>
      <c r="P472" s="146"/>
      <c r="Q472" s="146"/>
      <c r="R472" s="220"/>
    </row>
    <row r="473" spans="1:18" s="219" customFormat="1" x14ac:dyDescent="0.25">
      <c r="A473" s="220"/>
      <c r="B473" s="220"/>
      <c r="C473" s="220"/>
      <c r="D473" s="220"/>
      <c r="E473" s="220"/>
      <c r="F473" s="220"/>
      <c r="G473" s="220"/>
      <c r="H473" s="220"/>
      <c r="I473" s="220"/>
      <c r="J473" s="220"/>
      <c r="K473" s="239"/>
      <c r="L473" s="220"/>
      <c r="M473" s="220"/>
      <c r="N473" s="220"/>
      <c r="O473" s="220"/>
      <c r="P473" s="146"/>
      <c r="Q473" s="146"/>
      <c r="R473" s="220"/>
    </row>
    <row r="474" spans="1:18" s="219" customFormat="1" x14ac:dyDescent="0.25">
      <c r="A474" s="220"/>
      <c r="B474" s="220"/>
      <c r="C474" s="220"/>
      <c r="D474" s="220"/>
      <c r="E474" s="220"/>
      <c r="F474" s="220"/>
      <c r="G474" s="220"/>
      <c r="H474" s="220"/>
      <c r="I474" s="220"/>
      <c r="J474" s="220"/>
      <c r="K474" s="239"/>
      <c r="L474" s="220"/>
      <c r="M474" s="220"/>
      <c r="N474" s="220"/>
      <c r="O474" s="220"/>
      <c r="P474" s="146"/>
      <c r="Q474" s="146"/>
      <c r="R474" s="220"/>
    </row>
    <row r="475" spans="1:18" s="219" customFormat="1" x14ac:dyDescent="0.25">
      <c r="A475" s="220"/>
      <c r="B475" s="220"/>
      <c r="C475" s="220"/>
      <c r="D475" s="220"/>
      <c r="E475" s="220"/>
      <c r="F475" s="220"/>
      <c r="G475" s="220"/>
      <c r="H475" s="220"/>
      <c r="I475" s="220"/>
      <c r="J475" s="220"/>
      <c r="K475" s="239"/>
      <c r="L475" s="220"/>
      <c r="M475" s="220"/>
      <c r="N475" s="220"/>
      <c r="O475" s="220"/>
      <c r="P475" s="146"/>
      <c r="Q475" s="146"/>
      <c r="R475" s="220"/>
    </row>
    <row r="476" spans="1:18" s="219" customFormat="1" x14ac:dyDescent="0.25">
      <c r="A476" s="220"/>
      <c r="B476" s="220"/>
      <c r="C476" s="220"/>
      <c r="D476" s="220"/>
      <c r="E476" s="220"/>
      <c r="F476" s="220"/>
      <c r="G476" s="220"/>
      <c r="H476" s="220"/>
      <c r="I476" s="220"/>
      <c r="J476" s="220"/>
      <c r="K476" s="239"/>
      <c r="L476" s="220"/>
      <c r="M476" s="220"/>
      <c r="N476" s="220"/>
      <c r="O476" s="220"/>
      <c r="P476" s="146"/>
      <c r="Q476" s="146"/>
      <c r="R476" s="220"/>
    </row>
    <row r="477" spans="1:18" s="219" customFormat="1" x14ac:dyDescent="0.25">
      <c r="A477" s="220"/>
      <c r="B477" s="220"/>
      <c r="C477" s="220"/>
      <c r="D477" s="220"/>
      <c r="E477" s="220"/>
      <c r="F477" s="220"/>
      <c r="G477" s="220"/>
      <c r="H477" s="220"/>
      <c r="I477" s="220"/>
      <c r="J477" s="220"/>
      <c r="K477" s="239"/>
      <c r="L477" s="220"/>
      <c r="M477" s="220"/>
      <c r="N477" s="220"/>
      <c r="O477" s="220"/>
      <c r="P477" s="146"/>
      <c r="Q477" s="146"/>
      <c r="R477" s="220"/>
    </row>
    <row r="478" spans="1:18" s="219" customFormat="1" x14ac:dyDescent="0.25">
      <c r="A478" s="220"/>
      <c r="B478" s="220"/>
      <c r="C478" s="220"/>
      <c r="D478" s="220"/>
      <c r="E478" s="220"/>
      <c r="F478" s="220"/>
      <c r="G478" s="220"/>
      <c r="H478" s="220"/>
      <c r="I478" s="220"/>
      <c r="J478" s="220"/>
      <c r="K478" s="239"/>
      <c r="L478" s="220"/>
      <c r="M478" s="220"/>
      <c r="N478" s="220"/>
      <c r="O478" s="220"/>
      <c r="P478" s="146"/>
      <c r="Q478" s="146"/>
      <c r="R478" s="220"/>
    </row>
    <row r="479" spans="1:18" s="219" customFormat="1" x14ac:dyDescent="0.25">
      <c r="A479" s="220"/>
      <c r="B479" s="220"/>
      <c r="C479" s="220"/>
      <c r="D479" s="220"/>
      <c r="E479" s="220"/>
      <c r="F479" s="220"/>
      <c r="G479" s="220"/>
      <c r="H479" s="220"/>
      <c r="I479" s="220"/>
      <c r="J479" s="220"/>
      <c r="K479" s="239"/>
      <c r="L479" s="220"/>
      <c r="M479" s="220"/>
      <c r="N479" s="220"/>
      <c r="O479" s="220"/>
      <c r="P479" s="146"/>
      <c r="Q479" s="146"/>
      <c r="R479" s="220"/>
    </row>
    <row r="480" spans="1:18" s="219" customFormat="1" x14ac:dyDescent="0.25">
      <c r="A480" s="220"/>
      <c r="B480" s="220"/>
      <c r="C480" s="220"/>
      <c r="D480" s="220"/>
      <c r="E480" s="220"/>
      <c r="F480" s="220"/>
      <c r="G480" s="220"/>
      <c r="H480" s="220"/>
      <c r="I480" s="220"/>
      <c r="J480" s="220"/>
      <c r="K480" s="239"/>
      <c r="L480" s="220"/>
      <c r="M480" s="220"/>
      <c r="N480" s="220"/>
      <c r="O480" s="220"/>
      <c r="P480" s="146"/>
      <c r="Q480" s="146"/>
      <c r="R480" s="220"/>
    </row>
    <row r="481" spans="1:18" s="219" customFormat="1" x14ac:dyDescent="0.25">
      <c r="A481" s="220"/>
      <c r="B481" s="220"/>
      <c r="C481" s="220"/>
      <c r="D481" s="220"/>
      <c r="E481" s="220"/>
      <c r="F481" s="220"/>
      <c r="G481" s="220"/>
      <c r="H481" s="220"/>
      <c r="I481" s="220"/>
      <c r="J481" s="220"/>
      <c r="K481" s="239"/>
      <c r="L481" s="220"/>
      <c r="M481" s="220"/>
      <c r="N481" s="220"/>
      <c r="O481" s="220"/>
      <c r="P481" s="146"/>
      <c r="Q481" s="146"/>
      <c r="R481" s="220"/>
    </row>
    <row r="482" spans="1:18" s="219" customFormat="1" x14ac:dyDescent="0.25">
      <c r="A482" s="220"/>
      <c r="B482" s="220"/>
      <c r="C482" s="220"/>
      <c r="D482" s="220"/>
      <c r="E482" s="220"/>
      <c r="F482" s="220"/>
      <c r="G482" s="220"/>
      <c r="H482" s="220"/>
      <c r="I482" s="220"/>
      <c r="J482" s="220"/>
      <c r="K482" s="239"/>
      <c r="L482" s="220"/>
      <c r="M482" s="220"/>
      <c r="N482" s="220"/>
      <c r="O482" s="220"/>
      <c r="P482" s="146"/>
      <c r="Q482" s="146"/>
      <c r="R482" s="220"/>
    </row>
    <row r="483" spans="1:18" s="219" customFormat="1" x14ac:dyDescent="0.25">
      <c r="A483" s="220"/>
      <c r="B483" s="220"/>
      <c r="C483" s="220"/>
      <c r="D483" s="220"/>
      <c r="E483" s="220"/>
      <c r="F483" s="220"/>
      <c r="G483" s="220"/>
      <c r="H483" s="220"/>
      <c r="I483" s="220"/>
      <c r="J483" s="220"/>
      <c r="K483" s="239"/>
      <c r="L483" s="220"/>
      <c r="M483" s="220"/>
      <c r="N483" s="220"/>
      <c r="O483" s="220"/>
      <c r="P483" s="146"/>
      <c r="Q483" s="146"/>
      <c r="R483" s="220"/>
    </row>
    <row r="484" spans="1:18" s="219" customFormat="1" x14ac:dyDescent="0.25">
      <c r="A484" s="220"/>
      <c r="B484" s="220"/>
      <c r="C484" s="220"/>
      <c r="D484" s="220"/>
      <c r="E484" s="220"/>
      <c r="F484" s="220"/>
      <c r="G484" s="220"/>
      <c r="H484" s="220"/>
      <c r="I484" s="220"/>
      <c r="J484" s="220"/>
      <c r="K484" s="239"/>
      <c r="L484" s="220"/>
      <c r="M484" s="220"/>
      <c r="N484" s="220"/>
      <c r="O484" s="220"/>
      <c r="P484" s="146"/>
      <c r="Q484" s="146"/>
      <c r="R484" s="220"/>
    </row>
    <row r="485" spans="1:18" s="219" customFormat="1" x14ac:dyDescent="0.25">
      <c r="A485" s="220"/>
      <c r="B485" s="220"/>
      <c r="C485" s="220"/>
      <c r="D485" s="220"/>
      <c r="E485" s="220"/>
      <c r="F485" s="220"/>
      <c r="G485" s="220"/>
      <c r="H485" s="220"/>
      <c r="I485" s="220"/>
      <c r="J485" s="220"/>
      <c r="K485" s="239"/>
      <c r="L485" s="220"/>
      <c r="M485" s="220"/>
      <c r="N485" s="220"/>
      <c r="O485" s="220"/>
      <c r="P485" s="146"/>
      <c r="Q485" s="146"/>
      <c r="R485" s="220"/>
    </row>
    <row r="486" spans="1:18" s="219" customFormat="1" x14ac:dyDescent="0.25">
      <c r="A486" s="220"/>
      <c r="B486" s="220"/>
      <c r="C486" s="220"/>
      <c r="D486" s="220"/>
      <c r="E486" s="220"/>
      <c r="F486" s="220"/>
      <c r="G486" s="220"/>
      <c r="H486" s="220"/>
      <c r="I486" s="220"/>
      <c r="J486" s="220"/>
      <c r="K486" s="239"/>
      <c r="L486" s="220"/>
      <c r="M486" s="220"/>
      <c r="N486" s="220"/>
      <c r="O486" s="220"/>
      <c r="P486" s="146"/>
      <c r="Q486" s="146"/>
      <c r="R486" s="220"/>
    </row>
    <row r="487" spans="1:18" s="219" customFormat="1" x14ac:dyDescent="0.25">
      <c r="A487" s="220"/>
      <c r="B487" s="220"/>
      <c r="C487" s="220"/>
      <c r="D487" s="220"/>
      <c r="E487" s="220"/>
      <c r="F487" s="220"/>
      <c r="G487" s="220"/>
      <c r="H487" s="220"/>
      <c r="I487" s="220"/>
      <c r="J487" s="220"/>
      <c r="K487" s="239"/>
      <c r="L487" s="220"/>
      <c r="M487" s="220"/>
      <c r="N487" s="220"/>
      <c r="O487" s="220"/>
      <c r="P487" s="146"/>
      <c r="Q487" s="146"/>
      <c r="R487" s="220"/>
    </row>
    <row r="488" spans="1:18" s="219" customFormat="1" x14ac:dyDescent="0.25">
      <c r="A488" s="220"/>
      <c r="B488" s="220"/>
      <c r="C488" s="220"/>
      <c r="D488" s="220"/>
      <c r="E488" s="220"/>
      <c r="F488" s="220"/>
      <c r="G488" s="220"/>
      <c r="H488" s="220"/>
      <c r="I488" s="220"/>
      <c r="J488" s="220"/>
      <c r="K488" s="239"/>
      <c r="L488" s="220"/>
      <c r="M488" s="220"/>
      <c r="N488" s="220"/>
      <c r="O488" s="220"/>
      <c r="P488" s="146"/>
      <c r="Q488" s="146"/>
      <c r="R488" s="220"/>
    </row>
    <row r="489" spans="1:18" s="219" customFormat="1" x14ac:dyDescent="0.25">
      <c r="A489" s="220"/>
      <c r="B489" s="220"/>
      <c r="C489" s="220"/>
      <c r="D489" s="220"/>
      <c r="E489" s="220"/>
      <c r="F489" s="220"/>
      <c r="G489" s="220"/>
      <c r="H489" s="220"/>
      <c r="I489" s="220"/>
      <c r="J489" s="220"/>
      <c r="K489" s="239"/>
      <c r="L489" s="220"/>
      <c r="M489" s="220"/>
      <c r="N489" s="220"/>
      <c r="O489" s="220"/>
      <c r="P489" s="146"/>
      <c r="Q489" s="146"/>
      <c r="R489" s="220"/>
    </row>
    <row r="490" spans="1:18" s="219" customFormat="1" x14ac:dyDescent="0.25">
      <c r="A490" s="220"/>
      <c r="B490" s="220"/>
      <c r="C490" s="220"/>
      <c r="D490" s="220"/>
      <c r="E490" s="220"/>
      <c r="F490" s="220"/>
      <c r="G490" s="220"/>
      <c r="H490" s="220"/>
      <c r="I490" s="220"/>
      <c r="J490" s="220"/>
      <c r="K490" s="239"/>
      <c r="L490" s="220"/>
      <c r="M490" s="220"/>
      <c r="N490" s="220"/>
      <c r="O490" s="220"/>
      <c r="P490" s="146"/>
      <c r="Q490" s="146"/>
      <c r="R490" s="220"/>
    </row>
    <row r="491" spans="1:18" s="219" customFormat="1" x14ac:dyDescent="0.25">
      <c r="A491" s="220"/>
      <c r="B491" s="220"/>
      <c r="C491" s="220"/>
      <c r="D491" s="220"/>
      <c r="E491" s="220"/>
      <c r="F491" s="220"/>
      <c r="G491" s="220"/>
      <c r="H491" s="220"/>
      <c r="I491" s="220"/>
      <c r="J491" s="220"/>
      <c r="K491" s="239"/>
      <c r="L491" s="220"/>
      <c r="M491" s="220"/>
      <c r="N491" s="220"/>
      <c r="O491" s="220"/>
      <c r="P491" s="146"/>
      <c r="Q491" s="146"/>
      <c r="R491" s="220"/>
    </row>
    <row r="492" spans="1:18" s="219" customFormat="1" x14ac:dyDescent="0.25">
      <c r="A492" s="220"/>
      <c r="B492" s="220"/>
      <c r="C492" s="220"/>
      <c r="D492" s="220"/>
      <c r="E492" s="220"/>
      <c r="F492" s="220"/>
      <c r="G492" s="220"/>
      <c r="H492" s="220"/>
      <c r="I492" s="220"/>
      <c r="J492" s="220"/>
      <c r="K492" s="239"/>
      <c r="L492" s="220"/>
      <c r="M492" s="220"/>
      <c r="N492" s="220"/>
      <c r="O492" s="220"/>
      <c r="P492" s="146"/>
      <c r="Q492" s="146"/>
      <c r="R492" s="220"/>
    </row>
    <row r="493" spans="1:18" s="219" customFormat="1" x14ac:dyDescent="0.25">
      <c r="A493" s="220"/>
      <c r="B493" s="220"/>
      <c r="C493" s="220"/>
      <c r="D493" s="220"/>
      <c r="E493" s="220"/>
      <c r="F493" s="220"/>
      <c r="G493" s="220"/>
      <c r="H493" s="220"/>
      <c r="I493" s="220"/>
      <c r="J493" s="220"/>
      <c r="K493" s="239"/>
      <c r="L493" s="220"/>
      <c r="M493" s="220"/>
      <c r="N493" s="220"/>
      <c r="O493" s="220"/>
      <c r="P493" s="146"/>
      <c r="Q493" s="146"/>
      <c r="R493" s="220"/>
    </row>
    <row r="494" spans="1:18" s="219" customFormat="1" x14ac:dyDescent="0.25">
      <c r="A494" s="220"/>
      <c r="B494" s="220"/>
      <c r="C494" s="220"/>
      <c r="D494" s="220"/>
      <c r="E494" s="220"/>
      <c r="F494" s="220"/>
      <c r="G494" s="220"/>
      <c r="H494" s="220"/>
      <c r="I494" s="220"/>
      <c r="J494" s="220"/>
      <c r="K494" s="239"/>
      <c r="L494" s="220"/>
      <c r="M494" s="220"/>
      <c r="N494" s="220"/>
      <c r="O494" s="220"/>
      <c r="P494" s="146"/>
      <c r="Q494" s="146"/>
      <c r="R494" s="220"/>
    </row>
    <row r="495" spans="1:18" s="219" customFormat="1" x14ac:dyDescent="0.25">
      <c r="A495" s="220"/>
      <c r="B495" s="220"/>
      <c r="C495" s="220"/>
      <c r="D495" s="220"/>
      <c r="E495" s="220"/>
      <c r="F495" s="220"/>
      <c r="G495" s="220"/>
      <c r="H495" s="220"/>
      <c r="I495" s="220"/>
      <c r="J495" s="220"/>
      <c r="K495" s="239"/>
      <c r="L495" s="220"/>
      <c r="M495" s="220"/>
      <c r="N495" s="220"/>
      <c r="O495" s="220"/>
      <c r="P495" s="146"/>
      <c r="Q495" s="146"/>
      <c r="R495" s="220"/>
    </row>
    <row r="496" spans="1:18" s="219" customFormat="1" x14ac:dyDescent="0.25">
      <c r="A496" s="220"/>
      <c r="B496" s="220"/>
      <c r="C496" s="220"/>
      <c r="D496" s="220"/>
      <c r="E496" s="220"/>
      <c r="F496" s="220"/>
      <c r="G496" s="220"/>
      <c r="H496" s="220"/>
      <c r="I496" s="220"/>
      <c r="J496" s="220"/>
      <c r="K496" s="239"/>
      <c r="L496" s="220"/>
      <c r="M496" s="220"/>
      <c r="N496" s="220"/>
      <c r="O496" s="220"/>
      <c r="P496" s="146"/>
      <c r="Q496" s="146"/>
      <c r="R496" s="220"/>
    </row>
    <row r="497" spans="1:18" s="219" customFormat="1" x14ac:dyDescent="0.25">
      <c r="A497" s="220"/>
      <c r="B497" s="220"/>
      <c r="C497" s="220"/>
      <c r="D497" s="220"/>
      <c r="E497" s="220"/>
      <c r="F497" s="220"/>
      <c r="G497" s="220"/>
      <c r="H497" s="220"/>
      <c r="I497" s="220"/>
      <c r="J497" s="220"/>
      <c r="K497" s="239"/>
      <c r="L497" s="220"/>
      <c r="M497" s="220"/>
      <c r="N497" s="220"/>
      <c r="O497" s="220"/>
      <c r="P497" s="146"/>
      <c r="Q497" s="146"/>
      <c r="R497" s="220"/>
    </row>
    <row r="498" spans="1:18" s="219" customFormat="1" x14ac:dyDescent="0.25">
      <c r="A498" s="220"/>
      <c r="B498" s="220"/>
      <c r="C498" s="220"/>
      <c r="D498" s="220"/>
      <c r="E498" s="220"/>
      <c r="F498" s="220"/>
      <c r="G498" s="220"/>
      <c r="H498" s="220"/>
      <c r="I498" s="220"/>
      <c r="J498" s="220"/>
      <c r="K498" s="239"/>
      <c r="L498" s="220"/>
      <c r="M498" s="220"/>
      <c r="N498" s="220"/>
      <c r="O498" s="220"/>
      <c r="P498" s="146"/>
      <c r="Q498" s="146"/>
      <c r="R498" s="220"/>
    </row>
    <row r="499" spans="1:18" s="219" customFormat="1" x14ac:dyDescent="0.25">
      <c r="A499" s="220"/>
      <c r="B499" s="220"/>
      <c r="C499" s="220"/>
      <c r="D499" s="220"/>
      <c r="E499" s="220"/>
      <c r="F499" s="220"/>
      <c r="G499" s="220"/>
      <c r="H499" s="220"/>
      <c r="I499" s="220"/>
      <c r="J499" s="220"/>
      <c r="K499" s="239"/>
      <c r="L499" s="220"/>
      <c r="M499" s="220"/>
      <c r="N499" s="220"/>
      <c r="O499" s="220"/>
      <c r="P499" s="146"/>
      <c r="Q499" s="146"/>
      <c r="R499" s="220"/>
    </row>
    <row r="500" spans="1:18" s="219" customFormat="1" x14ac:dyDescent="0.25">
      <c r="A500" s="220"/>
      <c r="B500" s="220"/>
      <c r="C500" s="220"/>
      <c r="D500" s="220"/>
      <c r="E500" s="220"/>
      <c r="F500" s="220"/>
      <c r="G500" s="220"/>
      <c r="H500" s="220"/>
      <c r="I500" s="220"/>
      <c r="J500" s="220"/>
      <c r="K500" s="239"/>
      <c r="L500" s="220"/>
      <c r="M500" s="220"/>
      <c r="N500" s="220"/>
      <c r="O500" s="220"/>
      <c r="P500" s="146"/>
      <c r="Q500" s="146"/>
      <c r="R500" s="220"/>
    </row>
    <row r="501" spans="1:18" s="219" customFormat="1" x14ac:dyDescent="0.25"/>
    <row r="502" spans="1:18" s="219" customFormat="1" x14ac:dyDescent="0.25"/>
    <row r="503" spans="1:18" s="219" customFormat="1" x14ac:dyDescent="0.25"/>
    <row r="504" spans="1:18" s="219" customFormat="1" x14ac:dyDescent="0.25"/>
    <row r="505" spans="1:18" s="219" customFormat="1" x14ac:dyDescent="0.25"/>
    <row r="506" spans="1:18" s="219" customFormat="1" x14ac:dyDescent="0.25"/>
    <row r="507" spans="1:18" s="219" customFormat="1" x14ac:dyDescent="0.25"/>
    <row r="508" spans="1:18" s="219" customFormat="1" x14ac:dyDescent="0.25"/>
    <row r="509" spans="1:18" s="219" customFormat="1" x14ac:dyDescent="0.25"/>
    <row r="510" spans="1:18" s="219" customFormat="1" x14ac:dyDescent="0.25"/>
    <row r="511" spans="1:18" s="219" customFormat="1" x14ac:dyDescent="0.25"/>
    <row r="512" spans="1:18" s="219" customFormat="1" x14ac:dyDescent="0.25"/>
    <row r="513" s="219" customFormat="1" x14ac:dyDescent="0.25"/>
    <row r="514" s="219" customFormat="1" x14ac:dyDescent="0.25"/>
    <row r="515" s="219" customFormat="1" x14ac:dyDescent="0.25"/>
    <row r="516" s="219" customFormat="1" x14ac:dyDescent="0.25"/>
    <row r="517" s="219" customFormat="1" x14ac:dyDescent="0.25"/>
    <row r="518" s="219" customFormat="1" x14ac:dyDescent="0.25"/>
    <row r="519" s="219" customFormat="1" x14ac:dyDescent="0.25"/>
    <row r="520" s="219" customFormat="1" x14ac:dyDescent="0.25"/>
    <row r="521" s="219" customFormat="1" x14ac:dyDescent="0.25"/>
    <row r="522" s="219" customFormat="1" x14ac:dyDescent="0.25"/>
    <row r="523" s="219" customFormat="1" x14ac:dyDescent="0.25"/>
    <row r="524" s="219" customFormat="1" x14ac:dyDescent="0.25"/>
    <row r="525" s="219" customFormat="1" x14ac:dyDescent="0.25"/>
    <row r="526" s="219" customFormat="1" x14ac:dyDescent="0.25"/>
    <row r="527" s="219" customFormat="1" x14ac:dyDescent="0.25"/>
    <row r="528" s="219" customFormat="1" x14ac:dyDescent="0.25"/>
    <row r="529" s="219" customFormat="1" x14ac:dyDescent="0.25"/>
    <row r="530" s="219" customFormat="1" x14ac:dyDescent="0.25"/>
    <row r="531" s="219" customFormat="1" x14ac:dyDescent="0.25"/>
    <row r="532" s="219" customFormat="1" x14ac:dyDescent="0.25"/>
    <row r="533" s="219" customFormat="1" x14ac:dyDescent="0.25"/>
    <row r="534" s="219" customFormat="1" x14ac:dyDescent="0.25"/>
    <row r="535" s="219" customFormat="1" x14ac:dyDescent="0.25"/>
    <row r="536" s="219" customFormat="1" x14ac:dyDescent="0.25"/>
    <row r="537" s="219" customFormat="1" x14ac:dyDescent="0.25"/>
    <row r="538" s="219" customFormat="1" x14ac:dyDescent="0.25"/>
    <row r="539" s="219" customFormat="1" x14ac:dyDescent="0.25"/>
    <row r="540" s="219" customFormat="1" x14ac:dyDescent="0.25"/>
    <row r="541" s="219" customFormat="1" x14ac:dyDescent="0.25"/>
    <row r="542" s="219" customFormat="1" x14ac:dyDescent="0.25"/>
    <row r="543" s="219" customFormat="1" x14ac:dyDescent="0.25"/>
    <row r="544" s="219" customFormat="1" x14ac:dyDescent="0.25"/>
    <row r="545" s="219" customFormat="1" x14ac:dyDescent="0.25"/>
    <row r="546" s="219" customFormat="1" x14ac:dyDescent="0.25"/>
    <row r="547" s="219" customFormat="1" x14ac:dyDescent="0.25"/>
    <row r="548" s="219" customFormat="1" x14ac:dyDescent="0.25"/>
    <row r="549" s="219" customFormat="1" x14ac:dyDescent="0.25"/>
    <row r="550" s="219" customFormat="1" x14ac:dyDescent="0.25"/>
    <row r="551" s="219" customFormat="1" x14ac:dyDescent="0.25"/>
    <row r="552" s="219" customFormat="1" x14ac:dyDescent="0.25"/>
    <row r="553" s="219" customFormat="1" x14ac:dyDescent="0.25"/>
    <row r="554" s="219" customFormat="1" x14ac:dyDescent="0.25"/>
    <row r="555" s="219" customFormat="1" x14ac:dyDescent="0.25"/>
    <row r="556" s="219" customFormat="1" x14ac:dyDescent="0.25"/>
    <row r="557" s="219" customFormat="1" x14ac:dyDescent="0.25"/>
    <row r="558" s="219" customFormat="1" x14ac:dyDescent="0.25"/>
    <row r="559" s="219" customFormat="1" x14ac:dyDescent="0.25"/>
    <row r="560" s="219" customFormat="1" x14ac:dyDescent="0.25"/>
    <row r="561" s="219" customFormat="1" x14ac:dyDescent="0.25"/>
    <row r="562" s="219" customFormat="1" x14ac:dyDescent="0.25"/>
    <row r="563" s="219" customFormat="1" x14ac:dyDescent="0.25"/>
    <row r="564" s="219" customFormat="1" x14ac:dyDescent="0.25"/>
    <row r="565" s="219" customFormat="1" x14ac:dyDescent="0.25"/>
    <row r="566" s="219" customFormat="1" x14ac:dyDescent="0.25"/>
    <row r="567" s="219" customFormat="1" x14ac:dyDescent="0.25"/>
    <row r="568" s="219" customFormat="1" x14ac:dyDescent="0.25"/>
    <row r="569" s="219" customFormat="1" x14ac:dyDescent="0.25"/>
    <row r="570" s="219" customFormat="1" x14ac:dyDescent="0.25"/>
    <row r="571" s="219" customFormat="1" x14ac:dyDescent="0.25"/>
    <row r="572" s="219" customFormat="1" x14ac:dyDescent="0.25"/>
    <row r="573" s="219" customFormat="1" x14ac:dyDescent="0.25"/>
    <row r="574" s="219" customFormat="1" x14ac:dyDescent="0.25"/>
    <row r="575" s="219" customFormat="1" x14ac:dyDescent="0.25"/>
    <row r="576" s="219" customFormat="1" x14ac:dyDescent="0.25"/>
    <row r="577" s="219" customFormat="1" x14ac:dyDescent="0.25"/>
    <row r="578" s="219" customFormat="1" x14ac:dyDescent="0.25"/>
    <row r="579" s="219" customFormat="1" x14ac:dyDescent="0.25"/>
    <row r="580" s="219" customFormat="1" x14ac:dyDescent="0.25"/>
    <row r="581" s="219" customFormat="1" x14ac:dyDescent="0.25"/>
    <row r="582" s="219" customFormat="1" x14ac:dyDescent="0.25"/>
    <row r="583" s="219" customFormat="1" x14ac:dyDescent="0.25"/>
    <row r="584" s="219" customFormat="1" x14ac:dyDescent="0.25"/>
    <row r="585" s="219" customFormat="1" x14ac:dyDescent="0.25"/>
    <row r="586" s="219" customFormat="1" x14ac:dyDescent="0.25"/>
    <row r="587" s="219" customFormat="1" x14ac:dyDescent="0.25"/>
    <row r="588" s="219" customFormat="1" x14ac:dyDescent="0.25"/>
    <row r="589" s="219" customFormat="1" x14ac:dyDescent="0.25"/>
    <row r="590" s="219" customFormat="1" x14ac:dyDescent="0.25"/>
    <row r="591" s="219" customFormat="1" x14ac:dyDescent="0.25"/>
    <row r="592" s="219" customFormat="1" x14ac:dyDescent="0.25"/>
    <row r="593" s="219" customFormat="1" x14ac:dyDescent="0.25"/>
    <row r="594" s="219" customFormat="1" x14ac:dyDescent="0.25"/>
    <row r="595" s="219" customFormat="1" x14ac:dyDescent="0.25"/>
    <row r="596" s="219" customFormat="1" x14ac:dyDescent="0.25"/>
    <row r="597" s="219" customFormat="1" x14ac:dyDescent="0.25"/>
    <row r="598" s="219" customFormat="1" x14ac:dyDescent="0.25"/>
    <row r="599" s="219" customFormat="1" x14ac:dyDescent="0.25"/>
    <row r="600" s="219" customFormat="1" x14ac:dyDescent="0.25"/>
    <row r="601" s="219" customFormat="1" x14ac:dyDescent="0.25"/>
    <row r="602" s="219" customFormat="1" x14ac:dyDescent="0.25"/>
    <row r="603" s="219" customFormat="1" x14ac:dyDescent="0.25"/>
    <row r="604" s="219" customFormat="1" x14ac:dyDescent="0.25"/>
    <row r="605" s="219" customFormat="1" x14ac:dyDescent="0.25"/>
    <row r="606" s="219" customFormat="1" x14ac:dyDescent="0.25"/>
    <row r="607" s="219" customFormat="1" x14ac:dyDescent="0.25"/>
    <row r="608" s="219" customFormat="1" x14ac:dyDescent="0.25"/>
    <row r="609" s="219" customFormat="1" x14ac:dyDescent="0.25"/>
    <row r="610" s="219" customFormat="1" x14ac:dyDescent="0.25"/>
    <row r="611" s="219" customFormat="1" x14ac:dyDescent="0.25"/>
    <row r="612" s="219" customFormat="1" x14ac:dyDescent="0.25"/>
    <row r="613" s="219" customFormat="1" x14ac:dyDescent="0.25"/>
    <row r="614" s="219" customFormat="1" x14ac:dyDescent="0.25"/>
    <row r="615" s="219" customFormat="1" x14ac:dyDescent="0.25"/>
    <row r="616" s="219" customFormat="1" x14ac:dyDescent="0.25"/>
    <row r="617" s="219" customFormat="1" x14ac:dyDescent="0.25"/>
    <row r="618" s="219" customFormat="1" x14ac:dyDescent="0.25"/>
    <row r="619" s="219" customFormat="1" x14ac:dyDescent="0.25"/>
    <row r="620" s="219" customFormat="1" x14ac:dyDescent="0.25"/>
    <row r="621" s="219" customFormat="1" x14ac:dyDescent="0.25"/>
    <row r="622" s="219" customFormat="1" x14ac:dyDescent="0.25"/>
    <row r="623" s="219" customFormat="1" x14ac:dyDescent="0.25"/>
    <row r="624" s="219" customFormat="1" x14ac:dyDescent="0.25"/>
    <row r="625" s="219" customFormat="1" x14ac:dyDescent="0.25"/>
    <row r="626" s="219" customFormat="1" x14ac:dyDescent="0.25"/>
    <row r="627" s="219" customFormat="1" x14ac:dyDescent="0.25"/>
    <row r="628" s="219" customFormat="1" x14ac:dyDescent="0.25"/>
    <row r="629" s="219" customFormat="1" x14ac:dyDescent="0.25"/>
    <row r="630" s="219" customFormat="1" x14ac:dyDescent="0.25"/>
    <row r="631" s="219" customFormat="1" x14ac:dyDescent="0.25"/>
    <row r="632" s="219" customFormat="1" x14ac:dyDescent="0.25"/>
    <row r="633" s="219" customFormat="1" x14ac:dyDescent="0.25"/>
    <row r="634" s="219" customFormat="1" x14ac:dyDescent="0.25"/>
    <row r="635" s="219" customFormat="1" x14ac:dyDescent="0.25"/>
    <row r="636" s="219" customFormat="1" x14ac:dyDescent="0.25"/>
    <row r="637" s="219" customFormat="1" x14ac:dyDescent="0.25"/>
    <row r="638" s="219" customFormat="1" x14ac:dyDescent="0.25"/>
    <row r="639" s="219" customFormat="1" x14ac:dyDescent="0.25"/>
    <row r="640" s="219" customFormat="1" x14ac:dyDescent="0.25"/>
    <row r="641" s="219" customFormat="1" x14ac:dyDescent="0.25"/>
    <row r="642" s="219" customFormat="1" x14ac:dyDescent="0.25"/>
    <row r="643" s="219" customFormat="1" x14ac:dyDescent="0.25"/>
    <row r="644" s="219" customFormat="1" x14ac:dyDescent="0.25"/>
    <row r="645" s="219" customFormat="1" x14ac:dyDescent="0.25"/>
    <row r="646" s="219" customFormat="1" x14ac:dyDescent="0.25"/>
    <row r="647" s="219" customFormat="1" x14ac:dyDescent="0.25"/>
    <row r="648" s="219" customFormat="1" x14ac:dyDescent="0.25"/>
    <row r="649" s="219" customFormat="1" x14ac:dyDescent="0.25"/>
    <row r="650" s="219" customFormat="1" x14ac:dyDescent="0.25"/>
    <row r="651" s="219" customFormat="1" x14ac:dyDescent="0.25"/>
    <row r="652" s="219" customFormat="1" x14ac:dyDescent="0.25"/>
    <row r="653" s="219" customFormat="1" x14ac:dyDescent="0.25"/>
    <row r="654" s="219" customFormat="1" x14ac:dyDescent="0.25"/>
    <row r="655" s="219" customFormat="1" x14ac:dyDescent="0.25"/>
    <row r="656" s="219" customFormat="1" x14ac:dyDescent="0.25"/>
    <row r="657" s="219" customFormat="1" x14ac:dyDescent="0.25"/>
    <row r="658" s="219" customFormat="1" x14ac:dyDescent="0.25"/>
    <row r="659" s="219" customFormat="1" x14ac:dyDescent="0.25"/>
    <row r="660" s="219" customFormat="1" x14ac:dyDescent="0.25"/>
    <row r="661" s="219" customFormat="1" x14ac:dyDescent="0.25"/>
    <row r="662" s="219" customFormat="1" x14ac:dyDescent="0.25"/>
    <row r="663" s="219" customFormat="1" x14ac:dyDescent="0.25"/>
    <row r="664" s="219" customFormat="1" x14ac:dyDescent="0.25"/>
    <row r="665" s="219" customFormat="1" x14ac:dyDescent="0.25"/>
    <row r="666" s="219" customFormat="1" x14ac:dyDescent="0.25"/>
    <row r="667" s="219" customFormat="1" x14ac:dyDescent="0.25"/>
    <row r="668" s="219" customFormat="1" x14ac:dyDescent="0.25"/>
    <row r="669" s="219" customFormat="1" x14ac:dyDescent="0.25"/>
    <row r="670" s="219" customFormat="1" x14ac:dyDescent="0.25"/>
    <row r="671" s="219" customFormat="1" x14ac:dyDescent="0.25"/>
    <row r="672" s="219" customFormat="1" x14ac:dyDescent="0.25"/>
  </sheetData>
  <sheetProtection algorithmName="SHA-512" hashValue="DD9G+KLWJeu9gi6vvWrgfOzlI0Y2lOV87cOcFL7Sqi7HPit26nAGWJR4yEbdG5mNFXwvzclqhmDYNq40xjQtcg==" saltValue="wtX3yDAHNyPjfjMgta+T4A==" spinCount="100000" sheet="1" objects="1" scenarios="1"/>
  <mergeCells count="14">
    <mergeCell ref="A13:E13"/>
    <mergeCell ref="A1:Q1"/>
    <mergeCell ref="A2:Q2"/>
    <mergeCell ref="A3:Q3"/>
    <mergeCell ref="N11:O11"/>
    <mergeCell ref="F11:I11"/>
    <mergeCell ref="A10:D10"/>
    <mergeCell ref="F10:I10"/>
    <mergeCell ref="K10:R10"/>
    <mergeCell ref="A11:D11"/>
    <mergeCell ref="A9:R9"/>
    <mergeCell ref="A8:R8"/>
    <mergeCell ref="K4:N4"/>
    <mergeCell ref="K5:N5"/>
  </mergeCells>
  <dataValidations count="11">
    <dataValidation type="date" allowBlank="1" showInputMessage="1" showErrorMessage="1" error="Please enter a date" sqref="E14:E1048576 E1:E12" xr:uid="{00000000-0002-0000-0800-000000000000}">
      <formula1>18264</formula1>
      <formula2>54789</formula2>
    </dataValidation>
    <dataValidation type="decimal" allowBlank="1" showInputMessage="1" showErrorMessage="1" error="Please enter a number" sqref="P1:P12 K1:K3 J25:J483 K6:K24 K484:K1048576 O25:O483 P14:P1048576" xr:uid="{00000000-0002-0000-0800-000001000000}">
      <formula1>0</formula1>
      <formula2>100000</formula2>
    </dataValidation>
    <dataValidation allowBlank="1" showInputMessage="1" showErrorMessage="1" error="Please enter a number" sqref="P13" xr:uid="{00000000-0002-0000-0800-000002000000}"/>
    <dataValidation type="whole" allowBlank="1" showInputMessage="1" showErrorMessage="1" error="Please enter a number" sqref="F7:H1048576 F1:H3 I1:I1048576 K5" xr:uid="{00000000-0002-0000-0800-000003000000}">
      <formula1>0</formula1>
      <formula2>10000</formula2>
    </dataValidation>
    <dataValidation type="list" allowBlank="1" showInputMessage="1" showErrorMessage="1" error="Please enter &quot;No Net Loss&quot; &quot;Unaccomodated Need&quot;, or &quot;Shortfall of Sites&quot;" sqref="J484:J1048576 J1:J3 J8:J9" xr:uid="{00000000-0002-0000-0800-000004000000}">
      <formula1>"No Net Loss, Unaccomodated Need, Shortfall of Sites"</formula1>
    </dataValidation>
    <dataValidation allowBlank="1" showInputMessage="1" sqref="K4:N4" xr:uid="{00000000-0002-0000-0800-000005000000}"/>
    <dataValidation type="list" allowBlank="1" showInputMessage="1" showErrorMessage="1" error="Please enter &quot;No Net Loss&quot; &quot;Unaccomodated Need&quot;, or &quot;Shortfall of Sites&quot;" sqref="J14:J24" xr:uid="{00000000-0002-0000-0800-000006000000}">
      <formula1>"No Net Loss, Unaccommodated Need, Shortfall of Sites"</formula1>
    </dataValidation>
    <dataValidation type="list" allowBlank="1" showInputMessage="1" showErrorMessage="1" error="Please enter &quot;Vacant&quot;, or &quot;Non-Vacant&quot;" sqref="Q501:Q1048576 Q8:Q10 Q1:Q3" xr:uid="{00000000-0002-0000-0800-000007000000}">
      <formula1>"Vacant, Non-Vacant"</formula1>
    </dataValidation>
    <dataValidation allowBlank="1" showInputMessage="1" showErrorMessage="1" error="Please enter &quot;No Net Loss&quot; &quot;Unaccomodated Need&quot;, or &quot;Shortfall of Sites&quot;" sqref="J10:J13 J4:J7" xr:uid="{00000000-0002-0000-0800-000008000000}"/>
    <dataValidation allowBlank="1" showInputMessage="1" showErrorMessage="1" error="Please enter &quot;Vacant&quot;, or &quot;Non-Vacant&quot;" sqref="Q11:Q13 Q4:Q7" xr:uid="{00000000-0002-0000-0800-000009000000}"/>
    <dataValidation type="list" allowBlank="1" showInputMessage="1" showErrorMessage="1" sqref="Q14:Q500" xr:uid="{00000000-0002-0000-0800-00000A000000}">
      <formula1>"Vacant, Non-Vacant"</formula1>
    </dataValidation>
  </dataValidations>
  <printOptions horizontalCentered="1"/>
  <pageMargins left="0.7" right="0.7" top="0.75" bottom="0.75" header="0.3" footer="0.3"/>
  <pageSetup scale="4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0A4FC3AF4C8AB4D81F21F96FB3EE164" ma:contentTypeVersion="4" ma:contentTypeDescription="Create a new document." ma:contentTypeScope="" ma:versionID="2f0697f6906be8dbc88ade4c343e8ed4">
  <xsd:schema xmlns:xsd="http://www.w3.org/2001/XMLSchema" xmlns:xs="http://www.w3.org/2001/XMLSchema" xmlns:p="http://schemas.microsoft.com/office/2006/metadata/properties" xmlns:ns1="http://schemas.microsoft.com/sharepoint/v3" xmlns:ns2="b75e6048-9edf-4754-ac9d-757cacb6511e" xmlns:ns3="http://schemas.microsoft.com/sharepoint/v4" targetNamespace="http://schemas.microsoft.com/office/2006/metadata/properties" ma:root="true" ma:fieldsID="97715135f7a0513e9a0ec819d0c5f09b" ns1:_="" ns2:_="" ns3:_="">
    <xsd:import namespace="http://schemas.microsoft.com/sharepoint/v3"/>
    <xsd:import namespace="b75e6048-9edf-4754-ac9d-757cacb6511e"/>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IconOverlay"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5e6048-9edf-4754-ac9d-757cacb6511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b75e6048-9edf-4754-ac9d-757cacb6511e">V2ZX7U4SFWDZ-351922228-1</_dlc_DocId>
    <_dlc_DocIdUrl xmlns="b75e6048-9edf-4754-ac9d-757cacb6511e">
      <Url>https://extranet.ci.manteca.ca.us/CommunityDevelopment/Planning%20Division/gpstatus/_layouts/15/DocIdRedir.aspx?ID=V2ZX7U4SFWDZ-351922228-1</Url>
      <Description>V2ZX7U4SFWDZ-351922228-1</Description>
    </_dlc_DocIdUrl>
    <IconOverlay xmlns="http://schemas.microsoft.com/sharepoint/v4" xsi:nil="true"/>
  </documentManagement>
</p:properties>
</file>

<file path=customXml/itemProps1.xml><?xml version="1.0" encoding="utf-8"?>
<ds:datastoreItem xmlns:ds="http://schemas.openxmlformats.org/officeDocument/2006/customXml" ds:itemID="{4954BC98-BDD1-4317-B103-4140D2176893}">
  <ds:schemaRefs>
    <ds:schemaRef ds:uri="http://schemas.microsoft.com/sharepoint/v3/contenttype/forms"/>
  </ds:schemaRefs>
</ds:datastoreItem>
</file>

<file path=customXml/itemProps2.xml><?xml version="1.0" encoding="utf-8"?>
<ds:datastoreItem xmlns:ds="http://schemas.openxmlformats.org/officeDocument/2006/customXml" ds:itemID="{DD739002-4F82-4773-A3E9-6E4002B83CF0}">
  <ds:schemaRefs>
    <ds:schemaRef ds:uri="http://schemas.microsoft.com/sharepoint/events"/>
  </ds:schemaRefs>
</ds:datastoreItem>
</file>

<file path=customXml/itemProps3.xml><?xml version="1.0" encoding="utf-8"?>
<ds:datastoreItem xmlns:ds="http://schemas.openxmlformats.org/officeDocument/2006/customXml" ds:itemID="{73DE6B1B-204D-4A0A-9A6C-ED4B4210FC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5e6048-9edf-4754-ac9d-757cacb6511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814E3CB-A537-49F2-98E4-28477C6DE62D}">
  <ds:schemaRefs>
    <ds:schemaRef ds:uri="http://schemas.microsoft.com/office/2006/metadata/properties"/>
    <ds:schemaRef ds:uri="http://schemas.microsoft.com/office/infopath/2007/PartnerControls"/>
    <ds:schemaRef ds:uri="http://schemas.microsoft.com/sharepoint/v3"/>
    <ds:schemaRef ds:uri="b75e6048-9edf-4754-ac9d-757cacb6511e"/>
    <ds:schemaRef ds:uri="http://schemas.microsoft.com/sharepoint/v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Start Here</vt:lpstr>
      <vt:lpstr>Table A</vt:lpstr>
      <vt:lpstr>Table A2</vt:lpstr>
      <vt:lpstr>Deed Rest And Asst Pgm Data</vt:lpstr>
      <vt:lpstr>Table B</vt:lpstr>
      <vt:lpstr>Planning Periods</vt:lpstr>
      <vt:lpstr>RHNA past year values</vt:lpstr>
      <vt:lpstr>RHNA Allocations</vt:lpstr>
      <vt:lpstr>Table C</vt:lpstr>
      <vt:lpstr>Table D</vt:lpstr>
      <vt:lpstr>Table E</vt:lpstr>
      <vt:lpstr>Table F</vt:lpstr>
      <vt:lpstr>Summary</vt:lpstr>
      <vt:lpstr>ADU</vt:lpstr>
      <vt:lpstr>Summary!Print_Area</vt:lpstr>
      <vt:lpstr>'Table A'!Print_Area</vt:lpstr>
      <vt:lpstr>'Table A2'!Print_Area</vt:lpstr>
      <vt:lpstr>'Table B'!Print_Area</vt:lpstr>
      <vt:lpstr>'Table C'!Print_Area</vt:lpstr>
      <vt:lpstr>'Table D'!Print_Area</vt:lpstr>
      <vt:lpstr>'Table E'!Print_Area</vt:lpstr>
      <vt:lpstr>'Table F'!Print_Area</vt:lpstr>
      <vt:lpstr>'Table A'!Print_Titles</vt:lpstr>
      <vt:lpstr>'Table A2'!Print_Titles</vt:lpstr>
    </vt:vector>
  </TitlesOfParts>
  <Company>State of California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Housing Production Report</dc:title>
  <dc:creator>Administrator</dc:creator>
  <cp:lastModifiedBy>Andrew Froiland</cp:lastModifiedBy>
  <cp:lastPrinted>2019-03-06T00:54:42Z</cp:lastPrinted>
  <dcterms:created xsi:type="dcterms:W3CDTF">2018-09-27T21:13:30Z</dcterms:created>
  <dcterms:modified xsi:type="dcterms:W3CDTF">2022-06-05T20:31:21Z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0x010100F0A4FC3AF4C8AB4D81F21F96FB3EE164</vt:lpwstr>
  </property>
  <property fmtid="{D5CDD505-2E9C-101B-9397-08002B2CF9AE}" pid="3" name="_dlc_DocIdItemGuid">
    <vt:lpwstr>39b395a3-99f1-41c7-9fc9-2cd4dead2711</vt:lpwstr>
  </property>
</Properties>
</file>